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85" windowWidth="27495" windowHeight="15525"/>
  </bookViews>
  <sheets>
    <sheet name="Rekapitulace stavby" sheetId="1" r:id="rId1"/>
    <sheet name="01 - Oprava splaškové kan..." sheetId="2" r:id="rId2"/>
    <sheet name="02 - VRN - Vedlejší rozpo..." sheetId="3" r:id="rId3"/>
    <sheet name="Pokyny pro vyplnění" sheetId="4" r:id="rId4"/>
  </sheets>
  <definedNames>
    <definedName name="_xlnm._FilterDatabase" localSheetId="1" hidden="1">'01 - Oprava splaškové kan...'!$C$85:$K$373</definedName>
    <definedName name="_xlnm._FilterDatabase" localSheetId="2" hidden="1">'02 - VRN - Vedlejší rozpo...'!$C$80:$K$104</definedName>
    <definedName name="_xlnm.Print_Titles" localSheetId="1">'01 - Oprava splaškové kan...'!$85:$85</definedName>
    <definedName name="_xlnm.Print_Titles" localSheetId="2">'02 - VRN - Vedlejší rozpo...'!$80:$80</definedName>
    <definedName name="_xlnm.Print_Titles" localSheetId="0">'Rekapitulace stavby'!$49:$49</definedName>
    <definedName name="_xlnm.Print_Area" localSheetId="1">'01 - Oprava splaškové kan...'!$C$4:$J$36,'01 - Oprava splaškové kan...'!$C$42:$J$67,'01 - Oprava splaškové kan...'!$C$73:$K$373</definedName>
    <definedName name="_xlnm.Print_Area" localSheetId="2">'02 - VRN - Vedlejší rozpo...'!$C$4:$J$36,'02 - VRN - Vedlejší rozpo...'!$C$42:$J$62,'02 - VRN - Vedlejší rozpo...'!$C$68:$K$104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</definedNames>
  <calcPr calcId="145621"/>
</workbook>
</file>

<file path=xl/calcChain.xml><?xml version="1.0" encoding="utf-8"?>
<calcChain xmlns="http://schemas.openxmlformats.org/spreadsheetml/2006/main">
  <c r="P97" i="3" l="1"/>
  <c r="R86" i="3"/>
  <c r="T83" i="3"/>
  <c r="BK83" i="3"/>
  <c r="BK82" i="3" s="1"/>
  <c r="AY53" i="1"/>
  <c r="AX53" i="1"/>
  <c r="BI103" i="3"/>
  <c r="BH103" i="3"/>
  <c r="BG103" i="3"/>
  <c r="BF103" i="3"/>
  <c r="T103" i="3"/>
  <c r="T102" i="3" s="1"/>
  <c r="R103" i="3"/>
  <c r="R102" i="3" s="1"/>
  <c r="P103" i="3"/>
  <c r="P102" i="3" s="1"/>
  <c r="BK103" i="3"/>
  <c r="BK102" i="3" s="1"/>
  <c r="J102" i="3" s="1"/>
  <c r="J61" i="3" s="1"/>
  <c r="J103" i="3"/>
  <c r="BE103" i="3" s="1"/>
  <c r="BI100" i="3"/>
  <c r="BH100" i="3"/>
  <c r="BG100" i="3"/>
  <c r="BF100" i="3"/>
  <c r="T100" i="3"/>
  <c r="R100" i="3"/>
  <c r="P100" i="3"/>
  <c r="BK100" i="3"/>
  <c r="J100" i="3"/>
  <c r="BE100" i="3" s="1"/>
  <c r="BI98" i="3"/>
  <c r="F34" i="3" s="1"/>
  <c r="BD53" i="1" s="1"/>
  <c r="BH98" i="3"/>
  <c r="BG98" i="3"/>
  <c r="BF98" i="3"/>
  <c r="BE98" i="3"/>
  <c r="T98" i="3"/>
  <c r="T97" i="3" s="1"/>
  <c r="R98" i="3"/>
  <c r="R97" i="3" s="1"/>
  <c r="P98" i="3"/>
  <c r="BK98" i="3"/>
  <c r="BK97" i="3" s="1"/>
  <c r="J97" i="3" s="1"/>
  <c r="J60" i="3" s="1"/>
  <c r="J98" i="3"/>
  <c r="BI95" i="3"/>
  <c r="BH95" i="3"/>
  <c r="BG95" i="3"/>
  <c r="BF95" i="3"/>
  <c r="T95" i="3"/>
  <c r="R95" i="3"/>
  <c r="P95" i="3"/>
  <c r="BK95" i="3"/>
  <c r="J95" i="3"/>
  <c r="BE95" i="3" s="1"/>
  <c r="BI93" i="3"/>
  <c r="BH93" i="3"/>
  <c r="BG93" i="3"/>
  <c r="BF93" i="3"/>
  <c r="T93" i="3"/>
  <c r="R93" i="3"/>
  <c r="P93" i="3"/>
  <c r="BK93" i="3"/>
  <c r="J93" i="3"/>
  <c r="BE93" i="3" s="1"/>
  <c r="BI91" i="3"/>
  <c r="BH91" i="3"/>
  <c r="BG91" i="3"/>
  <c r="BF91" i="3"/>
  <c r="T91" i="3"/>
  <c r="R91" i="3"/>
  <c r="P91" i="3"/>
  <c r="BK91" i="3"/>
  <c r="J91" i="3"/>
  <c r="BE91" i="3" s="1"/>
  <c r="BI89" i="3"/>
  <c r="BH89" i="3"/>
  <c r="BG89" i="3"/>
  <c r="BF89" i="3"/>
  <c r="F31" i="3" s="1"/>
  <c r="BA53" i="1" s="1"/>
  <c r="T89" i="3"/>
  <c r="R89" i="3"/>
  <c r="P89" i="3"/>
  <c r="BK89" i="3"/>
  <c r="J89" i="3"/>
  <c r="BE89" i="3" s="1"/>
  <c r="BI87" i="3"/>
  <c r="BH87" i="3"/>
  <c r="BG87" i="3"/>
  <c r="BF87" i="3"/>
  <c r="T87" i="3"/>
  <c r="T86" i="3" s="1"/>
  <c r="R87" i="3"/>
  <c r="P87" i="3"/>
  <c r="P86" i="3" s="1"/>
  <c r="BK87" i="3"/>
  <c r="BK86" i="3" s="1"/>
  <c r="J86" i="3" s="1"/>
  <c r="J59" i="3" s="1"/>
  <c r="J87" i="3"/>
  <c r="BE87" i="3" s="1"/>
  <c r="BI84" i="3"/>
  <c r="BH84" i="3"/>
  <c r="F33" i="3" s="1"/>
  <c r="BC53" i="1" s="1"/>
  <c r="BG84" i="3"/>
  <c r="F32" i="3" s="1"/>
  <c r="BB53" i="1" s="1"/>
  <c r="BF84" i="3"/>
  <c r="J31" i="3" s="1"/>
  <c r="AW53" i="1" s="1"/>
  <c r="T84" i="3"/>
  <c r="R84" i="3"/>
  <c r="R83" i="3" s="1"/>
  <c r="P84" i="3"/>
  <c r="P83" i="3" s="1"/>
  <c r="P82" i="3" s="1"/>
  <c r="P81" i="3" s="1"/>
  <c r="AU53" i="1" s="1"/>
  <c r="BK84" i="3"/>
  <c r="J84" i="3"/>
  <c r="BE84" i="3" s="1"/>
  <c r="J77" i="3"/>
  <c r="F77" i="3"/>
  <c r="F75" i="3"/>
  <c r="E73" i="3"/>
  <c r="E71" i="3"/>
  <c r="J51" i="3"/>
  <c r="F51" i="3"/>
  <c r="F49" i="3"/>
  <c r="E47" i="3"/>
  <c r="J18" i="3"/>
  <c r="E18" i="3"/>
  <c r="F52" i="3" s="1"/>
  <c r="J17" i="3"/>
  <c r="J12" i="3"/>
  <c r="J75" i="3" s="1"/>
  <c r="E7" i="3"/>
  <c r="E45" i="3" s="1"/>
  <c r="BK325" i="2"/>
  <c r="J325" i="2" s="1"/>
  <c r="J64" i="2" s="1"/>
  <c r="P276" i="2"/>
  <c r="BK228" i="2"/>
  <c r="J228" i="2" s="1"/>
  <c r="J60" i="2" s="1"/>
  <c r="J224" i="2"/>
  <c r="AY52" i="1"/>
  <c r="AX52" i="1"/>
  <c r="BI372" i="2"/>
  <c r="BH372" i="2"/>
  <c r="BG372" i="2"/>
  <c r="BF372" i="2"/>
  <c r="T372" i="2"/>
  <c r="T371" i="2" s="1"/>
  <c r="R372" i="2"/>
  <c r="R371" i="2" s="1"/>
  <c r="P372" i="2"/>
  <c r="P371" i="2" s="1"/>
  <c r="BK372" i="2"/>
  <c r="BK371" i="2" s="1"/>
  <c r="J371" i="2" s="1"/>
  <c r="J66" i="2" s="1"/>
  <c r="J372" i="2"/>
  <c r="BE372" i="2" s="1"/>
  <c r="BI368" i="2"/>
  <c r="BH368" i="2"/>
  <c r="BG368" i="2"/>
  <c r="BF368" i="2"/>
  <c r="BE368" i="2"/>
  <c r="T368" i="2"/>
  <c r="R368" i="2"/>
  <c r="P368" i="2"/>
  <c r="BK368" i="2"/>
  <c r="J368" i="2"/>
  <c r="BI365" i="2"/>
  <c r="BH365" i="2"/>
  <c r="BG365" i="2"/>
  <c r="BF365" i="2"/>
  <c r="BE365" i="2"/>
  <c r="T365" i="2"/>
  <c r="R365" i="2"/>
  <c r="P365" i="2"/>
  <c r="BK365" i="2"/>
  <c r="J365" i="2"/>
  <c r="BI362" i="2"/>
  <c r="BH362" i="2"/>
  <c r="BG362" i="2"/>
  <c r="BF362" i="2"/>
  <c r="BE362" i="2"/>
  <c r="T362" i="2"/>
  <c r="R362" i="2"/>
  <c r="P362" i="2"/>
  <c r="BK362" i="2"/>
  <c r="J362" i="2"/>
  <c r="BI360" i="2"/>
  <c r="BH360" i="2"/>
  <c r="BG360" i="2"/>
  <c r="BF360" i="2"/>
  <c r="BE360" i="2"/>
  <c r="T360" i="2"/>
  <c r="R360" i="2"/>
  <c r="P360" i="2"/>
  <c r="BK360" i="2"/>
  <c r="J360" i="2"/>
  <c r="BI357" i="2"/>
  <c r="BH357" i="2"/>
  <c r="BG357" i="2"/>
  <c r="BF357" i="2"/>
  <c r="BE357" i="2"/>
  <c r="T357" i="2"/>
  <c r="R357" i="2"/>
  <c r="P357" i="2"/>
  <c r="BK357" i="2"/>
  <c r="J357" i="2"/>
  <c r="BI351" i="2"/>
  <c r="BH351" i="2"/>
  <c r="BG351" i="2"/>
  <c r="BF351" i="2"/>
  <c r="BE351" i="2"/>
  <c r="T351" i="2"/>
  <c r="R351" i="2"/>
  <c r="P351" i="2"/>
  <c r="BK351" i="2"/>
  <c r="J351" i="2"/>
  <c r="BI348" i="2"/>
  <c r="BH348" i="2"/>
  <c r="BG348" i="2"/>
  <c r="BF348" i="2"/>
  <c r="BE348" i="2"/>
  <c r="T348" i="2"/>
  <c r="R348" i="2"/>
  <c r="P348" i="2"/>
  <c r="BK348" i="2"/>
  <c r="J348" i="2"/>
  <c r="BI342" i="2"/>
  <c r="BH342" i="2"/>
  <c r="BG342" i="2"/>
  <c r="BF342" i="2"/>
  <c r="BE342" i="2"/>
  <c r="T342" i="2"/>
  <c r="T341" i="2" s="1"/>
  <c r="R342" i="2"/>
  <c r="R341" i="2" s="1"/>
  <c r="P342" i="2"/>
  <c r="P341" i="2" s="1"/>
  <c r="BK342" i="2"/>
  <c r="J342" i="2"/>
  <c r="BI338" i="2"/>
  <c r="BH338" i="2"/>
  <c r="BG338" i="2"/>
  <c r="BF338" i="2"/>
  <c r="T338" i="2"/>
  <c r="R338" i="2"/>
  <c r="P338" i="2"/>
  <c r="BK338" i="2"/>
  <c r="J338" i="2"/>
  <c r="BE338" i="2" s="1"/>
  <c r="BI336" i="2"/>
  <c r="BH336" i="2"/>
  <c r="BG336" i="2"/>
  <c r="BF336" i="2"/>
  <c r="T336" i="2"/>
  <c r="R336" i="2"/>
  <c r="P336" i="2"/>
  <c r="BK336" i="2"/>
  <c r="J336" i="2"/>
  <c r="BE336" i="2" s="1"/>
  <c r="BI334" i="2"/>
  <c r="BH334" i="2"/>
  <c r="BG334" i="2"/>
  <c r="BF334" i="2"/>
  <c r="T334" i="2"/>
  <c r="R334" i="2"/>
  <c r="P334" i="2"/>
  <c r="BK334" i="2"/>
  <c r="J334" i="2"/>
  <c r="BE334" i="2" s="1"/>
  <c r="BI329" i="2"/>
  <c r="BH329" i="2"/>
  <c r="BG329" i="2"/>
  <c r="BF329" i="2"/>
  <c r="T329" i="2"/>
  <c r="R329" i="2"/>
  <c r="P329" i="2"/>
  <c r="BK329" i="2"/>
  <c r="J329" i="2"/>
  <c r="BE329" i="2" s="1"/>
  <c r="BI327" i="2"/>
  <c r="BH327" i="2"/>
  <c r="BG327" i="2"/>
  <c r="BF327" i="2"/>
  <c r="T327" i="2"/>
  <c r="R327" i="2"/>
  <c r="P327" i="2"/>
  <c r="BK327" i="2"/>
  <c r="J327" i="2"/>
  <c r="BE327" i="2" s="1"/>
  <c r="BI326" i="2"/>
  <c r="BH326" i="2"/>
  <c r="BG326" i="2"/>
  <c r="BF326" i="2"/>
  <c r="T326" i="2"/>
  <c r="R326" i="2"/>
  <c r="R325" i="2" s="1"/>
  <c r="P326" i="2"/>
  <c r="BK326" i="2"/>
  <c r="J326" i="2"/>
  <c r="BE326" i="2" s="1"/>
  <c r="BI323" i="2"/>
  <c r="BH323" i="2"/>
  <c r="BG323" i="2"/>
  <c r="BF323" i="2"/>
  <c r="BE323" i="2"/>
  <c r="T323" i="2"/>
  <c r="R323" i="2"/>
  <c r="P323" i="2"/>
  <c r="BK323" i="2"/>
  <c r="J323" i="2"/>
  <c r="BI321" i="2"/>
  <c r="BH321" i="2"/>
  <c r="BG321" i="2"/>
  <c r="BF321" i="2"/>
  <c r="BE321" i="2"/>
  <c r="T321" i="2"/>
  <c r="R321" i="2"/>
  <c r="P321" i="2"/>
  <c r="BK321" i="2"/>
  <c r="J321" i="2"/>
  <c r="BI319" i="2"/>
  <c r="BH319" i="2"/>
  <c r="BG319" i="2"/>
  <c r="BF319" i="2"/>
  <c r="BE319" i="2"/>
  <c r="T319" i="2"/>
  <c r="R319" i="2"/>
  <c r="P319" i="2"/>
  <c r="BK319" i="2"/>
  <c r="J319" i="2"/>
  <c r="BI317" i="2"/>
  <c r="BH317" i="2"/>
  <c r="BG317" i="2"/>
  <c r="BF317" i="2"/>
  <c r="BE317" i="2"/>
  <c r="T317" i="2"/>
  <c r="R317" i="2"/>
  <c r="P317" i="2"/>
  <c r="BK317" i="2"/>
  <c r="J317" i="2"/>
  <c r="BI315" i="2"/>
  <c r="BH315" i="2"/>
  <c r="BG315" i="2"/>
  <c r="BF315" i="2"/>
  <c r="BE315" i="2"/>
  <c r="T315" i="2"/>
  <c r="R315" i="2"/>
  <c r="P315" i="2"/>
  <c r="BK315" i="2"/>
  <c r="J315" i="2"/>
  <c r="BI313" i="2"/>
  <c r="BH313" i="2"/>
  <c r="BG313" i="2"/>
  <c r="BF313" i="2"/>
  <c r="BE313" i="2"/>
  <c r="T313" i="2"/>
  <c r="R313" i="2"/>
  <c r="P313" i="2"/>
  <c r="BK313" i="2"/>
  <c r="J313" i="2"/>
  <c r="BI311" i="2"/>
  <c r="BH311" i="2"/>
  <c r="BG311" i="2"/>
  <c r="BF311" i="2"/>
  <c r="BE311" i="2"/>
  <c r="T311" i="2"/>
  <c r="R311" i="2"/>
  <c r="P311" i="2"/>
  <c r="BK311" i="2"/>
  <c r="J311" i="2"/>
  <c r="BI309" i="2"/>
  <c r="BH309" i="2"/>
  <c r="BG309" i="2"/>
  <c r="BF309" i="2"/>
  <c r="BE309" i="2"/>
  <c r="T309" i="2"/>
  <c r="R309" i="2"/>
  <c r="P309" i="2"/>
  <c r="BK309" i="2"/>
  <c r="J309" i="2"/>
  <c r="BI307" i="2"/>
  <c r="BH307" i="2"/>
  <c r="BG307" i="2"/>
  <c r="BF307" i="2"/>
  <c r="BE307" i="2"/>
  <c r="T307" i="2"/>
  <c r="R307" i="2"/>
  <c r="P307" i="2"/>
  <c r="BK307" i="2"/>
  <c r="J307" i="2"/>
  <c r="BI305" i="2"/>
  <c r="BH305" i="2"/>
  <c r="BG305" i="2"/>
  <c r="BF305" i="2"/>
  <c r="BE305" i="2"/>
  <c r="T305" i="2"/>
  <c r="R305" i="2"/>
  <c r="P305" i="2"/>
  <c r="BK305" i="2"/>
  <c r="J305" i="2"/>
  <c r="BI302" i="2"/>
  <c r="BH302" i="2"/>
  <c r="BG302" i="2"/>
  <c r="BF302" i="2"/>
  <c r="BE302" i="2"/>
  <c r="T302" i="2"/>
  <c r="R302" i="2"/>
  <c r="P302" i="2"/>
  <c r="BK302" i="2"/>
  <c r="J302" i="2"/>
  <c r="BI300" i="2"/>
  <c r="BH300" i="2"/>
  <c r="BG300" i="2"/>
  <c r="BF300" i="2"/>
  <c r="BE300" i="2"/>
  <c r="T300" i="2"/>
  <c r="R300" i="2"/>
  <c r="P300" i="2"/>
  <c r="BK300" i="2"/>
  <c r="J300" i="2"/>
  <c r="BI298" i="2"/>
  <c r="BH298" i="2"/>
  <c r="BG298" i="2"/>
  <c r="BF298" i="2"/>
  <c r="BE298" i="2"/>
  <c r="T298" i="2"/>
  <c r="T297" i="2" s="1"/>
  <c r="R298" i="2"/>
  <c r="R297" i="2" s="1"/>
  <c r="P298" i="2"/>
  <c r="P297" i="2" s="1"/>
  <c r="BK298" i="2"/>
  <c r="BK297" i="2" s="1"/>
  <c r="J297" i="2" s="1"/>
  <c r="J63" i="2" s="1"/>
  <c r="J298" i="2"/>
  <c r="BI294" i="2"/>
  <c r="BH294" i="2"/>
  <c r="BG294" i="2"/>
  <c r="BF294" i="2"/>
  <c r="T294" i="2"/>
  <c r="R294" i="2"/>
  <c r="P294" i="2"/>
  <c r="BK294" i="2"/>
  <c r="J294" i="2"/>
  <c r="BE294" i="2" s="1"/>
  <c r="BI291" i="2"/>
  <c r="BH291" i="2"/>
  <c r="BG291" i="2"/>
  <c r="BF291" i="2"/>
  <c r="T291" i="2"/>
  <c r="R291" i="2"/>
  <c r="P291" i="2"/>
  <c r="BK291" i="2"/>
  <c r="J291" i="2"/>
  <c r="BE291" i="2" s="1"/>
  <c r="BI288" i="2"/>
  <c r="BH288" i="2"/>
  <c r="BG288" i="2"/>
  <c r="BF288" i="2"/>
  <c r="T288" i="2"/>
  <c r="R288" i="2"/>
  <c r="P288" i="2"/>
  <c r="BK288" i="2"/>
  <c r="J288" i="2"/>
  <c r="BE288" i="2" s="1"/>
  <c r="BI285" i="2"/>
  <c r="BH285" i="2"/>
  <c r="BG285" i="2"/>
  <c r="BF285" i="2"/>
  <c r="T285" i="2"/>
  <c r="R285" i="2"/>
  <c r="P285" i="2"/>
  <c r="BK285" i="2"/>
  <c r="J285" i="2"/>
  <c r="BE285" i="2" s="1"/>
  <c r="BI282" i="2"/>
  <c r="BH282" i="2"/>
  <c r="BG282" i="2"/>
  <c r="BF282" i="2"/>
  <c r="T282" i="2"/>
  <c r="R282" i="2"/>
  <c r="P282" i="2"/>
  <c r="BK282" i="2"/>
  <c r="J282" i="2"/>
  <c r="BE282" i="2" s="1"/>
  <c r="BI277" i="2"/>
  <c r="BH277" i="2"/>
  <c r="BG277" i="2"/>
  <c r="BF277" i="2"/>
  <c r="T277" i="2"/>
  <c r="T276" i="2" s="1"/>
  <c r="R277" i="2"/>
  <c r="R276" i="2" s="1"/>
  <c r="P277" i="2"/>
  <c r="BK277" i="2"/>
  <c r="BK276" i="2" s="1"/>
  <c r="J276" i="2" s="1"/>
  <c r="J62" i="2" s="1"/>
  <c r="J277" i="2"/>
  <c r="BE277" i="2" s="1"/>
  <c r="BI273" i="2"/>
  <c r="BH273" i="2"/>
  <c r="BG273" i="2"/>
  <c r="BF273" i="2"/>
  <c r="BE273" i="2"/>
  <c r="T273" i="2"/>
  <c r="R273" i="2"/>
  <c r="P273" i="2"/>
  <c r="BK273" i="2"/>
  <c r="J273" i="2"/>
  <c r="BI270" i="2"/>
  <c r="BH270" i="2"/>
  <c r="BG270" i="2"/>
  <c r="BF270" i="2"/>
  <c r="BE270" i="2"/>
  <c r="T270" i="2"/>
  <c r="R270" i="2"/>
  <c r="P270" i="2"/>
  <c r="BK270" i="2"/>
  <c r="J270" i="2"/>
  <c r="BI267" i="2"/>
  <c r="BH267" i="2"/>
  <c r="BG267" i="2"/>
  <c r="BF267" i="2"/>
  <c r="BE267" i="2"/>
  <c r="T267" i="2"/>
  <c r="R267" i="2"/>
  <c r="P267" i="2"/>
  <c r="BK267" i="2"/>
  <c r="J267" i="2"/>
  <c r="BI265" i="2"/>
  <c r="BH265" i="2"/>
  <c r="BG265" i="2"/>
  <c r="BF265" i="2"/>
  <c r="BE265" i="2"/>
  <c r="T265" i="2"/>
  <c r="R265" i="2"/>
  <c r="P265" i="2"/>
  <c r="BK265" i="2"/>
  <c r="J265" i="2"/>
  <c r="BI263" i="2"/>
  <c r="BH263" i="2"/>
  <c r="BG263" i="2"/>
  <c r="BF263" i="2"/>
  <c r="BE263" i="2"/>
  <c r="T263" i="2"/>
  <c r="R263" i="2"/>
  <c r="P263" i="2"/>
  <c r="BK263" i="2"/>
  <c r="J263" i="2"/>
  <c r="BI261" i="2"/>
  <c r="BH261" i="2"/>
  <c r="BG261" i="2"/>
  <c r="BF261" i="2"/>
  <c r="BE261" i="2"/>
  <c r="T261" i="2"/>
  <c r="R261" i="2"/>
  <c r="P261" i="2"/>
  <c r="BK261" i="2"/>
  <c r="J261" i="2"/>
  <c r="BI259" i="2"/>
  <c r="BH259" i="2"/>
  <c r="BG259" i="2"/>
  <c r="BF259" i="2"/>
  <c r="BE259" i="2"/>
  <c r="T259" i="2"/>
  <c r="R259" i="2"/>
  <c r="P259" i="2"/>
  <c r="BK259" i="2"/>
  <c r="J259" i="2"/>
  <c r="BI257" i="2"/>
  <c r="BH257" i="2"/>
  <c r="BG257" i="2"/>
  <c r="BF257" i="2"/>
  <c r="BE257" i="2"/>
  <c r="T257" i="2"/>
  <c r="R257" i="2"/>
  <c r="P257" i="2"/>
  <c r="BK257" i="2"/>
  <c r="J257" i="2"/>
  <c r="BI254" i="2"/>
  <c r="BH254" i="2"/>
  <c r="BG254" i="2"/>
  <c r="BF254" i="2"/>
  <c r="BE254" i="2"/>
  <c r="T254" i="2"/>
  <c r="R254" i="2"/>
  <c r="R249" i="2" s="1"/>
  <c r="P254" i="2"/>
  <c r="BK254" i="2"/>
  <c r="J254" i="2"/>
  <c r="BI250" i="2"/>
  <c r="BH250" i="2"/>
  <c r="BG250" i="2"/>
  <c r="BF250" i="2"/>
  <c r="BE250" i="2"/>
  <c r="T250" i="2"/>
  <c r="T249" i="2" s="1"/>
  <c r="R250" i="2"/>
  <c r="P250" i="2"/>
  <c r="P249" i="2" s="1"/>
  <c r="BK250" i="2"/>
  <c r="BK249" i="2" s="1"/>
  <c r="J249" i="2" s="1"/>
  <c r="J61" i="2" s="1"/>
  <c r="J250" i="2"/>
  <c r="BI246" i="2"/>
  <c r="BH246" i="2"/>
  <c r="BG246" i="2"/>
  <c r="BF246" i="2"/>
  <c r="T246" i="2"/>
  <c r="R246" i="2"/>
  <c r="P246" i="2"/>
  <c r="BK246" i="2"/>
  <c r="J246" i="2"/>
  <c r="BE246" i="2" s="1"/>
  <c r="BI243" i="2"/>
  <c r="BH243" i="2"/>
  <c r="BG243" i="2"/>
  <c r="BF243" i="2"/>
  <c r="T243" i="2"/>
  <c r="R243" i="2"/>
  <c r="P243" i="2"/>
  <c r="BK243" i="2"/>
  <c r="J243" i="2"/>
  <c r="BE243" i="2" s="1"/>
  <c r="BI241" i="2"/>
  <c r="BH241" i="2"/>
  <c r="BG241" i="2"/>
  <c r="BF241" i="2"/>
  <c r="T241" i="2"/>
  <c r="R241" i="2"/>
  <c r="P241" i="2"/>
  <c r="BK241" i="2"/>
  <c r="J241" i="2"/>
  <c r="BE241" i="2" s="1"/>
  <c r="BI239" i="2"/>
  <c r="BH239" i="2"/>
  <c r="BG239" i="2"/>
  <c r="BF239" i="2"/>
  <c r="T239" i="2"/>
  <c r="R239" i="2"/>
  <c r="P239" i="2"/>
  <c r="BK239" i="2"/>
  <c r="J239" i="2"/>
  <c r="BE239" i="2" s="1"/>
  <c r="BI237" i="2"/>
  <c r="BH237" i="2"/>
  <c r="BG237" i="2"/>
  <c r="BF237" i="2"/>
  <c r="T237" i="2"/>
  <c r="R237" i="2"/>
  <c r="P237" i="2"/>
  <c r="BK237" i="2"/>
  <c r="J237" i="2"/>
  <c r="BE237" i="2" s="1"/>
  <c r="BI235" i="2"/>
  <c r="BH235" i="2"/>
  <c r="BG235" i="2"/>
  <c r="BF235" i="2"/>
  <c r="T235" i="2"/>
  <c r="R235" i="2"/>
  <c r="P235" i="2"/>
  <c r="BK235" i="2"/>
  <c r="J235" i="2"/>
  <c r="BE235" i="2" s="1"/>
  <c r="BI233" i="2"/>
  <c r="BH233" i="2"/>
  <c r="BG233" i="2"/>
  <c r="BF233" i="2"/>
  <c r="T233" i="2"/>
  <c r="R233" i="2"/>
  <c r="P233" i="2"/>
  <c r="BK233" i="2"/>
  <c r="J233" i="2"/>
  <c r="BE233" i="2" s="1"/>
  <c r="BI231" i="2"/>
  <c r="BH231" i="2"/>
  <c r="BG231" i="2"/>
  <c r="BF231" i="2"/>
  <c r="T231" i="2"/>
  <c r="R231" i="2"/>
  <c r="P231" i="2"/>
  <c r="BK231" i="2"/>
  <c r="J231" i="2"/>
  <c r="BE231" i="2" s="1"/>
  <c r="BI229" i="2"/>
  <c r="BH229" i="2"/>
  <c r="BG229" i="2"/>
  <c r="BF229" i="2"/>
  <c r="T229" i="2"/>
  <c r="T228" i="2" s="1"/>
  <c r="R229" i="2"/>
  <c r="R228" i="2" s="1"/>
  <c r="P229" i="2"/>
  <c r="BK229" i="2"/>
  <c r="J229" i="2"/>
  <c r="BE229" i="2" s="1"/>
  <c r="BI225" i="2"/>
  <c r="BH225" i="2"/>
  <c r="BG225" i="2"/>
  <c r="F32" i="2" s="1"/>
  <c r="BB52" i="1" s="1"/>
  <c r="BB51" i="1" s="1"/>
  <c r="BF225" i="2"/>
  <c r="BE225" i="2"/>
  <c r="T225" i="2"/>
  <c r="T224" i="2" s="1"/>
  <c r="R225" i="2"/>
  <c r="R224" i="2" s="1"/>
  <c r="P225" i="2"/>
  <c r="P224" i="2" s="1"/>
  <c r="BK225" i="2"/>
  <c r="BK224" i="2" s="1"/>
  <c r="J225" i="2"/>
  <c r="J59" i="2"/>
  <c r="BI221" i="2"/>
  <c r="BH221" i="2"/>
  <c r="BG221" i="2"/>
  <c r="BF221" i="2"/>
  <c r="T221" i="2"/>
  <c r="R221" i="2"/>
  <c r="P221" i="2"/>
  <c r="BK221" i="2"/>
  <c r="J221" i="2"/>
  <c r="BE221" i="2" s="1"/>
  <c r="BI216" i="2"/>
  <c r="BH216" i="2"/>
  <c r="BG216" i="2"/>
  <c r="BF216" i="2"/>
  <c r="T216" i="2"/>
  <c r="R216" i="2"/>
  <c r="P216" i="2"/>
  <c r="BK216" i="2"/>
  <c r="J216" i="2"/>
  <c r="BE216" i="2" s="1"/>
  <c r="BI213" i="2"/>
  <c r="BH213" i="2"/>
  <c r="BG213" i="2"/>
  <c r="BF213" i="2"/>
  <c r="T213" i="2"/>
  <c r="R213" i="2"/>
  <c r="P213" i="2"/>
  <c r="BK213" i="2"/>
  <c r="J213" i="2"/>
  <c r="BE213" i="2" s="1"/>
  <c r="BI208" i="2"/>
  <c r="BH208" i="2"/>
  <c r="BG208" i="2"/>
  <c r="BF208" i="2"/>
  <c r="T208" i="2"/>
  <c r="R208" i="2"/>
  <c r="P208" i="2"/>
  <c r="BK208" i="2"/>
  <c r="J208" i="2"/>
  <c r="BE208" i="2" s="1"/>
  <c r="BI205" i="2"/>
  <c r="BH205" i="2"/>
  <c r="BG205" i="2"/>
  <c r="BF205" i="2"/>
  <c r="T205" i="2"/>
  <c r="R205" i="2"/>
  <c r="P205" i="2"/>
  <c r="BK205" i="2"/>
  <c r="J205" i="2"/>
  <c r="BE205" i="2" s="1"/>
  <c r="BI202" i="2"/>
  <c r="BH202" i="2"/>
  <c r="BG202" i="2"/>
  <c r="BF202" i="2"/>
  <c r="T202" i="2"/>
  <c r="R202" i="2"/>
  <c r="P202" i="2"/>
  <c r="BK202" i="2"/>
  <c r="J202" i="2"/>
  <c r="BE202" i="2" s="1"/>
  <c r="BI191" i="2"/>
  <c r="BH191" i="2"/>
  <c r="BG191" i="2"/>
  <c r="BF191" i="2"/>
  <c r="T191" i="2"/>
  <c r="R191" i="2"/>
  <c r="P191" i="2"/>
  <c r="BK191" i="2"/>
  <c r="J191" i="2"/>
  <c r="BE191" i="2" s="1"/>
  <c r="BI188" i="2"/>
  <c r="BH188" i="2"/>
  <c r="BG188" i="2"/>
  <c r="BF188" i="2"/>
  <c r="T188" i="2"/>
  <c r="R188" i="2"/>
  <c r="P188" i="2"/>
  <c r="BK188" i="2"/>
  <c r="J188" i="2"/>
  <c r="BE188" i="2" s="1"/>
  <c r="BI186" i="2"/>
  <c r="BH186" i="2"/>
  <c r="BG186" i="2"/>
  <c r="BF186" i="2"/>
  <c r="T186" i="2"/>
  <c r="R186" i="2"/>
  <c r="P186" i="2"/>
  <c r="BK186" i="2"/>
  <c r="J186" i="2"/>
  <c r="BE186" i="2" s="1"/>
  <c r="BI181" i="2"/>
  <c r="BH181" i="2"/>
  <c r="BG181" i="2"/>
  <c r="BF181" i="2"/>
  <c r="T181" i="2"/>
  <c r="R181" i="2"/>
  <c r="P181" i="2"/>
  <c r="BK181" i="2"/>
  <c r="J181" i="2"/>
  <c r="BE181" i="2" s="1"/>
  <c r="BI177" i="2"/>
  <c r="BH177" i="2"/>
  <c r="BG177" i="2"/>
  <c r="BF177" i="2"/>
  <c r="T177" i="2"/>
  <c r="R177" i="2"/>
  <c r="P177" i="2"/>
  <c r="BK177" i="2"/>
  <c r="J177" i="2"/>
  <c r="BE177" i="2" s="1"/>
  <c r="BI173" i="2"/>
  <c r="BH173" i="2"/>
  <c r="BG173" i="2"/>
  <c r="BF173" i="2"/>
  <c r="T173" i="2"/>
  <c r="R173" i="2"/>
  <c r="P173" i="2"/>
  <c r="BK173" i="2"/>
  <c r="J173" i="2"/>
  <c r="BE173" i="2" s="1"/>
  <c r="BI169" i="2"/>
  <c r="BH169" i="2"/>
  <c r="BG169" i="2"/>
  <c r="BF169" i="2"/>
  <c r="T169" i="2"/>
  <c r="R169" i="2"/>
  <c r="P169" i="2"/>
  <c r="BK169" i="2"/>
  <c r="J169" i="2"/>
  <c r="BE169" i="2" s="1"/>
  <c r="BI160" i="2"/>
  <c r="BH160" i="2"/>
  <c r="BG160" i="2"/>
  <c r="BF160" i="2"/>
  <c r="T160" i="2"/>
  <c r="R160" i="2"/>
  <c r="P160" i="2"/>
  <c r="BK160" i="2"/>
  <c r="J160" i="2"/>
  <c r="BE160" i="2" s="1"/>
  <c r="BI157" i="2"/>
  <c r="BH157" i="2"/>
  <c r="BG157" i="2"/>
  <c r="BF157" i="2"/>
  <c r="T157" i="2"/>
  <c r="R157" i="2"/>
  <c r="P157" i="2"/>
  <c r="BK157" i="2"/>
  <c r="J157" i="2"/>
  <c r="BE157" i="2" s="1"/>
  <c r="BI154" i="2"/>
  <c r="BH154" i="2"/>
  <c r="BG154" i="2"/>
  <c r="BF154" i="2"/>
  <c r="T154" i="2"/>
  <c r="R154" i="2"/>
  <c r="P154" i="2"/>
  <c r="BK154" i="2"/>
  <c r="J154" i="2"/>
  <c r="BE154" i="2" s="1"/>
  <c r="BI143" i="2"/>
  <c r="BH143" i="2"/>
  <c r="BG143" i="2"/>
  <c r="BF143" i="2"/>
  <c r="T143" i="2"/>
  <c r="R143" i="2"/>
  <c r="P143" i="2"/>
  <c r="BK143" i="2"/>
  <c r="J143" i="2"/>
  <c r="BE143" i="2" s="1"/>
  <c r="BI132" i="2"/>
  <c r="BH132" i="2"/>
  <c r="BG132" i="2"/>
  <c r="BF132" i="2"/>
  <c r="T132" i="2"/>
  <c r="R132" i="2"/>
  <c r="P132" i="2"/>
  <c r="BK132" i="2"/>
  <c r="J132" i="2"/>
  <c r="BE132" i="2" s="1"/>
  <c r="BI121" i="2"/>
  <c r="BH121" i="2"/>
  <c r="BG121" i="2"/>
  <c r="BF121" i="2"/>
  <c r="T121" i="2"/>
  <c r="R121" i="2"/>
  <c r="P121" i="2"/>
  <c r="BK121" i="2"/>
  <c r="J121" i="2"/>
  <c r="BE121" i="2" s="1"/>
  <c r="BI110" i="2"/>
  <c r="BH110" i="2"/>
  <c r="BG110" i="2"/>
  <c r="BF110" i="2"/>
  <c r="T110" i="2"/>
  <c r="R110" i="2"/>
  <c r="P110" i="2"/>
  <c r="BK110" i="2"/>
  <c r="J110" i="2"/>
  <c r="BE110" i="2" s="1"/>
  <c r="BI105" i="2"/>
  <c r="BH105" i="2"/>
  <c r="BG105" i="2"/>
  <c r="BF105" i="2"/>
  <c r="T105" i="2"/>
  <c r="R105" i="2"/>
  <c r="P105" i="2"/>
  <c r="BK105" i="2"/>
  <c r="J105" i="2"/>
  <c r="BE105" i="2" s="1"/>
  <c r="BI103" i="2"/>
  <c r="BH103" i="2"/>
  <c r="BG103" i="2"/>
  <c r="BF103" i="2"/>
  <c r="T103" i="2"/>
  <c r="R103" i="2"/>
  <c r="P103" i="2"/>
  <c r="BK103" i="2"/>
  <c r="J103" i="2"/>
  <c r="BE103" i="2" s="1"/>
  <c r="BI101" i="2"/>
  <c r="BH101" i="2"/>
  <c r="BG101" i="2"/>
  <c r="BF101" i="2"/>
  <c r="T101" i="2"/>
  <c r="R101" i="2"/>
  <c r="P101" i="2"/>
  <c r="BK101" i="2"/>
  <c r="J101" i="2"/>
  <c r="BE101" i="2" s="1"/>
  <c r="BI98" i="2"/>
  <c r="BH98" i="2"/>
  <c r="BG98" i="2"/>
  <c r="BF98" i="2"/>
  <c r="T98" i="2"/>
  <c r="R98" i="2"/>
  <c r="P98" i="2"/>
  <c r="BK98" i="2"/>
  <c r="J98" i="2"/>
  <c r="BE98" i="2" s="1"/>
  <c r="BI95" i="2"/>
  <c r="BH95" i="2"/>
  <c r="BG95" i="2"/>
  <c r="BF95" i="2"/>
  <c r="T95" i="2"/>
  <c r="R95" i="2"/>
  <c r="P95" i="2"/>
  <c r="BK95" i="2"/>
  <c r="J95" i="2"/>
  <c r="BE95" i="2" s="1"/>
  <c r="BI92" i="2"/>
  <c r="BH92" i="2"/>
  <c r="BG92" i="2"/>
  <c r="BF92" i="2"/>
  <c r="T92" i="2"/>
  <c r="R92" i="2"/>
  <c r="P92" i="2"/>
  <c r="BK92" i="2"/>
  <c r="J92" i="2"/>
  <c r="BE92" i="2" s="1"/>
  <c r="BI89" i="2"/>
  <c r="F34" i="2" s="1"/>
  <c r="BD52" i="1" s="1"/>
  <c r="BD51" i="1" s="1"/>
  <c r="W30" i="1" s="1"/>
  <c r="BH89" i="2"/>
  <c r="F33" i="2" s="1"/>
  <c r="BC52" i="1" s="1"/>
  <c r="BC51" i="1" s="1"/>
  <c r="BG89" i="2"/>
  <c r="BF89" i="2"/>
  <c r="T89" i="2"/>
  <c r="R89" i="2"/>
  <c r="R88" i="2" s="1"/>
  <c r="R87" i="2" s="1"/>
  <c r="R86" i="2" s="1"/>
  <c r="P89" i="2"/>
  <c r="P88" i="2" s="1"/>
  <c r="BK89" i="2"/>
  <c r="BK88" i="2" s="1"/>
  <c r="J89" i="2"/>
  <c r="BE89" i="2" s="1"/>
  <c r="J82" i="2"/>
  <c r="F82" i="2"/>
  <c r="J80" i="2"/>
  <c r="F80" i="2"/>
  <c r="E78" i="2"/>
  <c r="F52" i="2"/>
  <c r="J51" i="2"/>
  <c r="F51" i="2"/>
  <c r="F49" i="2"/>
  <c r="E47" i="2"/>
  <c r="J18" i="2"/>
  <c r="E18" i="2"/>
  <c r="F83" i="2" s="1"/>
  <c r="J17" i="2"/>
  <c r="J12" i="2"/>
  <c r="J49" i="2" s="1"/>
  <c r="E7" i="2"/>
  <c r="AS51" i="1"/>
  <c r="L47" i="1"/>
  <c r="AM46" i="1"/>
  <c r="L46" i="1"/>
  <c r="AM44" i="1"/>
  <c r="L44" i="1"/>
  <c r="L42" i="1"/>
  <c r="L41" i="1"/>
  <c r="W28" i="1" l="1"/>
  <c r="AX51" i="1"/>
  <c r="W29" i="1"/>
  <c r="AY51" i="1"/>
  <c r="BK81" i="3"/>
  <c r="J81" i="3" s="1"/>
  <c r="J82" i="3"/>
  <c r="J57" i="3" s="1"/>
  <c r="E45" i="2"/>
  <c r="E76" i="2"/>
  <c r="J30" i="2"/>
  <c r="AV52" i="1" s="1"/>
  <c r="AT52" i="1" s="1"/>
  <c r="T88" i="2"/>
  <c r="T87" i="2" s="1"/>
  <c r="T86" i="2" s="1"/>
  <c r="P228" i="2"/>
  <c r="P87" i="2" s="1"/>
  <c r="P86" i="2" s="1"/>
  <c r="AU52" i="1" s="1"/>
  <c r="AU51" i="1" s="1"/>
  <c r="T325" i="2"/>
  <c r="BK341" i="2"/>
  <c r="J341" i="2" s="1"/>
  <c r="J65" i="2" s="1"/>
  <c r="F30" i="2"/>
  <c r="AZ52" i="1" s="1"/>
  <c r="T82" i="3"/>
  <c r="T81" i="3" s="1"/>
  <c r="J30" i="3"/>
  <c r="AV53" i="1" s="1"/>
  <c r="AT53" i="1" s="1"/>
  <c r="F30" i="3"/>
  <c r="AZ53" i="1" s="1"/>
  <c r="J88" i="2"/>
  <c r="J58" i="2" s="1"/>
  <c r="BK87" i="2"/>
  <c r="J31" i="2"/>
  <c r="AW52" i="1" s="1"/>
  <c r="F31" i="2"/>
  <c r="BA52" i="1" s="1"/>
  <c r="BA51" i="1" s="1"/>
  <c r="P325" i="2"/>
  <c r="R82" i="3"/>
  <c r="R81" i="3" s="1"/>
  <c r="J83" i="3"/>
  <c r="J58" i="3" s="1"/>
  <c r="F78" i="3"/>
  <c r="J49" i="3"/>
  <c r="AZ51" i="1" l="1"/>
  <c r="W27" i="1"/>
  <c r="AW51" i="1"/>
  <c r="AK27" i="1" s="1"/>
  <c r="J56" i="3"/>
  <c r="J27" i="3"/>
  <c r="J87" i="2"/>
  <c r="J57" i="2" s="1"/>
  <c r="BK86" i="2"/>
  <c r="J86" i="2" s="1"/>
  <c r="J27" i="2" l="1"/>
  <c r="J56" i="2"/>
  <c r="AG53" i="1"/>
  <c r="AN53" i="1" s="1"/>
  <c r="J36" i="3"/>
  <c r="AV51" i="1"/>
  <c r="W26" i="1"/>
  <c r="AK26" i="1" l="1"/>
  <c r="AT51" i="1"/>
  <c r="AG52" i="1"/>
  <c r="J36" i="2"/>
  <c r="AG51" i="1" l="1"/>
  <c r="AN52" i="1"/>
  <c r="AN51" i="1" l="1"/>
  <c r="AK23" i="1"/>
  <c r="AK32" i="1" s="1"/>
</calcChain>
</file>

<file path=xl/sharedStrings.xml><?xml version="1.0" encoding="utf-8"?>
<sst xmlns="http://schemas.openxmlformats.org/spreadsheetml/2006/main" count="3667" uniqueCount="841">
  <si>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</si>
  <si>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</si>
  <si>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</si>
  <si>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</si>
  <si>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</si>
  <si>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</si>
  <si>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</si>
  <si>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{4e7fdf2c-3243-437a-b45f-68274ffc9533}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</si>
  <si>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</si>
  <si>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</si>
  <si>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</si>
  <si>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</si>
  <si>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</si>
  <si>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</si>
  <si>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</si>
  <si>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</si>
  <si>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02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</si>
  <si>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</si>
  <si>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</si>
  <si>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Oprava splaškové kanalizace ul. Chelčického - Liberec 1</t>
  </si>
  <si>
    <t>0,1</t>
  </si>
  <si>
    <t>KSO:</t>
  </si>
  <si>
    <t>827 21 1</t>
  </si>
  <si>
    <t>CC-CZ:</t>
  </si>
  <si>
    <t>22231</t>
  </si>
  <si>
    <t>1</t>
  </si>
  <si>
    <t>Místo:</t>
  </si>
  <si>
    <t>Liberec</t>
  </si>
  <si>
    <t>Datum:</t>
  </si>
  <si>
    <t>27.4.2017</t>
  </si>
  <si>
    <t>10</t>
  </si>
  <si>
    <t>100</t>
  </si>
  <si>
    <t>Zadavatel:</t>
  </si>
  <si>
    <t>IČ:</t>
  </si>
  <si>
    <t>00262978</t>
  </si>
  <si>
    <t>Statutární město Liberec</t>
  </si>
  <si>
    <t>DIČ:</t>
  </si>
  <si>
    <t>CZ00262978</t>
  </si>
  <si>
    <t>Uchazeč:</t>
  </si>
  <si>
    <t>Vyplň údaj</t>
  </si>
  <si>
    <t>Projektant:</t>
  </si>
  <si>
    <t/>
  </si>
  <si>
    <t>Stavební a vodohospodářská projekce, Liberec</t>
  </si>
  <si>
    <t>True</t>
  </si>
  <si>
    <t>Poznámka:</t>
  </si>
  <si>
    <t>Soupis prací je sestaven za využití položek Cenové soustavy ÚRS. Cenové a technické podmínky položek Cenové soustavy ÚRS, které nejsou uvedeny v soupisu prací (tzv.úvodní části katalogů) jsu neomezeně dálkově k dispozici na www.cs-urs.cz. Položky soupisu prací, které nemají ve sloupci "Cenová soustava" uveden žádný údaj, nepochází z Cenové soustavy ÚRS._x000D_
Je-li v kontrolním rozpočtu nebo v soupisu prací uvedena v kolonce ,,popis" obchodní značka jakéhokoliv materiálu, výrobku nebo technologie, má tento název pouze informativní charakter._x000D_
Pro ocenění a následně pro realizaci je možné použít i jiný materiál, výrobek nebo technologií, se srovnatelnými nebo lepšími užitnými vlastnostmi ,které odpovídají požadavkům dokumentace.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</si>
  <si>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</si>
  <si>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</si>
  <si>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</si>
  <si>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</si>
  <si>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</si>
  <si>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</si>
  <si>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</si>
  <si>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</si>
  <si>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</si>
  <si>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</si>
  <si>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</si>
  <si>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</si>
  <si>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</si>
  <si>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</si>
  <si>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</si>
  <si>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</si>
  <si>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</si>
  <si>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</si>
  <si>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</si>
  <si>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</si>
  <si>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</si>
  <si>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</si>
  <si>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</si>
  <si>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</si>
  <si>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</si>
  <si>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</si>
  <si>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</si>
  <si>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</si>
  <si>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</si>
  <si>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</si>
  <si>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</si>
  <si>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</si>
  <si>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</si>
  <si>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</si>
  <si>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</si>
  <si>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</si>
  <si>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</si>
  <si>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</si>
  <si>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</si>
  <si>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</si>
  <si>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Oprava splaškové kanalizace</t>
  </si>
  <si>
    <t>STA</t>
  </si>
  <si>
    <t>{6529463c-032e-491c-b7ab-359b5545d9e5}</t>
  </si>
  <si>
    <t>2</t>
  </si>
  <si>
    <t>VRN - Vedlejší rozpočtové náklady</t>
  </si>
  <si>
    <t>{1d4deed6-48b2-4c81-82e5-32f2bf187597}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</si>
  <si>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</si>
  <si>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</si>
  <si>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</si>
  <si>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</si>
  <si>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</si>
  <si>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</si>
  <si>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</si>
  <si>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Oprava splaškové kanalizace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</si>
  <si>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</si>
  <si>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</si>
  <si>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</si>
  <si>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</si>
  <si>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</si>
  <si>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</si>
  <si>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</si>
  <si>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</si>
  <si>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</si>
  <si>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</si>
  <si>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</si>
  <si>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</si>
  <si>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</si>
  <si>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</si>
  <si>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</si>
  <si>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</si>
  <si>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</si>
  <si>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</si>
  <si>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</si>
  <si>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</si>
  <si>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</si>
  <si>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</si>
  <si>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</si>
  <si>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</si>
  <si>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</si>
  <si>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</si>
  <si>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</si>
  <si>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</si>
  <si>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</si>
  <si>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</si>
  <si>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</si>
  <si>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</si>
  <si>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</si>
  <si>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</si>
  <si>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113107022</t>
  </si>
  <si>
    <t>Odstranění podkladu plochy do 15 m2 z kameniva drceného tl 200 mm při překopech inž sítí</t>
  </si>
  <si>
    <t>m2</t>
  </si>
  <si>
    <t>CS ÚRS 2017 01</t>
  </si>
  <si>
    <t>4</t>
  </si>
  <si>
    <t>-31894844</t>
  </si>
  <si>
    <t>PP</t>
  </si>
  <si>
    <t>Odstranění podkladů nebo krytů při překopech inženýrských sítí v ploše jednotlivě do 15 m2 s přemístěním hmot na skládku ve vzdálenosti do 3 m nebo s naložením na dopravní prostředek z kameniva hrubého drceného, o tl. vrstvy přes 100 do 200 mm</t>
  </si>
  <si>
    <t>VV</t>
  </si>
  <si>
    <t>"chodník" 2,3*1,12</t>
  </si>
  <si>
    <t>113107024</t>
  </si>
  <si>
    <t>Odstranění podkladu plochy do 15 m2 z kameniva drceného tl 400 mm při překopech inž sítí</t>
  </si>
  <si>
    <t>660511797</t>
  </si>
  <si>
    <t>Odstranění podkladů nebo krytů při překopech inženýrských sítí v ploše jednotlivě do 15 m2 s přemístěním hmot na skládku ve vzdálenosti do 3 m nebo s naložením na dopravní prostředek z kameniva hrubého drceného, o tl. vrstvy přes 300 do 400 mm</t>
  </si>
  <si>
    <t>"komunikace" 2,2*1,12</t>
  </si>
  <si>
    <t>3</t>
  </si>
  <si>
    <t>113154123</t>
  </si>
  <si>
    <t>Frézování živičného krytu tl 50 mm pruh š 1 m pl do 500 m2 bez překážek v trase</t>
  </si>
  <si>
    <t>-1173120641</t>
  </si>
  <si>
    <t>Frézování živičného podkladu nebo krytu s naložením na dopravní prostředek plochy do 500 m2 bez překážek v trase pruhu šířky přes 0,5 m do 1 m, tloušťky vrstvy 50 mm</t>
  </si>
  <si>
    <t>"chodník" 2,3*2,12</t>
  </si>
  <si>
    <t>113154124</t>
  </si>
  <si>
    <t>Frézování živičného krytu tl 100 mm pruh š 1 m pl do 500 m2 bez překážek v trase</t>
  </si>
  <si>
    <t>-1859786365</t>
  </si>
  <si>
    <t>Frézování živičného podkladu nebo krytu s naložením na dopravní prostředek plochy do 500 m2 bez překážek v trase pruhu šířky přes 0,5 m do 1 m, tloušťky vrstvy 100 mm</t>
  </si>
  <si>
    <t>"komunikace" 2,2*2,12</t>
  </si>
  <si>
    <t>5</t>
  </si>
  <si>
    <t>119001401</t>
  </si>
  <si>
    <t>Dočasné zajištění potrubí ocelového nebo litinového DN do 200</t>
  </si>
  <si>
    <t>m</t>
  </si>
  <si>
    <t>-1351365789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</si>
  <si>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ocelového nebo litinového, jmenovité světlosti DN do 200</t>
  </si>
  <si>
    <t>6</t>
  </si>
  <si>
    <t>119001421</t>
  </si>
  <si>
    <t>Dočasné zajištění kabelů a kabelových tratí ze 3 volně ložených kabelů</t>
  </si>
  <si>
    <t>-135337466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</si>
  <si>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do 3 kabelů</t>
  </si>
  <si>
    <t>7</t>
  </si>
  <si>
    <t>121112111</t>
  </si>
  <si>
    <t>Sejmutí ornice tl vrstvy do 150 mm ručně s vodorovným přemístěním do 50 m</t>
  </si>
  <si>
    <t>m3</t>
  </si>
  <si>
    <t>-2096400638</t>
  </si>
  <si>
    <t>Sejmutí ornice ručně s vodorovným přemístěním do 50 m na dočasné či trvalé skládky nebo na hromady v místě upotřebení tloušťky vrstvy do 150 mm</t>
  </si>
  <si>
    <t>13,0*1,12*0,15</t>
  </si>
  <si>
    <t>22,5*1,12*0,15</t>
  </si>
  <si>
    <t>Součet</t>
  </si>
  <si>
    <t>8</t>
  </si>
  <si>
    <t>132212202</t>
  </si>
  <si>
    <t>Hloubení rýh š přes 600 do 2000 mm ručním nebo pneum nářadím v nesoudržných horninách tř. 3</t>
  </si>
  <si>
    <t>-2039512732</t>
  </si>
  <si>
    <t>Hloubení zapažených i nezapažených rýh šířky přes 600 do 2 000 mm ručním nebo pneumatickým nářadím s urovnáním dna do předepsaného profilu a spádu v horninách tř. 3 nesoudržných</t>
  </si>
  <si>
    <t>"pr.hl." (1,65+1,89+2,73+2,35)/4</t>
  </si>
  <si>
    <t>Mezisoučet</t>
  </si>
  <si>
    <t>27,0*1,12*2,155</t>
  </si>
  <si>
    <t>"komunikace" -(2,2*1,12*0,42)</t>
  </si>
  <si>
    <t>"chodník" -(2,3*1,12*0,25)</t>
  </si>
  <si>
    <t xml:space="preserve">"ornice" -(22,5*1,12*0,15) </t>
  </si>
  <si>
    <t>"betonové patky" -(0,8*0,8*1,0*2,0)</t>
  </si>
  <si>
    <t>"hloubení rýh 50%" 58,428*0,5</t>
  </si>
  <si>
    <t>9</t>
  </si>
  <si>
    <t>132212209</t>
  </si>
  <si>
    <t>Příplatek za lepivost u hloubení rýh š do 2000 mm ručním nebo pneum nářadím v hornině tř. 3</t>
  </si>
  <si>
    <t>-1821581230</t>
  </si>
  <si>
    <t>Hloubení zapažených i nezapažených rýh šířky přes 600 do 2 000 mm ručním nebo pneumatickým nářadím s urovnáním dna do předepsaného profilu a spádu v horninách tř. 3 Příplatek k cenám za lepivost horniny tř. 3</t>
  </si>
  <si>
    <t>"hloubení rýh 50%" 58,428*0,5*0,3</t>
  </si>
  <si>
    <t>132312202</t>
  </si>
  <si>
    <t>Hloubení rýh š přes 600 do 2000 mm ručním nebo pneum nářadím v nesoudržných horninách tř. 4</t>
  </si>
  <si>
    <t>626439114</t>
  </si>
  <si>
    <t>Hloubení zapažených i nezapažených rýh šířky přes 600 do 2 000 mm ručním nebo pneumatickým nářadím s urovnáním dna do předepsaného profilu a spádu v horninách tř. 4 nesoudržných</t>
  </si>
  <si>
    <t>11</t>
  </si>
  <si>
    <t>132312209</t>
  </si>
  <si>
    <t>Příplatek za lepivost u hloubení rýh š do 2000 mm ručním nebo pneum nářadím v hornině tř. 4</t>
  </si>
  <si>
    <t>-927435434</t>
  </si>
  <si>
    <t>Hloubení zapažených i nezapažených rýh šířky přes 600 do 2 000 mm ručním nebo pneumatickým nářadím s urovnáním dna do předepsaného profilu a spádu v horninách tř. 4 Příplatek k cenám za lepivost horniny tř. 4</t>
  </si>
  <si>
    <t>12</t>
  </si>
  <si>
    <t>151101102</t>
  </si>
  <si>
    <t>Zřízení příložného pažení a rozepření stěn rýh hl do 4 m</t>
  </si>
  <si>
    <t>147498380</t>
  </si>
  <si>
    <t>Zřízení pažení a rozepření stěn rýh pro podzemní vedení pro všechny šířky rýhy příložné pro jakoukoliv mezerovitost, hloubky do 4 m</t>
  </si>
  <si>
    <t>27,0*2,155*2,0</t>
  </si>
  <si>
    <t>13</t>
  </si>
  <si>
    <t>151101112</t>
  </si>
  <si>
    <t>Odstranění příložného pažení a rozepření stěn rýh hl do 4 m</t>
  </si>
  <si>
    <t>1434466749</t>
  </si>
  <si>
    <t>Odstranění pažení a rozepření stěn rýh pro podzemní vedení s uložením materiálu na vzdálenost do 3 m od kraje výkopu příložné, hloubky přes 2 do 4 m</t>
  </si>
  <si>
    <t>14</t>
  </si>
  <si>
    <t>161101101</t>
  </si>
  <si>
    <t>Svislé přemístění výkopku z horniny tř. 1 až 4 hl výkopu do 2,5 m</t>
  </si>
  <si>
    <t>1160318413</t>
  </si>
  <si>
    <t>Svislé přemístění výkopku bez naložení do dopravní nádoby avšak s vyprázdněním dopravní nádoby na hromadu nebo do dopravního prostředku z horniny tř. 1 až 4, při hloubce výkopu přes 1 do 2,5 m</t>
  </si>
  <si>
    <t>"podíl svislého přemístění výkopku dle odstavce 8, tabulka II - 100% celkového objemu výkopu" 58,428*1,0</t>
  </si>
  <si>
    <t>162301101</t>
  </si>
  <si>
    <t>Vodorovné přemístění do 500 m výkopku/sypaniny z horniny tř. 1 až 4</t>
  </si>
  <si>
    <t>1460367069</t>
  </si>
  <si>
    <t>Vodorovné přemístění výkopku nebo sypaniny po suchu na obvyklém dopravním prostředku, bez naložení výkopku, avšak se složením bez rozhrnutí z horniny tř. 1 až 4 na vzdálenost přes 50 do 500 m</t>
  </si>
  <si>
    <t xml:space="preserve">"odvoz na mezideponii a zpět" </t>
  </si>
  <si>
    <t>36,365</t>
  </si>
  <si>
    <t>16</t>
  </si>
  <si>
    <t>162701105</t>
  </si>
  <si>
    <t>Vodorovné přemístění do 10000 m výkopku/sypaniny z horniny tř. 1 až 4</t>
  </si>
  <si>
    <t>914311447</t>
  </si>
  <si>
    <t>Vodorovné přemístění výkopku nebo sypaniny po suchu na obvyklém dopravním prostředku, bez naložení výkopku, avšak se složením bez rozhrnutí z horniny tř. 1 až 4 na vzdálenost přes 9 000 do 10 000 m</t>
  </si>
  <si>
    <t>"odvoz na skládku 12,0 km"</t>
  </si>
  <si>
    <t>58,428-36,365</t>
  </si>
  <si>
    <t>17</t>
  </si>
  <si>
    <t>162701109</t>
  </si>
  <si>
    <t>Příplatek k vodorovnému přemístění výkopku/sypaniny z horniny tř. 1 až 4 ZKD 1000 m přes 10000 m</t>
  </si>
  <si>
    <t>662204367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</si>
  <si>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</si>
  <si>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22,063*2,0</t>
  </si>
  <si>
    <t>18</t>
  </si>
  <si>
    <t>167101101</t>
  </si>
  <si>
    <t>Nakládání výkopku z hornin tř. 1 až 4 do 100 m3</t>
  </si>
  <si>
    <t>645539767</t>
  </si>
  <si>
    <t>Nakládání, skládání a překládání neulehlého výkopku nebo sypaniny nakládání, množství do 100 m3, z hornin tř. 1 až 4</t>
  </si>
  <si>
    <t>"zpětný zásyp" 6,365</t>
  </si>
  <si>
    <t>"ornice" 25,2</t>
  </si>
  <si>
    <t>19</t>
  </si>
  <si>
    <t>171201201</t>
  </si>
  <si>
    <t>Uložení sypaniny na skládky</t>
  </si>
  <si>
    <t>1200687040</t>
  </si>
  <si>
    <t>20</t>
  </si>
  <si>
    <t>171201211</t>
  </si>
  <si>
    <t>Poplatek za uložení odpadu ze sypaniny na skládce (skládkovné)</t>
  </si>
  <si>
    <t>t</t>
  </si>
  <si>
    <t>512</t>
  </si>
  <si>
    <t>837773460</t>
  </si>
  <si>
    <t>Uložení sypaniny poplatek za uložení sypaniny na skládce (skládkovné)</t>
  </si>
  <si>
    <t>"měrná hmotnost 1,8" 22,063*1,8</t>
  </si>
  <si>
    <t>174101101</t>
  </si>
  <si>
    <t>Zásyp jam, šachet rýh nebo kolem objektů sypaninou se zhutněním</t>
  </si>
  <si>
    <t>989774922</t>
  </si>
  <si>
    <t>Zásyp sypaninou z jakékoliv horniny s uložením výkopku ve vrstvách se zhutněním jam, šachet, rýh nebo kolem objektů v těchto vykopávkách</t>
  </si>
  <si>
    <t>"obsyp" -18,144</t>
  </si>
  <si>
    <t>"lože potrubí" -4,536</t>
  </si>
  <si>
    <t>"lože šachty" -0,075</t>
  </si>
  <si>
    <t>"bet.desky" -0,588</t>
  </si>
  <si>
    <t>22</t>
  </si>
  <si>
    <t>175111101</t>
  </si>
  <si>
    <t>Obsypání potrubí ručně sypaninou bez prohození, uloženou do 3 m</t>
  </si>
  <si>
    <t>1479713489</t>
  </si>
  <si>
    <t>Obsypání potrubí ručně sypaninou z vhodných hornin tř. 1 až 4 nebo materiálem připraveným podél výkopu ve vzdálenosti do 3 m od jeho kraje, pro jakoukoliv hloubku výkopu a míru zhutnění bez prohození sypaniny</t>
  </si>
  <si>
    <t>27,0*1,12*0,6</t>
  </si>
  <si>
    <t>23</t>
  </si>
  <si>
    <t>M</t>
  </si>
  <si>
    <t>583373030</t>
  </si>
  <si>
    <t>štěrkopísek (Bratčice) frakce 0-8</t>
  </si>
  <si>
    <t>1358747049</t>
  </si>
  <si>
    <t xml:space="preserve">kamenivo přírodní těžené pro stavební účely  PTK  (drobné, hrubé, štěrkopísky) štěrkopísky ČSN 72  1511-2 frakce   0-8
</t>
  </si>
  <si>
    <t>"měr. hmotnost 2,0" 18,144*2,0</t>
  </si>
  <si>
    <t>24</t>
  </si>
  <si>
    <t>180405114</t>
  </si>
  <si>
    <t>Založení trávníku ve vegetačních prefabrikátech výsevem směsi semene v rovině a ve svahu do 1:5</t>
  </si>
  <si>
    <t>-268901687</t>
  </si>
  <si>
    <t>Založení trávníků ve vegetačních prefabrikátech výsevem směsi substrátu a semene v rovině nebo na svahu do 1:5</t>
  </si>
  <si>
    <t>13,0*1,12</t>
  </si>
  <si>
    <t>22,5*1,12</t>
  </si>
  <si>
    <t>25</t>
  </si>
  <si>
    <t>005724700</t>
  </si>
  <si>
    <t>osivo směs travní univerzál</t>
  </si>
  <si>
    <t>kg</t>
  </si>
  <si>
    <t>1838865171</t>
  </si>
  <si>
    <t>Osiva pícnin směsi travní balení obvykle 25 kg univerzál</t>
  </si>
  <si>
    <t>39,76*0,03 'Přepočtené koeficientem množství</t>
  </si>
  <si>
    <t>26</t>
  </si>
  <si>
    <t>181301102</t>
  </si>
  <si>
    <t>Rozprostření ornice tl vrstvy do 150 mm pl do 500 m2 v rovině nebo ve svahu do 1:5</t>
  </si>
  <si>
    <t>354640071</t>
  </si>
  <si>
    <t>Rozprostření a urovnání ornice v rovině nebo ve svahu sklonu do 1 : 5 při souvislé ploše do 500 m2, tl. vrstvy přes 100 do 150 mm</t>
  </si>
  <si>
    <t>27</t>
  </si>
  <si>
    <t>R-1</t>
  </si>
  <si>
    <t>Ochrana kořenového balu</t>
  </si>
  <si>
    <t>kus</t>
  </si>
  <si>
    <t>533334687</t>
  </si>
  <si>
    <t>P</t>
  </si>
  <si>
    <t>Poznámka k položce:
Ochrana stávajících kořenových balů v blízkosti výkopu</t>
  </si>
  <si>
    <t>Zakládání</t>
  </si>
  <si>
    <t>28</t>
  </si>
  <si>
    <t>212755214</t>
  </si>
  <si>
    <t>Trativody z drenážních trubek plastových flexibilních D 100 mm bez lože</t>
  </si>
  <si>
    <t>-908632155</t>
  </si>
  <si>
    <t>27,0</t>
  </si>
  <si>
    <t>Svislé a kompletní konstrukce</t>
  </si>
  <si>
    <t>29</t>
  </si>
  <si>
    <t>338171113</t>
  </si>
  <si>
    <t>Osazování sloupků a vzpěr plotových ocelových v 2,00 m se zabetonováním</t>
  </si>
  <si>
    <t>702689240</t>
  </si>
  <si>
    <t>Osazování sloupků a vzpěr plotových ocelových trubkových nebo profilovaných výšky do 2,00 m se zabetonováním (tř. C 25/30) do 0,08 m3 do připravených jamek</t>
  </si>
  <si>
    <t>30</t>
  </si>
  <si>
    <t>553422520</t>
  </si>
  <si>
    <t>sloupek plotový průběžný pozinkovaný a komaxitový 2000/38x1,5 mm</t>
  </si>
  <si>
    <t>1524592339</t>
  </si>
  <si>
    <t>Příslušenství stavební kovové sloupky plotové pozinkované a komaxitové průběžný  38x1,5 mm včetně čepičky, úchytek 2000 mm</t>
  </si>
  <si>
    <t>31</t>
  </si>
  <si>
    <t>553422600</t>
  </si>
  <si>
    <t>sloupek plotový koncový pozinkované a komaxitové 2000/48x1,5 mm</t>
  </si>
  <si>
    <t>459416143</t>
  </si>
  <si>
    <t>Příslušenství stavební kovové sloupky plotové pozinkované a komaxitové koncový + rohový  48x1,5 mm včetně čepičky, úchytek 2000 mm</t>
  </si>
  <si>
    <t>32</t>
  </si>
  <si>
    <t>553422720</t>
  </si>
  <si>
    <t>vzpěra plotová 38x1,5 mm včetně krytky s uchem, 2000 mm</t>
  </si>
  <si>
    <t>295982258</t>
  </si>
  <si>
    <t>příslušenství stavební kovové sloupky plotové pozinkované a komaxitové vzpěra  38x1,5 mm včetně krytky s uchem 2000 mm</t>
  </si>
  <si>
    <t>33</t>
  </si>
  <si>
    <t>348401130</t>
  </si>
  <si>
    <t>Osazení oplocení ze strojového pletiva s napínacími dráty výšky do 2,0 m do 15° sklonu svahu</t>
  </si>
  <si>
    <t>-1101794937</t>
  </si>
  <si>
    <t>Osazení oplocení ze strojového pletiva s napínacími dráty do 15 st. sklonu svahu, výšky přes 1,6 do 2,0 m</t>
  </si>
  <si>
    <t>34</t>
  </si>
  <si>
    <t>313275140</t>
  </si>
  <si>
    <t>pletivo PVC EXTRUDER se čtvercovými oky 55 mm/2,5mm, 175 cm</t>
  </si>
  <si>
    <t>-617887193</t>
  </si>
  <si>
    <t>pletivo drátěné plastifikované se čtvercovými oky PVC EXTRUDER role 25 m, barva zelená se zapleteným napínacím drátem SND oko 55 mm, drát 2,5 mm, výška 1750mm</t>
  </si>
  <si>
    <t>35</t>
  </si>
  <si>
    <t>358315114</t>
  </si>
  <si>
    <t>Bourání stoky kompletní nebo otvorů z prostého betonu plochy do 4 m2</t>
  </si>
  <si>
    <t>-1240252856</t>
  </si>
  <si>
    <t>Bourání stoky kompletní nebo vybourání otvorů průřezové plochy do 4 m2 ve stokách ze zdiva z prostého betonu</t>
  </si>
  <si>
    <t>36</t>
  </si>
  <si>
    <t>359901111</t>
  </si>
  <si>
    <t>Vyčištění stok</t>
  </si>
  <si>
    <t>1945009808</t>
  </si>
  <si>
    <t>Vyčištění stok (zatrubněných vodotečí)</t>
  </si>
  <si>
    <t>37</t>
  </si>
  <si>
    <t>359901211</t>
  </si>
  <si>
    <t>Monitoring stoky jakékoli výšky na nové kanalizaci</t>
  </si>
  <si>
    <t>1877801071</t>
  </si>
  <si>
    <t>Monitoring stok (kamerový systém) jakékoli výšky nová kanalizace</t>
  </si>
  <si>
    <t>Vodorovné konstrukce</t>
  </si>
  <si>
    <t>38</t>
  </si>
  <si>
    <t>451541111</t>
  </si>
  <si>
    <t>Lože pod potrubí otevřený výkop ze štěrkodrtě</t>
  </si>
  <si>
    <t>-1180613795</t>
  </si>
  <si>
    <t>Lože pod potrubí, stoky a drobné objekty v otevřeném výkopu ze štěrkodrtě 0-63 mm</t>
  </si>
  <si>
    <t>"šachta" 0,5*0,5*0,15*2</t>
  </si>
  <si>
    <t>39</t>
  </si>
  <si>
    <t>451573111</t>
  </si>
  <si>
    <t>Lože pod potrubí otevřený výkop ze štěrkopísku</t>
  </si>
  <si>
    <t>-845545730</t>
  </si>
  <si>
    <t>27,0*1,12*0,15</t>
  </si>
  <si>
    <t>40</t>
  </si>
  <si>
    <t>452112111</t>
  </si>
  <si>
    <t>Osazení betonových prstenců nebo rámů v do 100 mm</t>
  </si>
  <si>
    <t>1402734549</t>
  </si>
  <si>
    <t>Osazení betonových dílců prstenců nebo rámů pod poklopy a mříže, výšky do 100 mm</t>
  </si>
  <si>
    <t>41</t>
  </si>
  <si>
    <t>592243210</t>
  </si>
  <si>
    <t>prstenec šachetní betonový vyrovnávací TBW-Q.1 63/8 62,5 x 12 x 8 cm</t>
  </si>
  <si>
    <t>-717065406</t>
  </si>
  <si>
    <t>Prefabrikáty pro vstupní šachty a drenážní šachtice (betonové a železobetonové) šachty pro odpadní kanály a potrubí uložená v zemi vyrovnávací prstence TBW-Q.1 63/8    62,5 x 12 x 8</t>
  </si>
  <si>
    <t>42</t>
  </si>
  <si>
    <t>592243230</t>
  </si>
  <si>
    <t>prstenec šachetní betonový vyrovnávací TBW-Q.1 63/10 62,5 x 12 x 10 cm</t>
  </si>
  <si>
    <t>1286782767</t>
  </si>
  <si>
    <t>Prefabrikáty pro vstupní šachty a drenážní šachtice (betonové a železobetonové) šachty pro odpadní kanály a potrubí uložená v zemi vyrovnávací prstence TBW-Q.1 63/10  62,5 x 12 x 10</t>
  </si>
  <si>
    <t>43</t>
  </si>
  <si>
    <t>452112121</t>
  </si>
  <si>
    <t>Osazení betonových prstenců nebo rámů v do 200 mm</t>
  </si>
  <si>
    <t>1820864864</t>
  </si>
  <si>
    <t>Osazení betonových dílců prstenců nebo rámů pod poklopy a mříže, výšky přes 100 do 200 mm</t>
  </si>
  <si>
    <t>44</t>
  </si>
  <si>
    <t>592243-R-02</t>
  </si>
  <si>
    <t>prstenec šachetní betonový vyrovnávací TBW-Q.1 63/12 62,5 x 12 x 12 cm</t>
  </si>
  <si>
    <t>1848940372</t>
  </si>
  <si>
    <t>prefabrikáty pro vstupní šachty a drenážní šachtice (betonové a železobetonové) šachty pro odpadní kanály a potrubí uložená v zemi vyrovnávací prstence TBW-Q.1 63/12  62,5 x 12 x 12</t>
  </si>
  <si>
    <t>45</t>
  </si>
  <si>
    <t>452311131</t>
  </si>
  <si>
    <t>Podkladní desky z betonu prostého tř. C 12/15 otevřený výkop</t>
  </si>
  <si>
    <t>-2098436578</t>
  </si>
  <si>
    <t>Podkladní a zajišťovací konstrukce z betonu prostého v otevřeném výkopu desky pod potrubí, stoky a drobné objekty z betonu tř. C 12/15</t>
  </si>
  <si>
    <t>"podklad bet. šachty DN1000" (1,4*1,4*0,15)*2</t>
  </si>
  <si>
    <t>46</t>
  </si>
  <si>
    <t>452351101</t>
  </si>
  <si>
    <t>Bednění podkladních desek nebo bloků nebo sedlového lože otevřený výkop</t>
  </si>
  <si>
    <t>1472372038</t>
  </si>
  <si>
    <t>Bednění podkladních a zajišťovacích konstrukcí v otevřeném výkopu desek nebo sedlových loží pod potrubí, stoky a drobné objekty</t>
  </si>
  <si>
    <t>((1,4*0,15)*4)*2</t>
  </si>
  <si>
    <t>47</t>
  </si>
  <si>
    <t>452368211</t>
  </si>
  <si>
    <t>Výztuž podkladních desek nebo bloků nebo pražců otevřený výkop ze svařovaných sítí Kari</t>
  </si>
  <si>
    <t>1012830672</t>
  </si>
  <si>
    <t>Výztuž podkladních desek, bloků nebo pražců v otevřeném výkopu ze svařovaných sítí typu Kari</t>
  </si>
  <si>
    <t>"měrná hmotnost 3,03 kg/m2" 0,588*0,00303*2</t>
  </si>
  <si>
    <t>Komunikace pozemní</t>
  </si>
  <si>
    <t>48</t>
  </si>
  <si>
    <t>564861111</t>
  </si>
  <si>
    <t>Podklad ze štěrkodrtě ŠD tl 200 mm</t>
  </si>
  <si>
    <t>1665073539</t>
  </si>
  <si>
    <t>Podklad ze štěrkodrti ŠD s rozprostřením a zhutněním, po zhutnění tl. 200 mm</t>
  </si>
  <si>
    <t>49</t>
  </si>
  <si>
    <t>564942111</t>
  </si>
  <si>
    <t>Podklad z mechanicky zpevněného kameniva MZK tl 120 mm</t>
  </si>
  <si>
    <t>-515320254</t>
  </si>
  <si>
    <t>Podklad z mechanicky zpevněného kameniva MZK (minerální beton) s rozprostřením a s hutněním, po zhutnění tl. 120 mm</t>
  </si>
  <si>
    <t>50</t>
  </si>
  <si>
    <t>577134111</t>
  </si>
  <si>
    <t>Asfaltový beton vrstva obrusná ACO 11 (ABS) tř. I tl 40 mm š do 3 m z nemodifikovaného asfaltu</t>
  </si>
  <si>
    <t>-1478680943</t>
  </si>
  <si>
    <t>Asfaltový beton vrstva obrusná ACO 11 (ABS) s rozprostřením a se zhutněním z nemodifikovaného asfaltu v pruhu šířky do 3 m tř. I, po zhutnění tl. 40 mm</t>
  </si>
  <si>
    <t>51</t>
  </si>
  <si>
    <t>577143111</t>
  </si>
  <si>
    <t>Asfaltový beton vrstva obrusná ACO 8 (ABJ) tl 50 mm š do 3 m z nemodifikovaného asfaltu</t>
  </si>
  <si>
    <t>1398994323</t>
  </si>
  <si>
    <t>Asfaltový beton vrstva obrusná ACO 8 (ABJ) s rozprostřením a se zhutněním z nemodifikovaného asfaltu v pruhu šířky do 3 m, po zhutnění tl. 50 mm</t>
  </si>
  <si>
    <t>52</t>
  </si>
  <si>
    <t>577155112</t>
  </si>
  <si>
    <t>Asfaltový beton vrstva ložní ACL 16 (ABH) tl 60 mm š do 3 m z nemodifikovaného asfaltu</t>
  </si>
  <si>
    <t>443101810</t>
  </si>
  <si>
    <t>Asfaltový beton vrstva ložní ACL 16 (ABH) s rozprostřením a zhutněním z nemodifikovaného asfaltu v pruhu šířky do 3 m, po zhutnění tl. 60 mm</t>
  </si>
  <si>
    <t>53</t>
  </si>
  <si>
    <t>R-3</t>
  </si>
  <si>
    <t>Zpětné vyspravení stávající pěšiny</t>
  </si>
  <si>
    <t>-480682930</t>
  </si>
  <si>
    <t>Zpětné vyspravení stávající pěšiny do původního stavu. Skladba bude shodná se stávající.</t>
  </si>
  <si>
    <t>40,0*1,5</t>
  </si>
  <si>
    <t>Trubní vedení</t>
  </si>
  <si>
    <t>54</t>
  </si>
  <si>
    <t>871375221</t>
  </si>
  <si>
    <t>Kanalizační potrubí z tvrdého PVC-systém KG tuhost třídy SN8 DN300</t>
  </si>
  <si>
    <t>-775439215</t>
  </si>
  <si>
    <t>Kanalizační potrubí z tvrdého PVC systém KG v otevřeném výkopu ve sklonu do 20 %, tuhost třídy SN 8 DN 300</t>
  </si>
  <si>
    <t>55</t>
  </si>
  <si>
    <t>87731044-R3</t>
  </si>
  <si>
    <t>Montáž šachtových vložek na potrubí z PVC trub hladkých DN 300</t>
  </si>
  <si>
    <t>-1951179882</t>
  </si>
  <si>
    <t>Montáž tvarovek na kanalizačním plastovém potrubí z polypropylenu PVC hladkého šachtových vložek DN 300</t>
  </si>
  <si>
    <t>56</t>
  </si>
  <si>
    <t>28617480-R3</t>
  </si>
  <si>
    <t>vložka šachtová, DN 300</t>
  </si>
  <si>
    <t>-1111633693</t>
  </si>
  <si>
    <t>trubky z polypropylénu a kombinované potrubí kanalizační podzemní systém kanalizační vložka šachtová DN 200</t>
  </si>
  <si>
    <t>Poznámka k položce:
Těsnění není zahrnuto v ceně tvarovek, nutno objednat zvlášt.</t>
  </si>
  <si>
    <t>57</t>
  </si>
  <si>
    <t>877375211</t>
  </si>
  <si>
    <t>Montáž tvarovek z tvrdého PVC-systém KG nebo z polypropylenu-systém KG 2000 jednoosé DN 300</t>
  </si>
  <si>
    <t>-865658485</t>
  </si>
  <si>
    <t>Montáž tvarovek na kanalizačním potrubí z trub z plastu z tvrdého PVC systém KG nebo z polypropylenu systém KG 2000 v otevřeném výkopu jednoosých DN 300</t>
  </si>
  <si>
    <t>58</t>
  </si>
  <si>
    <t>286113740</t>
  </si>
  <si>
    <t>koleno kanalizace plastové KGB 300x30°</t>
  </si>
  <si>
    <t>1986010521</t>
  </si>
  <si>
    <t>Trubky z polyvinylchloridu kanalizace domovní a uliční KG - Systém (PVC) PipeLife kolena KGB KGB 300x30°</t>
  </si>
  <si>
    <t>59</t>
  </si>
  <si>
    <t>892372111</t>
  </si>
  <si>
    <t>Zabezpečení konců potrubí DN do 300 při tlakových zkouškách vodou</t>
  </si>
  <si>
    <t>753345825</t>
  </si>
  <si>
    <t>Tlakové zkoušky vodou zabezpečení konců potrubí při tlakových zkouškách DN do 300</t>
  </si>
  <si>
    <t>60</t>
  </si>
  <si>
    <t>892372121</t>
  </si>
  <si>
    <t>Tlaková zkouška vzduchem potrubí DN 300 těsnícím vakem ucpávkovým</t>
  </si>
  <si>
    <t>úsek</t>
  </si>
  <si>
    <t>-1692506412</t>
  </si>
  <si>
    <t>Tlakové zkoušky vzduchem těsnícími vaky ucpávkovými DN 300</t>
  </si>
  <si>
    <t>61</t>
  </si>
  <si>
    <t>894411121</t>
  </si>
  <si>
    <t>Zřízení šachet kanalizačních z betonových dílců na potrubí DN nad 200 do 300 dno beton tř. C 25/30</t>
  </si>
  <si>
    <t>-1612259914</t>
  </si>
  <si>
    <t>Zřízení šachet kanalizačních z betonových dílců výšky vstupu do 1,50 m s obložením dna betonem tř. C 25/30, na potrubí DN přes 200 do 300</t>
  </si>
  <si>
    <t>62</t>
  </si>
  <si>
    <t>592243120</t>
  </si>
  <si>
    <t>konus šachetní betonový TBR-Q.1 100-63/58/12 KPS 100x62,5x58 cm</t>
  </si>
  <si>
    <t>1838942340</t>
  </si>
  <si>
    <t>prefabrikáty pro vstupní šachty a drenážní šachtice (betonové a železobetonové) šachty pro odpadní kanály a potrubí uložená v zemi konus šachetní (síla stěny 12 cm) KPS - kapsové plastové stupadlo TBR-Q.1 100-63/58/12 KPS     100 x 62,5 x 58</t>
  </si>
  <si>
    <t>63</t>
  </si>
  <si>
    <t>592243050</t>
  </si>
  <si>
    <t>skruž betonová šachetní TBS-Q.1 100/25 D100x25x12 cm</t>
  </si>
  <si>
    <t>-1282338600</t>
  </si>
  <si>
    <t>Prefabrikáty pro vstupní šachty a drenážní šachtice (betonové a železobetonové) šachty pro odpadní kanály a potrubí uložená v zemi skruže šachetní TBS-Q.1 100/25    D 100 x  25 x 12</t>
  </si>
  <si>
    <t>64</t>
  </si>
  <si>
    <t>592243370</t>
  </si>
  <si>
    <t>dno betonové šachty kanalizační přímé TBZ-Q.1 100/60 V max. 40 100/60x40 cm</t>
  </si>
  <si>
    <t>-349446246</t>
  </si>
  <si>
    <t>Prefabrikáty pro vstupní šachty a drenážní šachtice (betonové a železobetonové) šachty pro odpadní kanály a potrubí uložená v zemi dno šachty kanalizační přímé V - průměr odtoku TBZ-Q.1  100/60 V max.40    100 / 60 x 40</t>
  </si>
  <si>
    <t>65</t>
  </si>
  <si>
    <t>899102111</t>
  </si>
  <si>
    <t>Osazení poklopů litinových nebo ocelových včetně rámů hmotnosti nad 50 do 100 kg</t>
  </si>
  <si>
    <t>-1982562887</t>
  </si>
  <si>
    <t>Osazení poklopů litinových a ocelových včetně rámů hmotnosti jednotlivě přes 50 do 100 kg</t>
  </si>
  <si>
    <t>66</t>
  </si>
  <si>
    <t>592246610</t>
  </si>
  <si>
    <t>poklop šachtový D1 /betonová výplň+ litina/ D 400 - BEGU, s odvětráním</t>
  </si>
  <si>
    <t>-922318071</t>
  </si>
  <si>
    <t>prefabrikáty pro vstupní šachty a drenážní šachtice (betonové a železobetonové) poklopy šachtové poklop šachtový D1  /betonová výplň+ litina/ D 400 - BEGU, s odvětráním</t>
  </si>
  <si>
    <t>Ostatní konstrukce a práce, bourání</t>
  </si>
  <si>
    <t>67</t>
  </si>
  <si>
    <t>900-R3</t>
  </si>
  <si>
    <t>Přepojení stávající kanalizace na opravovanou část</t>
  </si>
  <si>
    <t>ks</t>
  </si>
  <si>
    <t>48990555</t>
  </si>
  <si>
    <t>68</t>
  </si>
  <si>
    <t>900-R4</t>
  </si>
  <si>
    <t>Rezerva na zabezpečení parovodu</t>
  </si>
  <si>
    <t>-554320509</t>
  </si>
  <si>
    <t>Rezerva na zabezpečení stávající trasy parovodu</t>
  </si>
  <si>
    <t>69</t>
  </si>
  <si>
    <t>919735112</t>
  </si>
  <si>
    <t>Řezání stávajícího živičného krytu hl do 100 mm</t>
  </si>
  <si>
    <t>-131971981</t>
  </si>
  <si>
    <t>Řezání stávajícího živičného krytu nebo podkladu hloubky přes 50 do 100 mm</t>
  </si>
  <si>
    <t>"komunikace" (2,2*2,0+2,2)*2,0</t>
  </si>
  <si>
    <t>"chodník" 2,3*2,0</t>
  </si>
  <si>
    <t>70</t>
  </si>
  <si>
    <t>966071711</t>
  </si>
  <si>
    <t>Bourání sloupků a vzpěr plotových ocelových do 2,5 m zabetonovaných</t>
  </si>
  <si>
    <t>1930043240</t>
  </si>
  <si>
    <t>Bourání plotových sloupků a vzpěr ocelových trubkových nebo profilovaných výšky do 2,50 m zabetonovaných</t>
  </si>
  <si>
    <t>71</t>
  </si>
  <si>
    <t>966071822</t>
  </si>
  <si>
    <t>Rozebrání drátěného pletiva se čtvercovými oky výšky do 2,0 m</t>
  </si>
  <si>
    <t>-1855977485</t>
  </si>
  <si>
    <t>Rozebrání oplocení z pletiva drátěného se čtvercovými oky, výšky přes 1,6 do 2,0 m</t>
  </si>
  <si>
    <t>72</t>
  </si>
  <si>
    <t>977151129</t>
  </si>
  <si>
    <t>Jádrové vrty diamantovými korunkami do D 350 mm do stavebních materiálů</t>
  </si>
  <si>
    <t>1886209841</t>
  </si>
  <si>
    <t>Jádrové vrty diamantovými korunkami do stavebních materiálů (železobetonu, betonu, cihel, obkladů, dlažeb, kamene) průměru přes 300 do 350 mm</t>
  </si>
  <si>
    <t>1*0,12</t>
  </si>
  <si>
    <t>997</t>
  </si>
  <si>
    <t>Přesun sutě</t>
  </si>
  <si>
    <t>73</t>
  </si>
  <si>
    <t>997013501</t>
  </si>
  <si>
    <t>Odvoz suti a vybouraných hmot na skládku nebo meziskládku do 1 km se složením</t>
  </si>
  <si>
    <t>1204735209</t>
  </si>
  <si>
    <t>Odvoz suti a vybouraných hmot na skládku nebo meziskládku se složením, na vzdálenost do 1 km</t>
  </si>
  <si>
    <t>"beton" 11,0</t>
  </si>
  <si>
    <t>"ŽB" 0,046</t>
  </si>
  <si>
    <t>74</t>
  </si>
  <si>
    <t>997013509</t>
  </si>
  <si>
    <t>Příplatek k odvozu suti a vybouraných hmot na skládku ZKD 1 km přes 1 km</t>
  </si>
  <si>
    <t>576400275</t>
  </si>
  <si>
    <t>Odvoz suti a vybouraných hmot na skládku nebo meziskládku se složením, na vzdálenost Příplatek k ceně za každý další i započatý 1 km přes 1 km</t>
  </si>
  <si>
    <t>"odvoz na skládku 12,0 km" 11,046*11,0</t>
  </si>
  <si>
    <t>75</t>
  </si>
  <si>
    <t>997221551</t>
  </si>
  <si>
    <t>Vodorovná doprava suti ze sypkých materiálů do 1 km</t>
  </si>
  <si>
    <t>83631648</t>
  </si>
  <si>
    <t>Vodorovná doprava suti bez naložení, ale se složením a s hrubým urovnáním ze sypkých materiálů, na vzdálenost do 1 km</t>
  </si>
  <si>
    <t>"kamenivo" 0,605+1,38</t>
  </si>
  <si>
    <t>"živice" 0,624+1,194</t>
  </si>
  <si>
    <t>76</t>
  </si>
  <si>
    <t>997221559</t>
  </si>
  <si>
    <t>Příplatek ZKD 1 km u vodorovné dopravy suti ze sypkých materiálů</t>
  </si>
  <si>
    <t>-89210512</t>
  </si>
  <si>
    <t>Vodorovná doprava suti bez naložení, ale se složením a s hrubým urovnáním Příplatek k ceně za každý další i započatý 1 km přes 1 km</t>
  </si>
  <si>
    <t>"celková vzdálenost 12,0 km" 3,803*11,0</t>
  </si>
  <si>
    <t>77</t>
  </si>
  <si>
    <t>997221815</t>
  </si>
  <si>
    <t>Poplatek za uložení betonového odpadu na skládce (skládkovné)</t>
  </si>
  <si>
    <t>-150256552</t>
  </si>
  <si>
    <t>Poplatek za uložení stavebního odpadu na skládce (skládkovné) betonového</t>
  </si>
  <si>
    <t>78</t>
  </si>
  <si>
    <t>997221825</t>
  </si>
  <si>
    <t>Poplatek za uložení železobetonového odpadu na skládce (skládkovné)</t>
  </si>
  <si>
    <t>-1493775042</t>
  </si>
  <si>
    <t>Poplatek za uložení stavebního odpadu na skládce (skládkovné) železobetonového</t>
  </si>
  <si>
    <t>0,046</t>
  </si>
  <si>
    <t>79</t>
  </si>
  <si>
    <t>997221845</t>
  </si>
  <si>
    <t>Poplatek za uložení odpadu z asfaltových povrchů na skládce (skládkovné)</t>
  </si>
  <si>
    <t>326960446</t>
  </si>
  <si>
    <t>Poplatek za uložení stavebního odpadu na skládce (skládkovné) z asfaltových povrchů</t>
  </si>
  <si>
    <t>0,624+1,194</t>
  </si>
  <si>
    <t>80</t>
  </si>
  <si>
    <t>997221855</t>
  </si>
  <si>
    <t>Poplatek za uložení odpadu z kameniva na skládce (skládkovné)</t>
  </si>
  <si>
    <t>-1784835115</t>
  </si>
  <si>
    <t>Poplatek za uložení stavebního odpadu na skládce (skládkovné) z kameniva</t>
  </si>
  <si>
    <t>0,605+1,38</t>
  </si>
  <si>
    <t>998</t>
  </si>
  <si>
    <t>Přesun hmot</t>
  </si>
  <si>
    <t>81</t>
  </si>
  <si>
    <t>998276101</t>
  </si>
  <si>
    <t>Přesun hmot pro trubní vedení z trub z plastických hmot otevřený výkop</t>
  </si>
  <si>
    <t>-563733252</t>
  </si>
  <si>
    <t>Přesun hmot pro trubní vedení hloubené z trub z plastických hmot nebo sklolaminátových pro vodovody nebo kanalizace v otevřeném výkopu dopravní vzdálenost do 15 m</t>
  </si>
  <si>
    <t>02 - VRN - Vedlejší rozpočtové náklady</t>
  </si>
  <si>
    <t xml:space="preserve">    0 -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</si>
  <si>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</si>
  <si>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</si>
  <si>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</si>
  <si>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</si>
  <si>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</si>
  <si>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pol1</t>
  </si>
  <si>
    <t>Vytyčení inženýrských sítí před zahájením výstavby</t>
  </si>
  <si>
    <t>Kč</t>
  </si>
  <si>
    <t>1024</t>
  </si>
  <si>
    <t>-835271381</t>
  </si>
  <si>
    <t>VRN1</t>
  </si>
  <si>
    <t>Průzkumné, geodetické a projektové práce</t>
  </si>
  <si>
    <t>012103000</t>
  </si>
  <si>
    <t>Geodetické práce před výstavbou</t>
  </si>
  <si>
    <t>1717847335</t>
  </si>
  <si>
    <t>Průzkumné, geodetické a projektové práce geodetické práce před výstavbou</t>
  </si>
  <si>
    <t>012203000</t>
  </si>
  <si>
    <t>Geodetické práce při provádění stavby</t>
  </si>
  <si>
    <t>-233037666</t>
  </si>
  <si>
    <t>Průzkumné, geodetické a projektové práce geodetické práce při provádění stavby</t>
  </si>
  <si>
    <t>012303000</t>
  </si>
  <si>
    <t>Geodetické práce po výstavbě</t>
  </si>
  <si>
    <t>994630389</t>
  </si>
  <si>
    <t>Průzkumné, geodetické a projektové práce geodetické práce po výstavbě</t>
  </si>
  <si>
    <t>013244000</t>
  </si>
  <si>
    <t>Dokumentace pro provádění stavby</t>
  </si>
  <si>
    <t>1672491067</t>
  </si>
  <si>
    <t>Průzkumné, geodetické a projektové práce projektové práce dokumentace stavby (výkresová a textová) pro provádění stavby</t>
  </si>
  <si>
    <t>013254000</t>
  </si>
  <si>
    <t>Dokumentace skutečného provedení stavby</t>
  </si>
  <si>
    <t>1865447245</t>
  </si>
  <si>
    <t>Průzkumné, geodetické a projektové práce projektové práce dokumentace stavby (výkresová a textová) skutečného provedení stavby</t>
  </si>
  <si>
    <t>VRN3</t>
  </si>
  <si>
    <t>Zařízení staveniště</t>
  </si>
  <si>
    <t>030001000</t>
  </si>
  <si>
    <t>-494594307</t>
  </si>
  <si>
    <t>Základní rozdělení průvodních činností a nákladů zařízení staveniště</t>
  </si>
  <si>
    <t>034203000</t>
  </si>
  <si>
    <t>Oplocení staveniště</t>
  </si>
  <si>
    <t>-1374255048</t>
  </si>
  <si>
    <t>Zařízení staveniště zabezpečení staveniště oplocení staveniště</t>
  </si>
  <si>
    <t>VRN4</t>
  </si>
  <si>
    <t>Inženýrská činnost</t>
  </si>
  <si>
    <t>043134000</t>
  </si>
  <si>
    <t>Zkoušky zatěžovací</t>
  </si>
  <si>
    <t>199034210</t>
  </si>
  <si>
    <t>Inženýrská činnost zkoušky a ostatní měření zkoušky zátěžové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</si>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</sst>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52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0000A8"/>
      <name val="Trebuchet MS"/>
    </font>
    <font>
      <sz val="8"/>
      <color rgb="FF800080"/>
      <name val="Trebuchet MS"/>
    </font>
    <font>
      <sz val="8"/>
      <name val="Trebuchet MS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sz val="7"/>
      <name val="Trebuchet MS"/>
    </font>
    <font>
      <sz val="8"/>
      <color rgb="FFFF0000"/>
      <name val="Trebuchet MS"/>
    </font>
    <font>
      <sz val="8"/>
      <color rgb="FF800080"/>
      <name val="Trebuchet MS"/>
    </font>
    <font>
      <i/>
      <sz val="8"/>
      <color rgb="FF0000FF"/>
      <name val="Trebuchet MS"/>
    </font>
    <font>
      <i/>
      <sz val="7"/>
      <color rgb="FF969696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0" fillId="0" borderId="0" applyNumberFormat="0" applyFill="0" applyBorder="0" applyAlignment="0" applyProtection="0"/>
  </cellStyleXfs>
  <cellXfs count="407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left" vertical="center"/>
    </xf>
    <xf numFmtId="0" fontId="14" fillId="3" borderId="0" xfId="0" applyFont="1" applyFill="1" applyAlignment="1" applyProtection="1">
      <alignment vertical="center"/>
    </xf>
    <xf numFmtId="0" fontId="15" fillId="3" borderId="0" xfId="0" applyFont="1" applyFill="1" applyAlignment="1" applyProtection="1">
      <alignment horizontal="left" vertical="center"/>
    </xf>
    <xf numFmtId="0" fontId="16" fillId="3" borderId="0" xfId="1" applyFont="1" applyFill="1" applyAlignment="1" applyProtection="1">
      <alignment vertical="center"/>
    </xf>
    <xf numFmtId="0" fontId="50" fillId="3" borderId="0" xfId="1" applyFill="1"/>
    <xf numFmtId="0" fontId="0" fillId="3" borderId="0" xfId="0" applyFill="1"/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7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20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2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2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6" borderId="10" xfId="0" applyFont="1" applyFill="1" applyBorder="1" applyAlignment="1" applyProtection="1">
      <alignment vertical="center"/>
    </xf>
    <xf numFmtId="0" fontId="2" fillId="6" borderId="11" xfId="0" applyFont="1" applyFill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21" xfId="0" applyFont="1" applyBorder="1" applyAlignment="1" applyProtection="1">
      <alignment horizontal="center" vertical="center" wrapText="1"/>
    </xf>
    <xf numFmtId="0" fontId="20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4" fillId="0" borderId="18" xfId="0" applyNumberFormat="1" applyFont="1" applyBorder="1" applyAlignment="1" applyProtection="1">
      <alignment vertical="center"/>
    </xf>
    <xf numFmtId="4" fontId="24" fillId="0" borderId="0" xfId="0" applyNumberFormat="1" applyFont="1" applyBorder="1" applyAlignment="1" applyProtection="1">
      <alignment vertical="center"/>
    </xf>
    <xf numFmtId="166" fontId="24" fillId="0" borderId="0" xfId="0" applyNumberFormat="1" applyFont="1" applyBorder="1" applyAlignment="1" applyProtection="1">
      <alignment vertical="center"/>
    </xf>
    <xf numFmtId="4" fontId="24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31" fillId="0" borderId="18" xfId="0" applyNumberFormat="1" applyFont="1" applyBorder="1" applyAlignment="1" applyProtection="1">
      <alignment vertical="center"/>
    </xf>
    <xf numFmtId="4" fontId="31" fillId="0" borderId="0" xfId="0" applyNumberFormat="1" applyFont="1" applyBorder="1" applyAlignment="1" applyProtection="1">
      <alignment vertical="center"/>
    </xf>
    <xf numFmtId="166" fontId="31" fillId="0" borderId="0" xfId="0" applyNumberFormat="1" applyFont="1" applyBorder="1" applyAlignment="1" applyProtection="1">
      <alignment vertical="center"/>
    </xf>
    <xf numFmtId="4" fontId="31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31" fillId="0" borderId="23" xfId="0" applyNumberFormat="1" applyFont="1" applyBorder="1" applyAlignment="1" applyProtection="1">
      <alignment vertical="center"/>
    </xf>
    <xf numFmtId="4" fontId="31" fillId="0" borderId="24" xfId="0" applyNumberFormat="1" applyFont="1" applyBorder="1" applyAlignment="1" applyProtection="1">
      <alignment vertical="center"/>
    </xf>
    <xf numFmtId="166" fontId="31" fillId="0" borderId="24" xfId="0" applyNumberFormat="1" applyFont="1" applyBorder="1" applyAlignment="1" applyProtection="1">
      <alignment vertical="center"/>
    </xf>
    <xf numFmtId="4" fontId="31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14" fillId="3" borderId="0" xfId="0" applyFont="1" applyFill="1" applyAlignment="1">
      <alignment vertical="center"/>
    </xf>
    <xf numFmtId="0" fontId="15" fillId="3" borderId="0" xfId="0" applyFont="1" applyFill="1" applyAlignment="1">
      <alignment horizontal="left" vertical="center"/>
    </xf>
    <xf numFmtId="0" fontId="32" fillId="3" borderId="0" xfId="1" applyFont="1" applyFill="1" applyAlignment="1">
      <alignment vertical="center"/>
    </xf>
    <xf numFmtId="0" fontId="14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left" vertical="center"/>
    </xf>
    <xf numFmtId="4" fontId="25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right" vertical="center"/>
    </xf>
    <xf numFmtId="0" fontId="3" fillId="6" borderId="10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 applyProtection="1">
      <alignment vertical="center"/>
    </xf>
    <xf numFmtId="0" fontId="0" fillId="6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right" vertical="center"/>
    </xf>
    <xf numFmtId="0" fontId="0" fillId="6" borderId="6" xfId="0" applyFont="1" applyFill="1" applyBorder="1" applyAlignment="1" applyProtection="1">
      <alignment vertical="center"/>
    </xf>
    <xf numFmtId="0" fontId="33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34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/>
    <xf numFmtId="166" fontId="35" fillId="0" borderId="16" xfId="0" applyNumberFormat="1" applyFont="1" applyBorder="1" applyAlignment="1" applyProtection="1"/>
    <xf numFmtId="166" fontId="35" fillId="0" borderId="17" xfId="0" applyNumberFormat="1" applyFont="1" applyBorder="1" applyAlignment="1" applyProtection="1"/>
    <xf numFmtId="4" fontId="36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4" fontId="6" fillId="0" borderId="0" xfId="0" applyNumberFormat="1" applyFont="1" applyBorder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left" vertical="center"/>
    </xf>
    <xf numFmtId="0" fontId="38" fillId="0" borderId="0" xfId="0" applyFont="1" applyAlignment="1" applyProtection="1">
      <alignment horizontal="left" vertical="center" wrapText="1"/>
    </xf>
    <xf numFmtId="0" fontId="0" fillId="0" borderId="18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7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 wrapText="1"/>
    </xf>
    <xf numFmtId="167" fontId="8" fillId="0" borderId="0" xfId="0" applyNumberFormat="1" applyFont="1" applyBorder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38" fillId="0" borderId="0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9" fillId="0" borderId="0" xfId="0" applyFont="1" applyBorder="1" applyAlignment="1" applyProtection="1">
      <alignment horizontal="left" vertical="center"/>
    </xf>
    <xf numFmtId="0" fontId="39" fillId="0" borderId="0" xfId="0" applyFont="1" applyBorder="1" applyAlignment="1" applyProtection="1">
      <alignment horizontal="left" vertical="center" wrapText="1"/>
    </xf>
    <xf numFmtId="167" fontId="9" fillId="0" borderId="0" xfId="0" applyNumberFormat="1" applyFont="1" applyBorder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5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40" fillId="0" borderId="0" xfId="0" applyFont="1" applyAlignment="1" applyProtection="1">
      <alignment horizontal="left" vertical="center"/>
    </xf>
    <xf numFmtId="0" fontId="40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5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 wrapText="1"/>
    </xf>
    <xf numFmtId="167" fontId="10" fillId="0" borderId="0" xfId="0" applyNumberFormat="1" applyFont="1" applyBorder="1" applyAlignment="1" applyProtection="1">
      <alignment vertical="center"/>
    </xf>
    <xf numFmtId="0" fontId="41" fillId="0" borderId="28" xfId="0" applyFont="1" applyBorder="1" applyAlignment="1" applyProtection="1">
      <alignment horizontal="center" vertical="center"/>
    </xf>
    <xf numFmtId="49" fontId="41" fillId="0" borderId="28" xfId="0" applyNumberFormat="1" applyFont="1" applyBorder="1" applyAlignment="1" applyProtection="1">
      <alignment horizontal="left" vertical="center" wrapText="1"/>
    </xf>
    <xf numFmtId="0" fontId="41" fillId="0" borderId="28" xfId="0" applyFont="1" applyBorder="1" applyAlignment="1" applyProtection="1">
      <alignment horizontal="left" vertical="center" wrapText="1"/>
    </xf>
    <xf numFmtId="0" fontId="41" fillId="0" borderId="28" xfId="0" applyFont="1" applyBorder="1" applyAlignment="1" applyProtection="1">
      <alignment horizontal="center" vertical="center" wrapText="1"/>
    </xf>
    <xf numFmtId="167" fontId="41" fillId="0" borderId="28" xfId="0" applyNumberFormat="1" applyFont="1" applyBorder="1" applyAlignment="1" applyProtection="1">
      <alignment vertical="center"/>
    </xf>
    <xf numFmtId="4" fontId="41" fillId="4" borderId="28" xfId="0" applyNumberFormat="1" applyFont="1" applyFill="1" applyBorder="1" applyAlignment="1" applyProtection="1">
      <alignment vertical="center"/>
      <protection locked="0"/>
    </xf>
    <xf numFmtId="4" fontId="41" fillId="0" borderId="28" xfId="0" applyNumberFormat="1" applyFont="1" applyBorder="1" applyAlignment="1" applyProtection="1">
      <alignment vertical="center"/>
    </xf>
    <xf numFmtId="0" fontId="41" fillId="0" borderId="5" xfId="0" applyFont="1" applyBorder="1" applyAlignment="1">
      <alignment vertical="center"/>
    </xf>
    <xf numFmtId="0" fontId="41" fillId="4" borderId="28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center" vertical="center"/>
    </xf>
    <xf numFmtId="0" fontId="42" fillId="0" borderId="0" xfId="0" applyFont="1" applyAlignment="1" applyProtection="1">
      <alignment vertical="center" wrapText="1"/>
    </xf>
    <xf numFmtId="0" fontId="42" fillId="0" borderId="0" xfId="0" applyFont="1" applyBorder="1" applyAlignment="1" applyProtection="1">
      <alignment vertical="center" wrapText="1"/>
    </xf>
    <xf numFmtId="0" fontId="0" fillId="0" borderId="23" xfId="0" applyFont="1" applyBorder="1" applyAlignment="1" applyProtection="1">
      <alignment vertical="center"/>
    </xf>
    <xf numFmtId="0" fontId="0" fillId="0" borderId="24" xfId="0" applyFont="1" applyBorder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43" fillId="0" borderId="29" xfId="0" applyFont="1" applyBorder="1" applyAlignment="1" applyProtection="1">
      <alignment vertical="center" wrapText="1"/>
      <protection locked="0"/>
    </xf>
    <xf numFmtId="0" fontId="43" fillId="0" borderId="30" xfId="0" applyFont="1" applyBorder="1" applyAlignment="1" applyProtection="1">
      <alignment vertical="center" wrapText="1"/>
      <protection locked="0"/>
    </xf>
    <xf numFmtId="0" fontId="43" fillId="0" borderId="31" xfId="0" applyFont="1" applyBorder="1" applyAlignment="1" applyProtection="1">
      <alignment vertical="center" wrapText="1"/>
      <protection locked="0"/>
    </xf>
    <xf numFmtId="0" fontId="43" fillId="0" borderId="32" xfId="0" applyFont="1" applyBorder="1" applyAlignment="1" applyProtection="1">
      <alignment horizontal="center" vertical="center" wrapText="1"/>
      <protection locked="0"/>
    </xf>
    <xf numFmtId="0" fontId="43" fillId="0" borderId="33" xfId="0" applyFont="1" applyBorder="1" applyAlignment="1" applyProtection="1">
      <alignment horizontal="center" vertical="center" wrapText="1"/>
      <protection locked="0"/>
    </xf>
    <xf numFmtId="0" fontId="43" fillId="0" borderId="32" xfId="0" applyFont="1" applyBorder="1" applyAlignment="1" applyProtection="1">
      <alignment vertical="center" wrapText="1"/>
      <protection locked="0"/>
    </xf>
    <xf numFmtId="0" fontId="43" fillId="0" borderId="33" xfId="0" applyFont="1" applyBorder="1" applyAlignment="1" applyProtection="1">
      <alignment vertical="center" wrapText="1"/>
      <protection locked="0"/>
    </xf>
    <xf numFmtId="0" fontId="45" fillId="0" borderId="1" xfId="0" applyFont="1" applyBorder="1" applyAlignment="1" applyProtection="1">
      <alignment horizontal="left" vertical="center" wrapText="1"/>
      <protection locked="0"/>
    </xf>
    <xf numFmtId="0" fontId="46" fillId="0" borderId="1" xfId="0" applyFont="1" applyBorder="1" applyAlignment="1" applyProtection="1">
      <alignment horizontal="left" vertical="center" wrapText="1"/>
      <protection locked="0"/>
    </xf>
    <xf numFmtId="0" fontId="46" fillId="0" borderId="32" xfId="0" applyFont="1" applyBorder="1" applyAlignment="1" applyProtection="1">
      <alignment vertical="center" wrapText="1"/>
      <protection locked="0"/>
    </xf>
    <xf numFmtId="0" fontId="46" fillId="0" borderId="1" xfId="0" applyFont="1" applyBorder="1" applyAlignment="1" applyProtection="1">
      <alignment vertical="center" wrapText="1"/>
      <protection locked="0"/>
    </xf>
    <xf numFmtId="0" fontId="46" fillId="0" borderId="1" xfId="0" applyFont="1" applyBorder="1" applyAlignment="1" applyProtection="1">
      <alignment vertical="center"/>
      <protection locked="0"/>
    </xf>
    <xf numFmtId="0" fontId="46" fillId="0" borderId="1" xfId="0" applyFont="1" applyBorder="1" applyAlignment="1" applyProtection="1">
      <alignment horizontal="left" vertical="center"/>
      <protection locked="0"/>
    </xf>
    <xf numFmtId="49" fontId="46" fillId="0" borderId="1" xfId="0" applyNumberFormat="1" applyFont="1" applyBorder="1" applyAlignment="1" applyProtection="1">
      <alignment vertical="center" wrapText="1"/>
      <protection locked="0"/>
    </xf>
    <xf numFmtId="0" fontId="43" fillId="0" borderId="35" xfId="0" applyFont="1" applyBorder="1" applyAlignment="1" applyProtection="1">
      <alignment vertical="center" wrapText="1"/>
      <protection locked="0"/>
    </xf>
    <xf numFmtId="0" fontId="47" fillId="0" borderId="34" xfId="0" applyFont="1" applyBorder="1" applyAlignment="1" applyProtection="1">
      <alignment vertical="center" wrapText="1"/>
      <protection locked="0"/>
    </xf>
    <xf numFmtId="0" fontId="43" fillId="0" borderId="36" xfId="0" applyFont="1" applyBorder="1" applyAlignment="1" applyProtection="1">
      <alignment vertical="center" wrapText="1"/>
      <protection locked="0"/>
    </xf>
    <xf numFmtId="0" fontId="43" fillId="0" borderId="1" xfId="0" applyFont="1" applyBorder="1" applyAlignment="1" applyProtection="1">
      <alignment vertical="top"/>
      <protection locked="0"/>
    </xf>
    <xf numFmtId="0" fontId="43" fillId="0" borderId="0" xfId="0" applyFont="1" applyAlignment="1" applyProtection="1">
      <alignment vertical="top"/>
      <protection locked="0"/>
    </xf>
    <xf numFmtId="0" fontId="43" fillId="0" borderId="29" xfId="0" applyFont="1" applyBorder="1" applyAlignment="1" applyProtection="1">
      <alignment horizontal="left" vertical="center"/>
      <protection locked="0"/>
    </xf>
    <xf numFmtId="0" fontId="43" fillId="0" borderId="30" xfId="0" applyFont="1" applyBorder="1" applyAlignment="1" applyProtection="1">
      <alignment horizontal="left" vertical="center"/>
      <protection locked="0"/>
    </xf>
    <xf numFmtId="0" fontId="43" fillId="0" borderId="31" xfId="0" applyFont="1" applyBorder="1" applyAlignment="1" applyProtection="1">
      <alignment horizontal="left" vertical="center"/>
      <protection locked="0"/>
    </xf>
    <xf numFmtId="0" fontId="43" fillId="0" borderId="32" xfId="0" applyFont="1" applyBorder="1" applyAlignment="1" applyProtection="1">
      <alignment horizontal="left" vertical="center"/>
      <protection locked="0"/>
    </xf>
    <xf numFmtId="0" fontId="43" fillId="0" borderId="33" xfId="0" applyFont="1" applyBorder="1" applyAlignment="1" applyProtection="1">
      <alignment horizontal="left" vertical="center"/>
      <protection locked="0"/>
    </xf>
    <xf numFmtId="0" fontId="45" fillId="0" borderId="1" xfId="0" applyFont="1" applyBorder="1" applyAlignment="1" applyProtection="1">
      <alignment horizontal="left" vertical="center"/>
      <protection locked="0"/>
    </xf>
    <xf numFmtId="0" fontId="48" fillId="0" borderId="0" xfId="0" applyFont="1" applyAlignment="1" applyProtection="1">
      <alignment horizontal="left" vertical="center"/>
      <protection locked="0"/>
    </xf>
    <xf numFmtId="0" fontId="45" fillId="0" borderId="34" xfId="0" applyFont="1" applyBorder="1" applyAlignment="1" applyProtection="1">
      <alignment horizontal="left" vertical="center"/>
      <protection locked="0"/>
    </xf>
    <xf numFmtId="0" fontId="45" fillId="0" borderId="34" xfId="0" applyFont="1" applyBorder="1" applyAlignment="1" applyProtection="1">
      <alignment horizontal="center" vertical="center"/>
      <protection locked="0"/>
    </xf>
    <xf numFmtId="0" fontId="48" fillId="0" borderId="34" xfId="0" applyFont="1" applyBorder="1" applyAlignment="1" applyProtection="1">
      <alignment horizontal="left" vertical="center"/>
      <protection locked="0"/>
    </xf>
    <xf numFmtId="0" fontId="49" fillId="0" borderId="1" xfId="0" applyFont="1" applyBorder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46" fillId="0" borderId="1" xfId="0" applyFont="1" applyBorder="1" applyAlignment="1" applyProtection="1">
      <alignment horizontal="center" vertical="center"/>
      <protection locked="0"/>
    </xf>
    <xf numFmtId="0" fontId="46" fillId="0" borderId="32" xfId="0" applyFont="1" applyBorder="1" applyAlignment="1" applyProtection="1">
      <alignment horizontal="left" vertical="center"/>
      <protection locked="0"/>
    </xf>
    <xf numFmtId="0" fontId="46" fillId="2" borderId="1" xfId="0" applyFont="1" applyFill="1" applyBorder="1" applyAlignment="1" applyProtection="1">
      <alignment horizontal="left" vertical="center"/>
      <protection locked="0"/>
    </xf>
    <xf numFmtId="0" fontId="46" fillId="2" borderId="1" xfId="0" applyFont="1" applyFill="1" applyBorder="1" applyAlignment="1" applyProtection="1">
      <alignment horizontal="center" vertical="center"/>
      <protection locked="0"/>
    </xf>
    <xf numFmtId="0" fontId="43" fillId="0" borderId="35" xfId="0" applyFont="1" applyBorder="1" applyAlignment="1" applyProtection="1">
      <alignment horizontal="left" vertical="center"/>
      <protection locked="0"/>
    </xf>
    <xf numFmtId="0" fontId="47" fillId="0" borderId="34" xfId="0" applyFont="1" applyBorder="1" applyAlignment="1" applyProtection="1">
      <alignment horizontal="left" vertical="center"/>
      <protection locked="0"/>
    </xf>
    <xf numFmtId="0" fontId="43" fillId="0" borderId="36" xfId="0" applyFont="1" applyBorder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left" vertical="center"/>
      <protection locked="0"/>
    </xf>
    <xf numFmtId="0" fontId="47" fillId="0" borderId="1" xfId="0" applyFont="1" applyBorder="1" applyAlignment="1" applyProtection="1">
      <alignment horizontal="left" vertical="center"/>
      <protection locked="0"/>
    </xf>
    <xf numFmtId="0" fontId="48" fillId="0" borderId="1" xfId="0" applyFont="1" applyBorder="1" applyAlignment="1" applyProtection="1">
      <alignment horizontal="left" vertical="center"/>
      <protection locked="0"/>
    </xf>
    <xf numFmtId="0" fontId="46" fillId="0" borderId="34" xfId="0" applyFont="1" applyBorder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left" vertical="center" wrapText="1"/>
      <protection locked="0"/>
    </xf>
    <xf numFmtId="0" fontId="46" fillId="0" borderId="1" xfId="0" applyFont="1" applyBorder="1" applyAlignment="1" applyProtection="1">
      <alignment horizontal="center" vertical="center" wrapText="1"/>
      <protection locked="0"/>
    </xf>
    <xf numFmtId="0" fontId="43" fillId="0" borderId="29" xfId="0" applyFont="1" applyBorder="1" applyAlignment="1" applyProtection="1">
      <alignment horizontal="left" vertical="center" wrapText="1"/>
      <protection locked="0"/>
    </xf>
    <xf numFmtId="0" fontId="43" fillId="0" borderId="30" xfId="0" applyFont="1" applyBorder="1" applyAlignment="1" applyProtection="1">
      <alignment horizontal="left" vertical="center" wrapText="1"/>
      <protection locked="0"/>
    </xf>
    <xf numFmtId="0" fontId="43" fillId="0" borderId="31" xfId="0" applyFont="1" applyBorder="1" applyAlignment="1" applyProtection="1">
      <alignment horizontal="left" vertical="center" wrapText="1"/>
      <protection locked="0"/>
    </xf>
    <xf numFmtId="0" fontId="43" fillId="0" borderId="32" xfId="0" applyFont="1" applyBorder="1" applyAlignment="1" applyProtection="1">
      <alignment horizontal="left" vertical="center" wrapText="1"/>
      <protection locked="0"/>
    </xf>
    <xf numFmtId="0" fontId="43" fillId="0" borderId="33" xfId="0" applyFont="1" applyBorder="1" applyAlignment="1" applyProtection="1">
      <alignment horizontal="left" vertical="center" wrapText="1"/>
      <protection locked="0"/>
    </xf>
    <xf numFmtId="0" fontId="48" fillId="0" borderId="32" xfId="0" applyFont="1" applyBorder="1" applyAlignment="1" applyProtection="1">
      <alignment horizontal="left" vertical="center" wrapText="1"/>
      <protection locked="0"/>
    </xf>
    <xf numFmtId="0" fontId="48" fillId="0" borderId="33" xfId="0" applyFont="1" applyBorder="1" applyAlignment="1" applyProtection="1">
      <alignment horizontal="left" vertical="center" wrapText="1"/>
      <protection locked="0"/>
    </xf>
    <xf numFmtId="0" fontId="46" fillId="0" borderId="32" xfId="0" applyFont="1" applyBorder="1" applyAlignment="1" applyProtection="1">
      <alignment horizontal="left" vertical="center" wrapText="1"/>
      <protection locked="0"/>
    </xf>
    <xf numFmtId="0" fontId="46" fillId="0" borderId="33" xfId="0" applyFont="1" applyBorder="1" applyAlignment="1" applyProtection="1">
      <alignment horizontal="left" vertical="center" wrapText="1"/>
      <protection locked="0"/>
    </xf>
    <xf numFmtId="0" fontId="46" fillId="0" borderId="33" xfId="0" applyFont="1" applyBorder="1" applyAlignment="1" applyProtection="1">
      <alignment horizontal="left" vertical="center"/>
      <protection locked="0"/>
    </xf>
    <xf numFmtId="0" fontId="46" fillId="0" borderId="35" xfId="0" applyFont="1" applyBorder="1" applyAlignment="1" applyProtection="1">
      <alignment horizontal="left" vertical="center" wrapText="1"/>
      <protection locked="0"/>
    </xf>
    <xf numFmtId="0" fontId="46" fillId="0" borderId="34" xfId="0" applyFont="1" applyBorder="1" applyAlignment="1" applyProtection="1">
      <alignment horizontal="left" vertical="center" wrapText="1"/>
      <protection locked="0"/>
    </xf>
    <xf numFmtId="0" fontId="46" fillId="0" borderId="36" xfId="0" applyFont="1" applyBorder="1" applyAlignment="1" applyProtection="1">
      <alignment horizontal="left" vertical="center" wrapText="1"/>
      <protection locked="0"/>
    </xf>
    <xf numFmtId="0" fontId="46" fillId="0" borderId="1" xfId="0" applyFont="1" applyBorder="1" applyAlignment="1" applyProtection="1">
      <alignment horizontal="left" vertical="top"/>
      <protection locked="0"/>
    </xf>
    <xf numFmtId="0" fontId="46" fillId="0" borderId="1" xfId="0" applyFont="1" applyBorder="1" applyAlignment="1" applyProtection="1">
      <alignment horizontal="center" vertical="top"/>
      <protection locked="0"/>
    </xf>
    <xf numFmtId="0" fontId="46" fillId="0" borderId="35" xfId="0" applyFont="1" applyBorder="1" applyAlignment="1" applyProtection="1">
      <alignment horizontal="left" vertical="center"/>
      <protection locked="0"/>
    </xf>
    <xf numFmtId="0" fontId="46" fillId="0" borderId="36" xfId="0" applyFont="1" applyBorder="1" applyAlignment="1" applyProtection="1">
      <alignment horizontal="left" vertical="center"/>
      <protection locked="0"/>
    </xf>
    <xf numFmtId="0" fontId="48" fillId="0" borderId="0" xfId="0" applyFont="1" applyAlignment="1" applyProtection="1">
      <alignment vertical="center"/>
      <protection locked="0"/>
    </xf>
    <xf numFmtId="0" fontId="45" fillId="0" borderId="1" xfId="0" applyFont="1" applyBorder="1" applyAlignment="1" applyProtection="1">
      <alignment vertical="center"/>
      <protection locked="0"/>
    </xf>
    <xf numFmtId="0" fontId="48" fillId="0" borderId="34" xfId="0" applyFont="1" applyBorder="1" applyAlignment="1" applyProtection="1">
      <alignment vertical="center"/>
      <protection locked="0"/>
    </xf>
    <xf numFmtId="0" fontId="45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6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45" fillId="0" borderId="34" xfId="0" applyFont="1" applyBorder="1" applyAlignment="1" applyProtection="1">
      <alignment horizontal="left"/>
      <protection locked="0"/>
    </xf>
    <xf numFmtId="0" fontId="48" fillId="0" borderId="34" xfId="0" applyFont="1" applyBorder="1" applyAlignment="1" applyProtection="1">
      <protection locked="0"/>
    </xf>
    <xf numFmtId="0" fontId="43" fillId="0" borderId="32" xfId="0" applyFont="1" applyBorder="1" applyAlignment="1" applyProtection="1">
      <alignment vertical="top"/>
      <protection locked="0"/>
    </xf>
    <xf numFmtId="0" fontId="43" fillId="0" borderId="33" xfId="0" applyFont="1" applyBorder="1" applyAlignment="1" applyProtection="1">
      <alignment vertical="top"/>
      <protection locked="0"/>
    </xf>
    <xf numFmtId="0" fontId="43" fillId="0" borderId="1" xfId="0" applyFont="1" applyBorder="1" applyAlignment="1" applyProtection="1">
      <alignment horizontal="center" vertical="center"/>
      <protection locked="0"/>
    </xf>
    <xf numFmtId="0" fontId="43" fillId="0" borderId="1" xfId="0" applyFont="1" applyBorder="1" applyAlignment="1" applyProtection="1">
      <alignment horizontal="left" vertical="top"/>
      <protection locked="0"/>
    </xf>
    <xf numFmtId="0" fontId="43" fillId="0" borderId="35" xfId="0" applyFont="1" applyBorder="1" applyAlignment="1" applyProtection="1">
      <alignment vertical="top"/>
      <protection locked="0"/>
    </xf>
    <xf numFmtId="0" fontId="43" fillId="0" borderId="34" xfId="0" applyFont="1" applyBorder="1" applyAlignment="1" applyProtection="1">
      <alignment vertical="top"/>
      <protection locked="0"/>
    </xf>
    <xf numFmtId="0" fontId="43" fillId="0" borderId="36" xfId="0" applyFont="1" applyBorder="1" applyAlignment="1" applyProtection="1">
      <alignment vertical="top"/>
      <protection locked="0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22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11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right" vertical="center"/>
    </xf>
    <xf numFmtId="4" fontId="29" fillId="0" borderId="0" xfId="0" applyNumberFormat="1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0" fillId="0" borderId="0" xfId="0"/>
    <xf numFmtId="0" fontId="20" fillId="0" borderId="0" xfId="0" applyFont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 wrapText="1"/>
    </xf>
    <xf numFmtId="0" fontId="2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2" fillId="3" borderId="0" xfId="1" applyFont="1" applyFill="1" applyAlignment="1">
      <alignment vertical="center"/>
    </xf>
    <xf numFmtId="0" fontId="46" fillId="0" borderId="1" xfId="0" applyFont="1" applyBorder="1" applyAlignment="1" applyProtection="1">
      <alignment horizontal="left" vertical="center"/>
      <protection locked="0"/>
    </xf>
    <xf numFmtId="0" fontId="46" fillId="0" borderId="1" xfId="0" applyFont="1" applyBorder="1" applyAlignment="1" applyProtection="1">
      <alignment horizontal="left" vertical="top"/>
      <protection locked="0"/>
    </xf>
    <xf numFmtId="0" fontId="45" fillId="0" borderId="34" xfId="0" applyFont="1" applyBorder="1" applyAlignment="1" applyProtection="1">
      <alignment horizontal="left"/>
      <protection locked="0"/>
    </xf>
    <xf numFmtId="0" fontId="44" fillId="0" borderId="1" xfId="0" applyFont="1" applyBorder="1" applyAlignment="1" applyProtection="1">
      <alignment horizontal="center" vertical="center" wrapText="1"/>
      <protection locked="0"/>
    </xf>
    <xf numFmtId="0" fontId="44" fillId="0" borderId="1" xfId="0" applyFont="1" applyBorder="1" applyAlignment="1" applyProtection="1">
      <alignment horizontal="center" vertical="center"/>
      <protection locked="0"/>
    </xf>
    <xf numFmtId="49" fontId="46" fillId="0" borderId="1" xfId="0" applyNumberFormat="1" applyFont="1" applyBorder="1" applyAlignment="1" applyProtection="1">
      <alignment horizontal="left" vertical="center" wrapText="1"/>
      <protection locked="0"/>
    </xf>
    <xf numFmtId="0" fontId="46" fillId="0" borderId="1" xfId="0" applyFont="1" applyBorder="1" applyAlignment="1" applyProtection="1">
      <alignment horizontal="left" vertical="center" wrapText="1"/>
      <protection locked="0"/>
    </xf>
    <xf numFmtId="0" fontId="45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5"/>
  <sheetViews>
    <sheetView showGridLines="0" tabSelected="1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1:74" ht="36.950000000000003" customHeight="1">
      <c r="AR2" s="390"/>
      <c r="AS2" s="390"/>
      <c r="AT2" s="390"/>
      <c r="AU2" s="390"/>
      <c r="AV2" s="390"/>
      <c r="AW2" s="390"/>
      <c r="AX2" s="390"/>
      <c r="AY2" s="390"/>
      <c r="AZ2" s="390"/>
      <c r="BA2" s="390"/>
      <c r="BB2" s="390"/>
      <c r="BC2" s="390"/>
      <c r="BD2" s="390"/>
      <c r="BE2" s="390"/>
      <c r="BS2" s="24" t="s">
        <v>8</v>
      </c>
      <c r="BT2" s="24" t="s">
        <v>9</v>
      </c>
    </row>
    <row r="3" spans="1:74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1:74" ht="36.950000000000003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1:74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5" t="s">
        <v>16</v>
      </c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56"/>
      <c r="AK5" s="356"/>
      <c r="AL5" s="356"/>
      <c r="AM5" s="356"/>
      <c r="AN5" s="356"/>
      <c r="AO5" s="356"/>
      <c r="AP5" s="29"/>
      <c r="AQ5" s="31"/>
      <c r="BE5" s="353" t="s">
        <v>17</v>
      </c>
      <c r="BS5" s="24" t="s">
        <v>8</v>
      </c>
    </row>
    <row r="6" spans="1:74" ht="36.950000000000003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57" t="s">
        <v>19</v>
      </c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356"/>
      <c r="AB6" s="356"/>
      <c r="AC6" s="356"/>
      <c r="AD6" s="356"/>
      <c r="AE6" s="356"/>
      <c r="AF6" s="356"/>
      <c r="AG6" s="356"/>
      <c r="AH6" s="356"/>
      <c r="AI6" s="356"/>
      <c r="AJ6" s="356"/>
      <c r="AK6" s="356"/>
      <c r="AL6" s="356"/>
      <c r="AM6" s="356"/>
      <c r="AN6" s="356"/>
      <c r="AO6" s="356"/>
      <c r="AP6" s="29"/>
      <c r="AQ6" s="31"/>
      <c r="BE6" s="354"/>
      <c r="BS6" s="24" t="s">
        <v>20</v>
      </c>
    </row>
    <row r="7" spans="1:74" ht="14.45" customHeight="1">
      <c r="B7" s="28"/>
      <c r="C7" s="29"/>
      <c r="D7" s="37" t="s">
        <v>21</v>
      </c>
      <c r="E7" s="29"/>
      <c r="F7" s="29"/>
      <c r="G7" s="29"/>
      <c r="H7" s="29"/>
      <c r="I7" s="29"/>
      <c r="J7" s="29"/>
      <c r="K7" s="35" t="s">
        <v>22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23</v>
      </c>
      <c r="AL7" s="29"/>
      <c r="AM7" s="29"/>
      <c r="AN7" s="35" t="s">
        <v>24</v>
      </c>
      <c r="AO7" s="29"/>
      <c r="AP7" s="29"/>
      <c r="AQ7" s="31"/>
      <c r="BE7" s="354"/>
      <c r="BS7" s="24" t="s">
        <v>25</v>
      </c>
    </row>
    <row r="8" spans="1:74" ht="14.45" customHeight="1">
      <c r="B8" s="28"/>
      <c r="C8" s="29"/>
      <c r="D8" s="37" t="s">
        <v>26</v>
      </c>
      <c r="E8" s="29"/>
      <c r="F8" s="29"/>
      <c r="G8" s="29"/>
      <c r="H8" s="29"/>
      <c r="I8" s="29"/>
      <c r="J8" s="29"/>
      <c r="K8" s="35" t="s">
        <v>27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28</v>
      </c>
      <c r="AL8" s="29"/>
      <c r="AM8" s="29"/>
      <c r="AN8" s="38" t="s">
        <v>29</v>
      </c>
      <c r="AO8" s="29"/>
      <c r="AP8" s="29"/>
      <c r="AQ8" s="31"/>
      <c r="BE8" s="354"/>
      <c r="BS8" s="24" t="s">
        <v>30</v>
      </c>
    </row>
    <row r="9" spans="1:74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54"/>
      <c r="BS9" s="24" t="s">
        <v>31</v>
      </c>
    </row>
    <row r="10" spans="1:74" ht="14.45" customHeight="1">
      <c r="B10" s="28"/>
      <c r="C10" s="29"/>
      <c r="D10" s="37" t="s">
        <v>32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33</v>
      </c>
      <c r="AL10" s="29"/>
      <c r="AM10" s="29"/>
      <c r="AN10" s="35" t="s">
        <v>34</v>
      </c>
      <c r="AO10" s="29"/>
      <c r="AP10" s="29"/>
      <c r="AQ10" s="31"/>
      <c r="BE10" s="354"/>
      <c r="BS10" s="24" t="s">
        <v>20</v>
      </c>
    </row>
    <row r="11" spans="1:74" ht="18.399999999999999" customHeight="1">
      <c r="B11" s="28"/>
      <c r="C11" s="29"/>
      <c r="D11" s="29"/>
      <c r="E11" s="35" t="s">
        <v>35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36</v>
      </c>
      <c r="AL11" s="29"/>
      <c r="AM11" s="29"/>
      <c r="AN11" s="35" t="s">
        <v>37</v>
      </c>
      <c r="AO11" s="29"/>
      <c r="AP11" s="29"/>
      <c r="AQ11" s="31"/>
      <c r="BE11" s="354"/>
      <c r="BS11" s="24" t="s">
        <v>20</v>
      </c>
    </row>
    <row r="12" spans="1:74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54"/>
      <c r="BS12" s="24" t="s">
        <v>20</v>
      </c>
    </row>
    <row r="13" spans="1:74" ht="14.45" customHeight="1">
      <c r="B13" s="28"/>
      <c r="C13" s="29"/>
      <c r="D13" s="37" t="s">
        <v>38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33</v>
      </c>
      <c r="AL13" s="29"/>
      <c r="AM13" s="29"/>
      <c r="AN13" s="39" t="s">
        <v>39</v>
      </c>
      <c r="AO13" s="29"/>
      <c r="AP13" s="29"/>
      <c r="AQ13" s="31"/>
      <c r="BE13" s="354"/>
      <c r="BS13" s="24" t="s">
        <v>20</v>
      </c>
    </row>
    <row r="14" spans="1:74">
      <c r="B14" s="28"/>
      <c r="C14" s="29"/>
      <c r="D14" s="29"/>
      <c r="E14" s="358" t="s">
        <v>39</v>
      </c>
      <c r="F14" s="359"/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359"/>
      <c r="AC14" s="359"/>
      <c r="AD14" s="359"/>
      <c r="AE14" s="359"/>
      <c r="AF14" s="359"/>
      <c r="AG14" s="359"/>
      <c r="AH14" s="359"/>
      <c r="AI14" s="359"/>
      <c r="AJ14" s="359"/>
      <c r="AK14" s="37" t="s">
        <v>36</v>
      </c>
      <c r="AL14" s="29"/>
      <c r="AM14" s="29"/>
      <c r="AN14" s="39" t="s">
        <v>39</v>
      </c>
      <c r="AO14" s="29"/>
      <c r="AP14" s="29"/>
      <c r="AQ14" s="31"/>
      <c r="BE14" s="354"/>
      <c r="BS14" s="24" t="s">
        <v>20</v>
      </c>
    </row>
    <row r="15" spans="1:74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54"/>
      <c r="BS15" s="24" t="s">
        <v>6</v>
      </c>
    </row>
    <row r="16" spans="1:74" ht="14.45" customHeight="1">
      <c r="B16" s="28"/>
      <c r="C16" s="29"/>
      <c r="D16" s="37" t="s">
        <v>40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33</v>
      </c>
      <c r="AL16" s="29"/>
      <c r="AM16" s="29"/>
      <c r="AN16" s="35" t="s">
        <v>41</v>
      </c>
      <c r="AO16" s="29"/>
      <c r="AP16" s="29"/>
      <c r="AQ16" s="31"/>
      <c r="BE16" s="354"/>
      <c r="BS16" s="24" t="s">
        <v>6</v>
      </c>
    </row>
    <row r="17" spans="2:71" ht="18.399999999999999" customHeight="1">
      <c r="B17" s="28"/>
      <c r="C17" s="29"/>
      <c r="D17" s="29"/>
      <c r="E17" s="35" t="s">
        <v>42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36</v>
      </c>
      <c r="AL17" s="29"/>
      <c r="AM17" s="29"/>
      <c r="AN17" s="35" t="s">
        <v>41</v>
      </c>
      <c r="AO17" s="29"/>
      <c r="AP17" s="29"/>
      <c r="AQ17" s="31"/>
      <c r="BE17" s="354"/>
      <c r="BS17" s="24" t="s">
        <v>43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54"/>
      <c r="BS18" s="24" t="s">
        <v>8</v>
      </c>
    </row>
    <row r="19" spans="2:71" ht="14.45" customHeight="1">
      <c r="B19" s="28"/>
      <c r="C19" s="29"/>
      <c r="D19" s="37" t="s">
        <v>44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54"/>
      <c r="BS19" s="24" t="s">
        <v>8</v>
      </c>
    </row>
    <row r="20" spans="2:71" ht="105.75" customHeight="1">
      <c r="B20" s="28"/>
      <c r="C20" s="29"/>
      <c r="D20" s="29"/>
      <c r="E20" s="360" t="s">
        <v>45</v>
      </c>
      <c r="F20" s="360"/>
      <c r="G20" s="360"/>
      <c r="H20" s="360"/>
      <c r="I20" s="360"/>
      <c r="J20" s="360"/>
      <c r="K20" s="360"/>
      <c r="L20" s="360"/>
      <c r="M20" s="360"/>
      <c r="N20" s="360"/>
      <c r="O20" s="360"/>
      <c r="P20" s="360"/>
      <c r="Q20" s="360"/>
      <c r="R20" s="360"/>
      <c r="S20" s="360"/>
      <c r="T20" s="360"/>
      <c r="U20" s="360"/>
      <c r="V20" s="360"/>
      <c r="W20" s="360"/>
      <c r="X20" s="360"/>
      <c r="Y20" s="360"/>
      <c r="Z20" s="360"/>
      <c r="AA20" s="360"/>
      <c r="AB20" s="360"/>
      <c r="AC20" s="360"/>
      <c r="AD20" s="360"/>
      <c r="AE20" s="360"/>
      <c r="AF20" s="360"/>
      <c r="AG20" s="360"/>
      <c r="AH20" s="360"/>
      <c r="AI20" s="360"/>
      <c r="AJ20" s="360"/>
      <c r="AK20" s="360"/>
      <c r="AL20" s="360"/>
      <c r="AM20" s="360"/>
      <c r="AN20" s="360"/>
      <c r="AO20" s="29"/>
      <c r="AP20" s="29"/>
      <c r="AQ20" s="31"/>
      <c r="BE20" s="354"/>
      <c r="BS20" s="24" t="s">
        <v>6</v>
      </c>
    </row>
    <row r="21" spans="2:71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54"/>
    </row>
    <row r="22" spans="2:71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54"/>
    </row>
    <row r="23" spans="2:71" s="1" customFormat="1" ht="25.9" customHeight="1">
      <c r="B23" s="41"/>
      <c r="C23" s="42"/>
      <c r="D23" s="43" t="s">
        <v>46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61">
        <f>ROUND(AG51,2)</f>
        <v>0</v>
      </c>
      <c r="AL23" s="362"/>
      <c r="AM23" s="362"/>
      <c r="AN23" s="362"/>
      <c r="AO23" s="362"/>
      <c r="AP23" s="42"/>
      <c r="AQ23" s="45"/>
      <c r="BE23" s="354"/>
    </row>
    <row r="24" spans="2:71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54"/>
    </row>
    <row r="25" spans="2:71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63" t="s">
        <v>47</v>
      </c>
      <c r="M25" s="363"/>
      <c r="N25" s="363"/>
      <c r="O25" s="363"/>
      <c r="P25" s="42"/>
      <c r="Q25" s="42"/>
      <c r="R25" s="42"/>
      <c r="S25" s="42"/>
      <c r="T25" s="42"/>
      <c r="U25" s="42"/>
      <c r="V25" s="42"/>
      <c r="W25" s="363" t="s">
        <v>48</v>
      </c>
      <c r="X25" s="363"/>
      <c r="Y25" s="363"/>
      <c r="Z25" s="363"/>
      <c r="AA25" s="363"/>
      <c r="AB25" s="363"/>
      <c r="AC25" s="363"/>
      <c r="AD25" s="363"/>
      <c r="AE25" s="363"/>
      <c r="AF25" s="42"/>
      <c r="AG25" s="42"/>
      <c r="AH25" s="42"/>
      <c r="AI25" s="42"/>
      <c r="AJ25" s="42"/>
      <c r="AK25" s="363" t="s">
        <v>49</v>
      </c>
      <c r="AL25" s="363"/>
      <c r="AM25" s="363"/>
      <c r="AN25" s="363"/>
      <c r="AO25" s="363"/>
      <c r="AP25" s="42"/>
      <c r="AQ25" s="45"/>
      <c r="BE25" s="354"/>
    </row>
    <row r="26" spans="2:71" s="2" customFormat="1" ht="14.45" customHeight="1">
      <c r="B26" s="47"/>
      <c r="C26" s="48"/>
      <c r="D26" s="49" t="s">
        <v>50</v>
      </c>
      <c r="E26" s="48"/>
      <c r="F26" s="49" t="s">
        <v>51</v>
      </c>
      <c r="G26" s="48"/>
      <c r="H26" s="48"/>
      <c r="I26" s="48"/>
      <c r="J26" s="48"/>
      <c r="K26" s="48"/>
      <c r="L26" s="364">
        <v>0.21</v>
      </c>
      <c r="M26" s="365"/>
      <c r="N26" s="365"/>
      <c r="O26" s="365"/>
      <c r="P26" s="48"/>
      <c r="Q26" s="48"/>
      <c r="R26" s="48"/>
      <c r="S26" s="48"/>
      <c r="T26" s="48"/>
      <c r="U26" s="48"/>
      <c r="V26" s="48"/>
      <c r="W26" s="366">
        <f>ROUND(AZ51,2)</f>
        <v>0</v>
      </c>
      <c r="X26" s="365"/>
      <c r="Y26" s="365"/>
      <c r="Z26" s="365"/>
      <c r="AA26" s="365"/>
      <c r="AB26" s="365"/>
      <c r="AC26" s="365"/>
      <c r="AD26" s="365"/>
      <c r="AE26" s="365"/>
      <c r="AF26" s="48"/>
      <c r="AG26" s="48"/>
      <c r="AH26" s="48"/>
      <c r="AI26" s="48"/>
      <c r="AJ26" s="48"/>
      <c r="AK26" s="366">
        <f>ROUND(AV51,2)</f>
        <v>0</v>
      </c>
      <c r="AL26" s="365"/>
      <c r="AM26" s="365"/>
      <c r="AN26" s="365"/>
      <c r="AO26" s="365"/>
      <c r="AP26" s="48"/>
      <c r="AQ26" s="50"/>
      <c r="BE26" s="354"/>
    </row>
    <row r="27" spans="2:71" s="2" customFormat="1" ht="14.45" customHeight="1">
      <c r="B27" s="47"/>
      <c r="C27" s="48"/>
      <c r="D27" s="48"/>
      <c r="E27" s="48"/>
      <c r="F27" s="49" t="s">
        <v>52</v>
      </c>
      <c r="G27" s="48"/>
      <c r="H27" s="48"/>
      <c r="I27" s="48"/>
      <c r="J27" s="48"/>
      <c r="K27" s="48"/>
      <c r="L27" s="364">
        <v>0.15</v>
      </c>
      <c r="M27" s="365"/>
      <c r="N27" s="365"/>
      <c r="O27" s="365"/>
      <c r="P27" s="48"/>
      <c r="Q27" s="48"/>
      <c r="R27" s="48"/>
      <c r="S27" s="48"/>
      <c r="T27" s="48"/>
      <c r="U27" s="48"/>
      <c r="V27" s="48"/>
      <c r="W27" s="366">
        <f>ROUND(BA51,2)</f>
        <v>0</v>
      </c>
      <c r="X27" s="365"/>
      <c r="Y27" s="365"/>
      <c r="Z27" s="365"/>
      <c r="AA27" s="365"/>
      <c r="AB27" s="365"/>
      <c r="AC27" s="365"/>
      <c r="AD27" s="365"/>
      <c r="AE27" s="365"/>
      <c r="AF27" s="48"/>
      <c r="AG27" s="48"/>
      <c r="AH27" s="48"/>
      <c r="AI27" s="48"/>
      <c r="AJ27" s="48"/>
      <c r="AK27" s="366">
        <f>ROUND(AW51,2)</f>
        <v>0</v>
      </c>
      <c r="AL27" s="365"/>
      <c r="AM27" s="365"/>
      <c r="AN27" s="365"/>
      <c r="AO27" s="365"/>
      <c r="AP27" s="48"/>
      <c r="AQ27" s="50"/>
      <c r="BE27" s="354"/>
    </row>
    <row r="28" spans="2:71" s="2" customFormat="1" ht="14.45" hidden="1" customHeight="1">
      <c r="B28" s="47"/>
      <c r="C28" s="48"/>
      <c r="D28" s="48"/>
      <c r="E28" s="48"/>
      <c r="F28" s="49" t="s">
        <v>53</v>
      </c>
      <c r="G28" s="48"/>
      <c r="H28" s="48"/>
      <c r="I28" s="48"/>
      <c r="J28" s="48"/>
      <c r="K28" s="48"/>
      <c r="L28" s="364">
        <v>0.21</v>
      </c>
      <c r="M28" s="365"/>
      <c r="N28" s="365"/>
      <c r="O28" s="365"/>
      <c r="P28" s="48"/>
      <c r="Q28" s="48"/>
      <c r="R28" s="48"/>
      <c r="S28" s="48"/>
      <c r="T28" s="48"/>
      <c r="U28" s="48"/>
      <c r="V28" s="48"/>
      <c r="W28" s="366">
        <f>ROUND(BB51,2)</f>
        <v>0</v>
      </c>
      <c r="X28" s="365"/>
      <c r="Y28" s="365"/>
      <c r="Z28" s="365"/>
      <c r="AA28" s="365"/>
      <c r="AB28" s="365"/>
      <c r="AC28" s="365"/>
      <c r="AD28" s="365"/>
      <c r="AE28" s="365"/>
      <c r="AF28" s="48"/>
      <c r="AG28" s="48"/>
      <c r="AH28" s="48"/>
      <c r="AI28" s="48"/>
      <c r="AJ28" s="48"/>
      <c r="AK28" s="366">
        <v>0</v>
      </c>
      <c r="AL28" s="365"/>
      <c r="AM28" s="365"/>
      <c r="AN28" s="365"/>
      <c r="AO28" s="365"/>
      <c r="AP28" s="48"/>
      <c r="AQ28" s="50"/>
      <c r="BE28" s="354"/>
    </row>
    <row r="29" spans="2:71" s="2" customFormat="1" ht="14.45" hidden="1" customHeight="1">
      <c r="B29" s="47"/>
      <c r="C29" s="48"/>
      <c r="D29" s="48"/>
      <c r="E29" s="48"/>
      <c r="F29" s="49" t="s">
        <v>54</v>
      </c>
      <c r="G29" s="48"/>
      <c r="H29" s="48"/>
      <c r="I29" s="48"/>
      <c r="J29" s="48"/>
      <c r="K29" s="48"/>
      <c r="L29" s="364">
        <v>0.15</v>
      </c>
      <c r="M29" s="365"/>
      <c r="N29" s="365"/>
      <c r="O29" s="365"/>
      <c r="P29" s="48"/>
      <c r="Q29" s="48"/>
      <c r="R29" s="48"/>
      <c r="S29" s="48"/>
      <c r="T29" s="48"/>
      <c r="U29" s="48"/>
      <c r="V29" s="48"/>
      <c r="W29" s="366">
        <f>ROUND(BC51,2)</f>
        <v>0</v>
      </c>
      <c r="X29" s="365"/>
      <c r="Y29" s="365"/>
      <c r="Z29" s="365"/>
      <c r="AA29" s="365"/>
      <c r="AB29" s="365"/>
      <c r="AC29" s="365"/>
      <c r="AD29" s="365"/>
      <c r="AE29" s="365"/>
      <c r="AF29" s="48"/>
      <c r="AG29" s="48"/>
      <c r="AH29" s="48"/>
      <c r="AI29" s="48"/>
      <c r="AJ29" s="48"/>
      <c r="AK29" s="366">
        <v>0</v>
      </c>
      <c r="AL29" s="365"/>
      <c r="AM29" s="365"/>
      <c r="AN29" s="365"/>
      <c r="AO29" s="365"/>
      <c r="AP29" s="48"/>
      <c r="AQ29" s="50"/>
      <c r="BE29" s="354"/>
    </row>
    <row r="30" spans="2:71" s="2" customFormat="1" ht="14.45" hidden="1" customHeight="1">
      <c r="B30" s="47"/>
      <c r="C30" s="48"/>
      <c r="D30" s="48"/>
      <c r="E30" s="48"/>
      <c r="F30" s="49" t="s">
        <v>55</v>
      </c>
      <c r="G30" s="48"/>
      <c r="H30" s="48"/>
      <c r="I30" s="48"/>
      <c r="J30" s="48"/>
      <c r="K30" s="48"/>
      <c r="L30" s="364">
        <v>0</v>
      </c>
      <c r="M30" s="365"/>
      <c r="N30" s="365"/>
      <c r="O30" s="365"/>
      <c r="P30" s="48"/>
      <c r="Q30" s="48"/>
      <c r="R30" s="48"/>
      <c r="S30" s="48"/>
      <c r="T30" s="48"/>
      <c r="U30" s="48"/>
      <c r="V30" s="48"/>
      <c r="W30" s="366">
        <f>ROUND(BD51,2)</f>
        <v>0</v>
      </c>
      <c r="X30" s="365"/>
      <c r="Y30" s="365"/>
      <c r="Z30" s="365"/>
      <c r="AA30" s="365"/>
      <c r="AB30" s="365"/>
      <c r="AC30" s="365"/>
      <c r="AD30" s="365"/>
      <c r="AE30" s="365"/>
      <c r="AF30" s="48"/>
      <c r="AG30" s="48"/>
      <c r="AH30" s="48"/>
      <c r="AI30" s="48"/>
      <c r="AJ30" s="48"/>
      <c r="AK30" s="366">
        <v>0</v>
      </c>
      <c r="AL30" s="365"/>
      <c r="AM30" s="365"/>
      <c r="AN30" s="365"/>
      <c r="AO30" s="365"/>
      <c r="AP30" s="48"/>
      <c r="AQ30" s="50"/>
      <c r="BE30" s="354"/>
    </row>
    <row r="31" spans="2:71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54"/>
    </row>
    <row r="32" spans="2:71" s="1" customFormat="1" ht="25.9" customHeight="1">
      <c r="B32" s="41"/>
      <c r="C32" s="51"/>
      <c r="D32" s="52" t="s">
        <v>56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57</v>
      </c>
      <c r="U32" s="53"/>
      <c r="V32" s="53"/>
      <c r="W32" s="53"/>
      <c r="X32" s="367" t="s">
        <v>58</v>
      </c>
      <c r="Y32" s="368"/>
      <c r="Z32" s="368"/>
      <c r="AA32" s="368"/>
      <c r="AB32" s="368"/>
      <c r="AC32" s="53"/>
      <c r="AD32" s="53"/>
      <c r="AE32" s="53"/>
      <c r="AF32" s="53"/>
      <c r="AG32" s="53"/>
      <c r="AH32" s="53"/>
      <c r="AI32" s="53"/>
      <c r="AJ32" s="53"/>
      <c r="AK32" s="369">
        <f>SUM(AK23:AK30)</f>
        <v>0</v>
      </c>
      <c r="AL32" s="368"/>
      <c r="AM32" s="368"/>
      <c r="AN32" s="368"/>
      <c r="AO32" s="370"/>
      <c r="AP32" s="51"/>
      <c r="AQ32" s="55"/>
      <c r="BE32" s="354"/>
    </row>
    <row r="33" spans="2:56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56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56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56" s="1" customFormat="1" ht="36.950000000000003" customHeight="1">
      <c r="B39" s="41"/>
      <c r="C39" s="62" t="s">
        <v>59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56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56" s="3" customFormat="1" ht="14.45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02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56" s="4" customFormat="1" ht="36.950000000000003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371" t="str">
        <f>K6</f>
        <v>Oprava splaškové kanalizace ul. Chelčického - Liberec 1</v>
      </c>
      <c r="M42" s="372"/>
      <c r="N42" s="372"/>
      <c r="O42" s="372"/>
      <c r="P42" s="372"/>
      <c r="Q42" s="372"/>
      <c r="R42" s="372"/>
      <c r="S42" s="372"/>
      <c r="T42" s="372"/>
      <c r="U42" s="372"/>
      <c r="V42" s="372"/>
      <c r="W42" s="372"/>
      <c r="X42" s="372"/>
      <c r="Y42" s="372"/>
      <c r="Z42" s="372"/>
      <c r="AA42" s="372"/>
      <c r="AB42" s="372"/>
      <c r="AC42" s="372"/>
      <c r="AD42" s="372"/>
      <c r="AE42" s="372"/>
      <c r="AF42" s="372"/>
      <c r="AG42" s="372"/>
      <c r="AH42" s="372"/>
      <c r="AI42" s="372"/>
      <c r="AJ42" s="372"/>
      <c r="AK42" s="372"/>
      <c r="AL42" s="372"/>
      <c r="AM42" s="372"/>
      <c r="AN42" s="372"/>
      <c r="AO42" s="372"/>
      <c r="AP42" s="70"/>
      <c r="AQ42" s="70"/>
      <c r="AR42" s="71"/>
    </row>
    <row r="43" spans="2:56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56" s="1" customFormat="1">
      <c r="B44" s="41"/>
      <c r="C44" s="65" t="s">
        <v>26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Liberec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28</v>
      </c>
      <c r="AJ44" s="63"/>
      <c r="AK44" s="63"/>
      <c r="AL44" s="63"/>
      <c r="AM44" s="373" t="str">
        <f>IF(AN8= "","",AN8)</f>
        <v>27.4.2017</v>
      </c>
      <c r="AN44" s="373"/>
      <c r="AO44" s="63"/>
      <c r="AP44" s="63"/>
      <c r="AQ44" s="63"/>
      <c r="AR44" s="61"/>
    </row>
    <row r="45" spans="2:56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>
      <c r="B46" s="41"/>
      <c r="C46" s="65" t="s">
        <v>32</v>
      </c>
      <c r="D46" s="63"/>
      <c r="E46" s="63"/>
      <c r="F46" s="63"/>
      <c r="G46" s="63"/>
      <c r="H46" s="63"/>
      <c r="I46" s="63"/>
      <c r="J46" s="63"/>
      <c r="K46" s="63"/>
      <c r="L46" s="66" t="str">
        <f>IF(E11= "","",E11)</f>
        <v>Statutární město Liberec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40</v>
      </c>
      <c r="AJ46" s="63"/>
      <c r="AK46" s="63"/>
      <c r="AL46" s="63"/>
      <c r="AM46" s="374" t="str">
        <f>IF(E17="","",E17)</f>
        <v>Stavební a vodohospodářská projekce, Liberec</v>
      </c>
      <c r="AN46" s="374"/>
      <c r="AO46" s="374"/>
      <c r="AP46" s="374"/>
      <c r="AQ46" s="63"/>
      <c r="AR46" s="61"/>
      <c r="AS46" s="375" t="s">
        <v>60</v>
      </c>
      <c r="AT46" s="376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>
      <c r="B47" s="41"/>
      <c r="C47" s="65" t="s">
        <v>38</v>
      </c>
      <c r="D47" s="63"/>
      <c r="E47" s="63"/>
      <c r="F47" s="63"/>
      <c r="G47" s="63"/>
      <c r="H47" s="63"/>
      <c r="I47" s="63"/>
      <c r="J47" s="63"/>
      <c r="K47" s="63"/>
      <c r="L47" s="66" t="str">
        <f>IF(E14= 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77"/>
      <c r="AT47" s="378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79"/>
      <c r="AT48" s="380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1:91" s="1" customFormat="1" ht="29.25" customHeight="1">
      <c r="B49" s="41"/>
      <c r="C49" s="381" t="s">
        <v>61</v>
      </c>
      <c r="D49" s="382"/>
      <c r="E49" s="382"/>
      <c r="F49" s="382"/>
      <c r="G49" s="382"/>
      <c r="H49" s="79"/>
      <c r="I49" s="383" t="s">
        <v>62</v>
      </c>
      <c r="J49" s="382"/>
      <c r="K49" s="382"/>
      <c r="L49" s="382"/>
      <c r="M49" s="382"/>
      <c r="N49" s="382"/>
      <c r="O49" s="382"/>
      <c r="P49" s="382"/>
      <c r="Q49" s="382"/>
      <c r="R49" s="382"/>
      <c r="S49" s="382"/>
      <c r="T49" s="382"/>
      <c r="U49" s="382"/>
      <c r="V49" s="382"/>
      <c r="W49" s="382"/>
      <c r="X49" s="382"/>
      <c r="Y49" s="382"/>
      <c r="Z49" s="382"/>
      <c r="AA49" s="382"/>
      <c r="AB49" s="382"/>
      <c r="AC49" s="382"/>
      <c r="AD49" s="382"/>
      <c r="AE49" s="382"/>
      <c r="AF49" s="382"/>
      <c r="AG49" s="384" t="s">
        <v>63</v>
      </c>
      <c r="AH49" s="382"/>
      <c r="AI49" s="382"/>
      <c r="AJ49" s="382"/>
      <c r="AK49" s="382"/>
      <c r="AL49" s="382"/>
      <c r="AM49" s="382"/>
      <c r="AN49" s="383" t="s">
        <v>64</v>
      </c>
      <c r="AO49" s="382"/>
      <c r="AP49" s="382"/>
      <c r="AQ49" s="80" t="s">
        <v>65</v>
      </c>
      <c r="AR49" s="61"/>
      <c r="AS49" s="81" t="s">
        <v>66</v>
      </c>
      <c r="AT49" s="82" t="s">
        <v>67</v>
      </c>
      <c r="AU49" s="82" t="s">
        <v>68</v>
      </c>
      <c r="AV49" s="82" t="s">
        <v>69</v>
      </c>
      <c r="AW49" s="82" t="s">
        <v>70</v>
      </c>
      <c r="AX49" s="82" t="s">
        <v>71</v>
      </c>
      <c r="AY49" s="82" t="s">
        <v>72</v>
      </c>
      <c r="AZ49" s="82" t="s">
        <v>73</v>
      </c>
      <c r="BA49" s="82" t="s">
        <v>74</v>
      </c>
      <c r="BB49" s="82" t="s">
        <v>75</v>
      </c>
      <c r="BC49" s="82" t="s">
        <v>76</v>
      </c>
      <c r="BD49" s="83" t="s">
        <v>77</v>
      </c>
    </row>
    <row r="50" spans="1:91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1:91" s="4" customFormat="1" ht="32.450000000000003" customHeight="1">
      <c r="B51" s="68"/>
      <c r="C51" s="87" t="s">
        <v>78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88">
        <f>ROUND(SUM(AG52:AG53),2)</f>
        <v>0</v>
      </c>
      <c r="AH51" s="388"/>
      <c r="AI51" s="388"/>
      <c r="AJ51" s="388"/>
      <c r="AK51" s="388"/>
      <c r="AL51" s="388"/>
      <c r="AM51" s="388"/>
      <c r="AN51" s="389">
        <f>SUM(AG51,AT51)</f>
        <v>0</v>
      </c>
      <c r="AO51" s="389"/>
      <c r="AP51" s="389"/>
      <c r="AQ51" s="89" t="s">
        <v>41</v>
      </c>
      <c r="AR51" s="71"/>
      <c r="AS51" s="90">
        <f>ROUND(SUM(AS52:AS53),2)</f>
        <v>0</v>
      </c>
      <c r="AT51" s="91">
        <f>ROUND(SUM(AV51:AW51),2)</f>
        <v>0</v>
      </c>
      <c r="AU51" s="92">
        <f>ROUND(SUM(AU52:AU53),5)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>ROUND(SUM(AZ52:AZ53),2)</f>
        <v>0</v>
      </c>
      <c r="BA51" s="91">
        <f>ROUND(SUM(BA52:BA53),2)</f>
        <v>0</v>
      </c>
      <c r="BB51" s="91">
        <f>ROUND(SUM(BB52:BB53),2)</f>
        <v>0</v>
      </c>
      <c r="BC51" s="91">
        <f>ROUND(SUM(BC52:BC53),2)</f>
        <v>0</v>
      </c>
      <c r="BD51" s="93">
        <f>ROUND(SUM(BD52:BD53),2)</f>
        <v>0</v>
      </c>
      <c r="BS51" s="94" t="s">
        <v>79</v>
      </c>
      <c r="BT51" s="94" t="s">
        <v>80</v>
      </c>
      <c r="BU51" s="95" t="s">
        <v>81</v>
      </c>
      <c r="BV51" s="94" t="s">
        <v>82</v>
      </c>
      <c r="BW51" s="94" t="s">
        <v>7</v>
      </c>
      <c r="BX51" s="94" t="s">
        <v>83</v>
      </c>
      <c r="CL51" s="94" t="s">
        <v>22</v>
      </c>
    </row>
    <row r="52" spans="1:91" s="5" customFormat="1" ht="22.5" customHeight="1">
      <c r="A52" s="96" t="s">
        <v>84</v>
      </c>
      <c r="B52" s="97"/>
      <c r="C52" s="98"/>
      <c r="D52" s="387" t="s">
        <v>85</v>
      </c>
      <c r="E52" s="387"/>
      <c r="F52" s="387"/>
      <c r="G52" s="387"/>
      <c r="H52" s="387"/>
      <c r="I52" s="99"/>
      <c r="J52" s="387" t="s">
        <v>86</v>
      </c>
      <c r="K52" s="387"/>
      <c r="L52" s="387"/>
      <c r="M52" s="387"/>
      <c r="N52" s="387"/>
      <c r="O52" s="387"/>
      <c r="P52" s="387"/>
      <c r="Q52" s="387"/>
      <c r="R52" s="387"/>
      <c r="S52" s="387"/>
      <c r="T52" s="387"/>
      <c r="U52" s="387"/>
      <c r="V52" s="387"/>
      <c r="W52" s="387"/>
      <c r="X52" s="387"/>
      <c r="Y52" s="387"/>
      <c r="Z52" s="387"/>
      <c r="AA52" s="387"/>
      <c r="AB52" s="387"/>
      <c r="AC52" s="387"/>
      <c r="AD52" s="387"/>
      <c r="AE52" s="387"/>
      <c r="AF52" s="387"/>
      <c r="AG52" s="385">
        <f>'01 - Oprava splaškové kan...'!J27</f>
        <v>0</v>
      </c>
      <c r="AH52" s="386"/>
      <c r="AI52" s="386"/>
      <c r="AJ52" s="386"/>
      <c r="AK52" s="386"/>
      <c r="AL52" s="386"/>
      <c r="AM52" s="386"/>
      <c r="AN52" s="385">
        <f>SUM(AG52,AT52)</f>
        <v>0</v>
      </c>
      <c r="AO52" s="386"/>
      <c r="AP52" s="386"/>
      <c r="AQ52" s="100" t="s">
        <v>87</v>
      </c>
      <c r="AR52" s="101"/>
      <c r="AS52" s="102">
        <v>0</v>
      </c>
      <c r="AT52" s="103">
        <f>ROUND(SUM(AV52:AW52),2)</f>
        <v>0</v>
      </c>
      <c r="AU52" s="104">
        <f>'01 - Oprava splaškové kan...'!P86</f>
        <v>0</v>
      </c>
      <c r="AV52" s="103">
        <f>'01 - Oprava splaškové kan...'!J30</f>
        <v>0</v>
      </c>
      <c r="AW52" s="103">
        <f>'01 - Oprava splaškové kan...'!J31</f>
        <v>0</v>
      </c>
      <c r="AX52" s="103">
        <f>'01 - Oprava splaškové kan...'!J32</f>
        <v>0</v>
      </c>
      <c r="AY52" s="103">
        <f>'01 - Oprava splaškové kan...'!J33</f>
        <v>0</v>
      </c>
      <c r="AZ52" s="103">
        <f>'01 - Oprava splaškové kan...'!F30</f>
        <v>0</v>
      </c>
      <c r="BA52" s="103">
        <f>'01 - Oprava splaškové kan...'!F31</f>
        <v>0</v>
      </c>
      <c r="BB52" s="103">
        <f>'01 - Oprava splaškové kan...'!F32</f>
        <v>0</v>
      </c>
      <c r="BC52" s="103">
        <f>'01 - Oprava splaškové kan...'!F33</f>
        <v>0</v>
      </c>
      <c r="BD52" s="105">
        <f>'01 - Oprava splaškové kan...'!F34</f>
        <v>0</v>
      </c>
      <c r="BT52" s="106" t="s">
        <v>25</v>
      </c>
      <c r="BV52" s="106" t="s">
        <v>82</v>
      </c>
      <c r="BW52" s="106" t="s">
        <v>88</v>
      </c>
      <c r="BX52" s="106" t="s">
        <v>7</v>
      </c>
      <c r="CL52" s="106" t="s">
        <v>22</v>
      </c>
      <c r="CM52" s="106" t="s">
        <v>89</v>
      </c>
    </row>
    <row r="53" spans="1:91" s="5" customFormat="1" ht="22.5" customHeight="1">
      <c r="A53" s="96" t="s">
        <v>84</v>
      </c>
      <c r="B53" s="97"/>
      <c r="C53" s="98"/>
      <c r="D53" s="387" t="s">
        <v>16</v>
      </c>
      <c r="E53" s="387"/>
      <c r="F53" s="387"/>
      <c r="G53" s="387"/>
      <c r="H53" s="387"/>
      <c r="I53" s="99"/>
      <c r="J53" s="387" t="s">
        <v>90</v>
      </c>
      <c r="K53" s="387"/>
      <c r="L53" s="387"/>
      <c r="M53" s="387"/>
      <c r="N53" s="387"/>
      <c r="O53" s="387"/>
      <c r="P53" s="387"/>
      <c r="Q53" s="387"/>
      <c r="R53" s="387"/>
      <c r="S53" s="387"/>
      <c r="T53" s="387"/>
      <c r="U53" s="387"/>
      <c r="V53" s="387"/>
      <c r="W53" s="387"/>
      <c r="X53" s="387"/>
      <c r="Y53" s="387"/>
      <c r="Z53" s="387"/>
      <c r="AA53" s="387"/>
      <c r="AB53" s="387"/>
      <c r="AC53" s="387"/>
      <c r="AD53" s="387"/>
      <c r="AE53" s="387"/>
      <c r="AF53" s="387"/>
      <c r="AG53" s="385">
        <f>'02 - VRN - Vedlejší rozpo...'!J27</f>
        <v>0</v>
      </c>
      <c r="AH53" s="386"/>
      <c r="AI53" s="386"/>
      <c r="AJ53" s="386"/>
      <c r="AK53" s="386"/>
      <c r="AL53" s="386"/>
      <c r="AM53" s="386"/>
      <c r="AN53" s="385">
        <f>SUM(AG53,AT53)</f>
        <v>0</v>
      </c>
      <c r="AO53" s="386"/>
      <c r="AP53" s="386"/>
      <c r="AQ53" s="100" t="s">
        <v>87</v>
      </c>
      <c r="AR53" s="101"/>
      <c r="AS53" s="107">
        <v>0</v>
      </c>
      <c r="AT53" s="108">
        <f>ROUND(SUM(AV53:AW53),2)</f>
        <v>0</v>
      </c>
      <c r="AU53" s="109">
        <f>'02 - VRN - Vedlejší rozpo...'!P81</f>
        <v>0</v>
      </c>
      <c r="AV53" s="108">
        <f>'02 - VRN - Vedlejší rozpo...'!J30</f>
        <v>0</v>
      </c>
      <c r="AW53" s="108">
        <f>'02 - VRN - Vedlejší rozpo...'!J31</f>
        <v>0</v>
      </c>
      <c r="AX53" s="108">
        <f>'02 - VRN - Vedlejší rozpo...'!J32</f>
        <v>0</v>
      </c>
      <c r="AY53" s="108">
        <f>'02 - VRN - Vedlejší rozpo...'!J33</f>
        <v>0</v>
      </c>
      <c r="AZ53" s="108">
        <f>'02 - VRN - Vedlejší rozpo...'!F30</f>
        <v>0</v>
      </c>
      <c r="BA53" s="108">
        <f>'02 - VRN - Vedlejší rozpo...'!F31</f>
        <v>0</v>
      </c>
      <c r="BB53" s="108">
        <f>'02 - VRN - Vedlejší rozpo...'!F32</f>
        <v>0</v>
      </c>
      <c r="BC53" s="108">
        <f>'02 - VRN - Vedlejší rozpo...'!F33</f>
        <v>0</v>
      </c>
      <c r="BD53" s="110">
        <f>'02 - VRN - Vedlejší rozpo...'!F34</f>
        <v>0</v>
      </c>
      <c r="BT53" s="106" t="s">
        <v>25</v>
      </c>
      <c r="BV53" s="106" t="s">
        <v>82</v>
      </c>
      <c r="BW53" s="106" t="s">
        <v>91</v>
      </c>
      <c r="BX53" s="106" t="s">
        <v>7</v>
      </c>
      <c r="CL53" s="106" t="s">
        <v>22</v>
      </c>
      <c r="CM53" s="106" t="s">
        <v>89</v>
      </c>
    </row>
    <row r="54" spans="1:91" s="1" customFormat="1" ht="30" customHeight="1">
      <c r="B54" s="41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1"/>
    </row>
    <row r="55" spans="1:91" s="1" customFormat="1" ht="6.95" customHeight="1">
      <c r="B55" s="56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61"/>
    </row>
  </sheetData>
  <sheetProtection password="CC35" sheet="1" objects="1" scenarios="1" formatCells="0" formatColumns="0" formatRows="0" sort="0" autoFilter="0"/>
  <mergeCells count="45">
    <mergeCell ref="AG51:AM51"/>
    <mergeCell ref="AN51:AP51"/>
    <mergeCell ref="AR2:BE2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01 - Oprava splaškové kan...'!C2" display="/"/>
    <hyperlink ref="A53" location="'02 - VRN - Vedlejší rozpo...'!C2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74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92</v>
      </c>
      <c r="G1" s="398" t="s">
        <v>93</v>
      </c>
      <c r="H1" s="398"/>
      <c r="I1" s="115"/>
      <c r="J1" s="114" t="s">
        <v>94</v>
      </c>
      <c r="K1" s="113" t="s">
        <v>95</v>
      </c>
      <c r="L1" s="114" t="s">
        <v>96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AT2" s="24" t="s">
        <v>88</v>
      </c>
    </row>
    <row r="3" spans="1:70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89</v>
      </c>
    </row>
    <row r="4" spans="1:70" ht="36.950000000000003" customHeight="1">
      <c r="B4" s="28"/>
      <c r="C4" s="29"/>
      <c r="D4" s="30" t="s">
        <v>97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1:70" ht="22.5" customHeight="1">
      <c r="B7" s="28"/>
      <c r="C7" s="29"/>
      <c r="D7" s="29"/>
      <c r="E7" s="391" t="str">
        <f>'Rekapitulace stavby'!K6</f>
        <v>Oprava splaškové kanalizace ul. Chelčického - Liberec 1</v>
      </c>
      <c r="F7" s="392"/>
      <c r="G7" s="392"/>
      <c r="H7" s="392"/>
      <c r="I7" s="117"/>
      <c r="J7" s="29"/>
      <c r="K7" s="31"/>
    </row>
    <row r="8" spans="1:70" s="1" customFormat="1">
      <c r="B8" s="41"/>
      <c r="C8" s="42"/>
      <c r="D8" s="37" t="s">
        <v>98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393" t="s">
        <v>99</v>
      </c>
      <c r="F9" s="394"/>
      <c r="G9" s="394"/>
      <c r="H9" s="394"/>
      <c r="I9" s="118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19" t="s">
        <v>23</v>
      </c>
      <c r="J11" s="35" t="s">
        <v>41</v>
      </c>
      <c r="K11" s="45"/>
    </row>
    <row r="12" spans="1:70" s="1" customFormat="1" ht="14.45" customHeight="1">
      <c r="B12" s="41"/>
      <c r="C12" s="42"/>
      <c r="D12" s="37" t="s">
        <v>26</v>
      </c>
      <c r="E12" s="42"/>
      <c r="F12" s="35" t="s">
        <v>27</v>
      </c>
      <c r="G12" s="42"/>
      <c r="H12" s="42"/>
      <c r="I12" s="119" t="s">
        <v>28</v>
      </c>
      <c r="J12" s="120" t="str">
        <f>'Rekapitulace stavby'!AN8</f>
        <v>27.4.2017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7" t="s">
        <v>32</v>
      </c>
      <c r="E14" s="42"/>
      <c r="F14" s="42"/>
      <c r="G14" s="42"/>
      <c r="H14" s="42"/>
      <c r="I14" s="119" t="s">
        <v>33</v>
      </c>
      <c r="J14" s="35" t="s">
        <v>34</v>
      </c>
      <c r="K14" s="45"/>
    </row>
    <row r="15" spans="1:70" s="1" customFormat="1" ht="18" customHeight="1">
      <c r="B15" s="41"/>
      <c r="C15" s="42"/>
      <c r="D15" s="42"/>
      <c r="E15" s="35" t="s">
        <v>35</v>
      </c>
      <c r="F15" s="42"/>
      <c r="G15" s="42"/>
      <c r="H15" s="42"/>
      <c r="I15" s="119" t="s">
        <v>36</v>
      </c>
      <c r="J15" s="35" t="s">
        <v>37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38</v>
      </c>
      <c r="E17" s="42"/>
      <c r="F17" s="42"/>
      <c r="G17" s="42"/>
      <c r="H17" s="42"/>
      <c r="I17" s="119" t="s">
        <v>33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36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40</v>
      </c>
      <c r="E20" s="42"/>
      <c r="F20" s="42"/>
      <c r="G20" s="42"/>
      <c r="H20" s="42"/>
      <c r="I20" s="119" t="s">
        <v>33</v>
      </c>
      <c r="J20" s="35" t="s">
        <v>41</v>
      </c>
      <c r="K20" s="45"/>
    </row>
    <row r="21" spans="2:11" s="1" customFormat="1" ht="18" customHeight="1">
      <c r="B21" s="41"/>
      <c r="C21" s="42"/>
      <c r="D21" s="42"/>
      <c r="E21" s="35" t="s">
        <v>42</v>
      </c>
      <c r="F21" s="42"/>
      <c r="G21" s="42"/>
      <c r="H21" s="42"/>
      <c r="I21" s="119" t="s">
        <v>36</v>
      </c>
      <c r="J21" s="35" t="s">
        <v>41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44</v>
      </c>
      <c r="E23" s="42"/>
      <c r="F23" s="42"/>
      <c r="G23" s="42"/>
      <c r="H23" s="42"/>
      <c r="I23" s="118"/>
      <c r="J23" s="42"/>
      <c r="K23" s="45"/>
    </row>
    <row r="24" spans="2:11" s="6" customFormat="1" ht="22.5" customHeight="1">
      <c r="B24" s="121"/>
      <c r="C24" s="122"/>
      <c r="D24" s="122"/>
      <c r="E24" s="360" t="s">
        <v>41</v>
      </c>
      <c r="F24" s="360"/>
      <c r="G24" s="360"/>
      <c r="H24" s="360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46</v>
      </c>
      <c r="E27" s="42"/>
      <c r="F27" s="42"/>
      <c r="G27" s="42"/>
      <c r="H27" s="42"/>
      <c r="I27" s="118"/>
      <c r="J27" s="128">
        <f>ROUND(J86,2)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48</v>
      </c>
      <c r="G29" s="42"/>
      <c r="H29" s="42"/>
      <c r="I29" s="129" t="s">
        <v>47</v>
      </c>
      <c r="J29" s="46" t="s">
        <v>49</v>
      </c>
      <c r="K29" s="45"/>
    </row>
    <row r="30" spans="2:11" s="1" customFormat="1" ht="14.45" customHeight="1">
      <c r="B30" s="41"/>
      <c r="C30" s="42"/>
      <c r="D30" s="49" t="s">
        <v>50</v>
      </c>
      <c r="E30" s="49" t="s">
        <v>51</v>
      </c>
      <c r="F30" s="130">
        <f>ROUND(SUM(BE86:BE373), 2)</f>
        <v>0</v>
      </c>
      <c r="G30" s="42"/>
      <c r="H30" s="42"/>
      <c r="I30" s="131">
        <v>0.21</v>
      </c>
      <c r="J30" s="130">
        <f>ROUND(ROUND((SUM(BE86:BE373)),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52</v>
      </c>
      <c r="F31" s="130">
        <f>ROUND(SUM(BF86:BF373), 2)</f>
        <v>0</v>
      </c>
      <c r="G31" s="42"/>
      <c r="H31" s="42"/>
      <c r="I31" s="131">
        <v>0.15</v>
      </c>
      <c r="J31" s="130">
        <f>ROUND(ROUND((SUM(BF86:BF373)),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53</v>
      </c>
      <c r="F32" s="130">
        <f>ROUND(SUM(BG86:BG373),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54</v>
      </c>
      <c r="F33" s="130">
        <f>ROUND(SUM(BH86:BH373),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55</v>
      </c>
      <c r="F34" s="130">
        <f>ROUND(SUM(BI86:BI373),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56</v>
      </c>
      <c r="E36" s="79"/>
      <c r="F36" s="79"/>
      <c r="G36" s="134" t="s">
        <v>57</v>
      </c>
      <c r="H36" s="135" t="s">
        <v>58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30" t="s">
        <v>100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391" t="str">
        <f>E7</f>
        <v>Oprava splaškové kanalizace ul. Chelčického - Liberec 1</v>
      </c>
      <c r="F45" s="392"/>
      <c r="G45" s="392"/>
      <c r="H45" s="392"/>
      <c r="I45" s="118"/>
      <c r="J45" s="42"/>
      <c r="K45" s="45"/>
    </row>
    <row r="46" spans="2:11" s="1" customFormat="1" ht="14.45" customHeight="1">
      <c r="B46" s="41"/>
      <c r="C46" s="37" t="s">
        <v>98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393" t="str">
        <f>E9</f>
        <v>01 - Oprava splaškové kanalizace</v>
      </c>
      <c r="F47" s="394"/>
      <c r="G47" s="394"/>
      <c r="H47" s="394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7" t="s">
        <v>26</v>
      </c>
      <c r="D49" s="42"/>
      <c r="E49" s="42"/>
      <c r="F49" s="35" t="str">
        <f>F12</f>
        <v>Liberec</v>
      </c>
      <c r="G49" s="42"/>
      <c r="H49" s="42"/>
      <c r="I49" s="119" t="s">
        <v>28</v>
      </c>
      <c r="J49" s="120" t="str">
        <f>IF(J12="","",J12)</f>
        <v>27.4.2017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>
      <c r="B51" s="41"/>
      <c r="C51" s="37" t="s">
        <v>32</v>
      </c>
      <c r="D51" s="42"/>
      <c r="E51" s="42"/>
      <c r="F51" s="35" t="str">
        <f>E15</f>
        <v>Statutární město Liberec</v>
      </c>
      <c r="G51" s="42"/>
      <c r="H51" s="42"/>
      <c r="I51" s="119" t="s">
        <v>40</v>
      </c>
      <c r="J51" s="35" t="str">
        <f>E21</f>
        <v>Stavební a vodohospodářská projekce, Liberec</v>
      </c>
      <c r="K51" s="45"/>
    </row>
    <row r="52" spans="2:47" s="1" customFormat="1" ht="14.45" customHeight="1">
      <c r="B52" s="41"/>
      <c r="C52" s="37" t="s">
        <v>38</v>
      </c>
      <c r="D52" s="42"/>
      <c r="E52" s="42"/>
      <c r="F52" s="35" t="str">
        <f>IF(E18="","",E18)</f>
        <v/>
      </c>
      <c r="G52" s="42"/>
      <c r="H52" s="42"/>
      <c r="I52" s="118"/>
      <c r="J52" s="42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101</v>
      </c>
      <c r="D54" s="132"/>
      <c r="E54" s="132"/>
      <c r="F54" s="132"/>
      <c r="G54" s="132"/>
      <c r="H54" s="132"/>
      <c r="I54" s="145"/>
      <c r="J54" s="146" t="s">
        <v>102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103</v>
      </c>
      <c r="D56" s="42"/>
      <c r="E56" s="42"/>
      <c r="F56" s="42"/>
      <c r="G56" s="42"/>
      <c r="H56" s="42"/>
      <c r="I56" s="118"/>
      <c r="J56" s="128">
        <f>J86</f>
        <v>0</v>
      </c>
      <c r="K56" s="45"/>
      <c r="AU56" s="24" t="s">
        <v>104</v>
      </c>
    </row>
    <row r="57" spans="2:47" s="7" customFormat="1" ht="24.95" customHeight="1">
      <c r="B57" s="149"/>
      <c r="C57" s="150"/>
      <c r="D57" s="151" t="s">
        <v>105</v>
      </c>
      <c r="E57" s="152"/>
      <c r="F57" s="152"/>
      <c r="G57" s="152"/>
      <c r="H57" s="152"/>
      <c r="I57" s="153"/>
      <c r="J57" s="154">
        <f>J87</f>
        <v>0</v>
      </c>
      <c r="K57" s="155"/>
    </row>
    <row r="58" spans="2:47" s="8" customFormat="1" ht="19.899999999999999" customHeight="1">
      <c r="B58" s="156"/>
      <c r="C58" s="157"/>
      <c r="D58" s="158" t="s">
        <v>106</v>
      </c>
      <c r="E58" s="159"/>
      <c r="F58" s="159"/>
      <c r="G58" s="159"/>
      <c r="H58" s="159"/>
      <c r="I58" s="160"/>
      <c r="J58" s="161">
        <f>J88</f>
        <v>0</v>
      </c>
      <c r="K58" s="162"/>
    </row>
    <row r="59" spans="2:47" s="8" customFormat="1" ht="19.899999999999999" customHeight="1">
      <c r="B59" s="156"/>
      <c r="C59" s="157"/>
      <c r="D59" s="158" t="s">
        <v>107</v>
      </c>
      <c r="E59" s="159"/>
      <c r="F59" s="159"/>
      <c r="G59" s="159"/>
      <c r="H59" s="159"/>
      <c r="I59" s="160"/>
      <c r="J59" s="161">
        <f>J224</f>
        <v>0</v>
      </c>
      <c r="K59" s="162"/>
    </row>
    <row r="60" spans="2:47" s="8" customFormat="1" ht="19.899999999999999" customHeight="1">
      <c r="B60" s="156"/>
      <c r="C60" s="157"/>
      <c r="D60" s="158" t="s">
        <v>108</v>
      </c>
      <c r="E60" s="159"/>
      <c r="F60" s="159"/>
      <c r="G60" s="159"/>
      <c r="H60" s="159"/>
      <c r="I60" s="160"/>
      <c r="J60" s="161">
        <f>J228</f>
        <v>0</v>
      </c>
      <c r="K60" s="162"/>
    </row>
    <row r="61" spans="2:47" s="8" customFormat="1" ht="19.899999999999999" customHeight="1">
      <c r="B61" s="156"/>
      <c r="C61" s="157"/>
      <c r="D61" s="158" t="s">
        <v>109</v>
      </c>
      <c r="E61" s="159"/>
      <c r="F61" s="159"/>
      <c r="G61" s="159"/>
      <c r="H61" s="159"/>
      <c r="I61" s="160"/>
      <c r="J61" s="161">
        <f>J249</f>
        <v>0</v>
      </c>
      <c r="K61" s="162"/>
    </row>
    <row r="62" spans="2:47" s="8" customFormat="1" ht="19.899999999999999" customHeight="1">
      <c r="B62" s="156"/>
      <c r="C62" s="157"/>
      <c r="D62" s="158" t="s">
        <v>110</v>
      </c>
      <c r="E62" s="159"/>
      <c r="F62" s="159"/>
      <c r="G62" s="159"/>
      <c r="H62" s="159"/>
      <c r="I62" s="160"/>
      <c r="J62" s="161">
        <f>J276</f>
        <v>0</v>
      </c>
      <c r="K62" s="162"/>
    </row>
    <row r="63" spans="2:47" s="8" customFormat="1" ht="19.899999999999999" customHeight="1">
      <c r="B63" s="156"/>
      <c r="C63" s="157"/>
      <c r="D63" s="158" t="s">
        <v>111</v>
      </c>
      <c r="E63" s="159"/>
      <c r="F63" s="159"/>
      <c r="G63" s="159"/>
      <c r="H63" s="159"/>
      <c r="I63" s="160"/>
      <c r="J63" s="161">
        <f>J297</f>
        <v>0</v>
      </c>
      <c r="K63" s="162"/>
    </row>
    <row r="64" spans="2:47" s="8" customFormat="1" ht="19.899999999999999" customHeight="1">
      <c r="B64" s="156"/>
      <c r="C64" s="157"/>
      <c r="D64" s="158" t="s">
        <v>112</v>
      </c>
      <c r="E64" s="159"/>
      <c r="F64" s="159"/>
      <c r="G64" s="159"/>
      <c r="H64" s="159"/>
      <c r="I64" s="160"/>
      <c r="J64" s="161">
        <f>J325</f>
        <v>0</v>
      </c>
      <c r="K64" s="162"/>
    </row>
    <row r="65" spans="2:12" s="8" customFormat="1" ht="19.899999999999999" customHeight="1">
      <c r="B65" s="156"/>
      <c r="C65" s="157"/>
      <c r="D65" s="158" t="s">
        <v>113</v>
      </c>
      <c r="E65" s="159"/>
      <c r="F65" s="159"/>
      <c r="G65" s="159"/>
      <c r="H65" s="159"/>
      <c r="I65" s="160"/>
      <c r="J65" s="161">
        <f>J341</f>
        <v>0</v>
      </c>
      <c r="K65" s="162"/>
    </row>
    <row r="66" spans="2:12" s="8" customFormat="1" ht="19.899999999999999" customHeight="1">
      <c r="B66" s="156"/>
      <c r="C66" s="157"/>
      <c r="D66" s="158" t="s">
        <v>114</v>
      </c>
      <c r="E66" s="159"/>
      <c r="F66" s="159"/>
      <c r="G66" s="159"/>
      <c r="H66" s="159"/>
      <c r="I66" s="160"/>
      <c r="J66" s="161">
        <f>J371</f>
        <v>0</v>
      </c>
      <c r="K66" s="162"/>
    </row>
    <row r="67" spans="2:12" s="1" customFormat="1" ht="21.75" customHeight="1">
      <c r="B67" s="41"/>
      <c r="C67" s="42"/>
      <c r="D67" s="42"/>
      <c r="E67" s="42"/>
      <c r="F67" s="42"/>
      <c r="G67" s="42"/>
      <c r="H67" s="42"/>
      <c r="I67" s="118"/>
      <c r="J67" s="42"/>
      <c r="K67" s="45"/>
    </row>
    <row r="68" spans="2:12" s="1" customFormat="1" ht="6.95" customHeight="1">
      <c r="B68" s="56"/>
      <c r="C68" s="57"/>
      <c r="D68" s="57"/>
      <c r="E68" s="57"/>
      <c r="F68" s="57"/>
      <c r="G68" s="57"/>
      <c r="H68" s="57"/>
      <c r="I68" s="139"/>
      <c r="J68" s="57"/>
      <c r="K68" s="58"/>
    </row>
    <row r="72" spans="2:12" s="1" customFormat="1" ht="6.95" customHeight="1">
      <c r="B72" s="59"/>
      <c r="C72" s="60"/>
      <c r="D72" s="60"/>
      <c r="E72" s="60"/>
      <c r="F72" s="60"/>
      <c r="G72" s="60"/>
      <c r="H72" s="60"/>
      <c r="I72" s="142"/>
      <c r="J72" s="60"/>
      <c r="K72" s="60"/>
      <c r="L72" s="61"/>
    </row>
    <row r="73" spans="2:12" s="1" customFormat="1" ht="36.950000000000003" customHeight="1">
      <c r="B73" s="41"/>
      <c r="C73" s="62" t="s">
        <v>115</v>
      </c>
      <c r="D73" s="63"/>
      <c r="E73" s="63"/>
      <c r="F73" s="63"/>
      <c r="G73" s="63"/>
      <c r="H73" s="63"/>
      <c r="I73" s="163"/>
      <c r="J73" s="63"/>
      <c r="K73" s="63"/>
      <c r="L73" s="61"/>
    </row>
    <row r="74" spans="2:12" s="1" customFormat="1" ht="6.95" customHeight="1">
      <c r="B74" s="41"/>
      <c r="C74" s="63"/>
      <c r="D74" s="63"/>
      <c r="E74" s="63"/>
      <c r="F74" s="63"/>
      <c r="G74" s="63"/>
      <c r="H74" s="63"/>
      <c r="I74" s="163"/>
      <c r="J74" s="63"/>
      <c r="K74" s="63"/>
      <c r="L74" s="61"/>
    </row>
    <row r="75" spans="2:12" s="1" customFormat="1" ht="14.45" customHeight="1">
      <c r="B75" s="41"/>
      <c r="C75" s="65" t="s">
        <v>18</v>
      </c>
      <c r="D75" s="63"/>
      <c r="E75" s="63"/>
      <c r="F75" s="63"/>
      <c r="G75" s="63"/>
      <c r="H75" s="63"/>
      <c r="I75" s="163"/>
      <c r="J75" s="63"/>
      <c r="K75" s="63"/>
      <c r="L75" s="61"/>
    </row>
    <row r="76" spans="2:12" s="1" customFormat="1" ht="22.5" customHeight="1">
      <c r="B76" s="41"/>
      <c r="C76" s="63"/>
      <c r="D76" s="63"/>
      <c r="E76" s="395" t="str">
        <f>E7</f>
        <v>Oprava splaškové kanalizace ul. Chelčického - Liberec 1</v>
      </c>
      <c r="F76" s="396"/>
      <c r="G76" s="396"/>
      <c r="H76" s="396"/>
      <c r="I76" s="163"/>
      <c r="J76" s="63"/>
      <c r="K76" s="63"/>
      <c r="L76" s="61"/>
    </row>
    <row r="77" spans="2:12" s="1" customFormat="1" ht="14.45" customHeight="1">
      <c r="B77" s="41"/>
      <c r="C77" s="65" t="s">
        <v>98</v>
      </c>
      <c r="D77" s="63"/>
      <c r="E77" s="63"/>
      <c r="F77" s="63"/>
      <c r="G77" s="63"/>
      <c r="H77" s="63"/>
      <c r="I77" s="163"/>
      <c r="J77" s="63"/>
      <c r="K77" s="63"/>
      <c r="L77" s="61"/>
    </row>
    <row r="78" spans="2:12" s="1" customFormat="1" ht="23.25" customHeight="1">
      <c r="B78" s="41"/>
      <c r="C78" s="63"/>
      <c r="D78" s="63"/>
      <c r="E78" s="371" t="str">
        <f>E9</f>
        <v>01 - Oprava splaškové kanalizace</v>
      </c>
      <c r="F78" s="397"/>
      <c r="G78" s="397"/>
      <c r="H78" s="397"/>
      <c r="I78" s="163"/>
      <c r="J78" s="63"/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63"/>
      <c r="J79" s="63"/>
      <c r="K79" s="63"/>
      <c r="L79" s="61"/>
    </row>
    <row r="80" spans="2:12" s="1" customFormat="1" ht="18" customHeight="1">
      <c r="B80" s="41"/>
      <c r="C80" s="65" t="s">
        <v>26</v>
      </c>
      <c r="D80" s="63"/>
      <c r="E80" s="63"/>
      <c r="F80" s="164" t="str">
        <f>F12</f>
        <v>Liberec</v>
      </c>
      <c r="G80" s="63"/>
      <c r="H80" s="63"/>
      <c r="I80" s="165" t="s">
        <v>28</v>
      </c>
      <c r="J80" s="73" t="str">
        <f>IF(J12="","",J12)</f>
        <v>27.4.2017</v>
      </c>
      <c r="K80" s="63"/>
      <c r="L80" s="61"/>
    </row>
    <row r="81" spans="2:65" s="1" customFormat="1" ht="6.95" customHeight="1">
      <c r="B81" s="41"/>
      <c r="C81" s="63"/>
      <c r="D81" s="63"/>
      <c r="E81" s="63"/>
      <c r="F81" s="63"/>
      <c r="G81" s="63"/>
      <c r="H81" s="63"/>
      <c r="I81" s="163"/>
      <c r="J81" s="63"/>
      <c r="K81" s="63"/>
      <c r="L81" s="61"/>
    </row>
    <row r="82" spans="2:65" s="1" customFormat="1">
      <c r="B82" s="41"/>
      <c r="C82" s="65" t="s">
        <v>32</v>
      </c>
      <c r="D82" s="63"/>
      <c r="E82" s="63"/>
      <c r="F82" s="164" t="str">
        <f>E15</f>
        <v>Statutární město Liberec</v>
      </c>
      <c r="G82" s="63"/>
      <c r="H82" s="63"/>
      <c r="I82" s="165" t="s">
        <v>40</v>
      </c>
      <c r="J82" s="164" t="str">
        <f>E21</f>
        <v>Stavební a vodohospodářská projekce, Liberec</v>
      </c>
      <c r="K82" s="63"/>
      <c r="L82" s="61"/>
    </row>
    <row r="83" spans="2:65" s="1" customFormat="1" ht="14.45" customHeight="1">
      <c r="B83" s="41"/>
      <c r="C83" s="65" t="s">
        <v>38</v>
      </c>
      <c r="D83" s="63"/>
      <c r="E83" s="63"/>
      <c r="F83" s="164" t="str">
        <f>IF(E18="","",E18)</f>
        <v/>
      </c>
      <c r="G83" s="63"/>
      <c r="H83" s="63"/>
      <c r="I83" s="163"/>
      <c r="J83" s="63"/>
      <c r="K83" s="63"/>
      <c r="L83" s="61"/>
    </row>
    <row r="84" spans="2:65" s="1" customFormat="1" ht="10.35" customHeight="1">
      <c r="B84" s="41"/>
      <c r="C84" s="63"/>
      <c r="D84" s="63"/>
      <c r="E84" s="63"/>
      <c r="F84" s="63"/>
      <c r="G84" s="63"/>
      <c r="H84" s="63"/>
      <c r="I84" s="163"/>
      <c r="J84" s="63"/>
      <c r="K84" s="63"/>
      <c r="L84" s="61"/>
    </row>
    <row r="85" spans="2:65" s="9" customFormat="1" ht="29.25" customHeight="1">
      <c r="B85" s="166"/>
      <c r="C85" s="167" t="s">
        <v>116</v>
      </c>
      <c r="D85" s="168" t="s">
        <v>65</v>
      </c>
      <c r="E85" s="168" t="s">
        <v>61</v>
      </c>
      <c r="F85" s="168" t="s">
        <v>117</v>
      </c>
      <c r="G85" s="168" t="s">
        <v>118</v>
      </c>
      <c r="H85" s="168" t="s">
        <v>119</v>
      </c>
      <c r="I85" s="169" t="s">
        <v>120</v>
      </c>
      <c r="J85" s="168" t="s">
        <v>102</v>
      </c>
      <c r="K85" s="170" t="s">
        <v>121</v>
      </c>
      <c r="L85" s="171"/>
      <c r="M85" s="81" t="s">
        <v>122</v>
      </c>
      <c r="N85" s="82" t="s">
        <v>50</v>
      </c>
      <c r="O85" s="82" t="s">
        <v>123</v>
      </c>
      <c r="P85" s="82" t="s">
        <v>124</v>
      </c>
      <c r="Q85" s="82" t="s">
        <v>125</v>
      </c>
      <c r="R85" s="82" t="s">
        <v>126</v>
      </c>
      <c r="S85" s="82" t="s">
        <v>127</v>
      </c>
      <c r="T85" s="83" t="s">
        <v>128</v>
      </c>
    </row>
    <row r="86" spans="2:65" s="1" customFormat="1" ht="29.25" customHeight="1">
      <c r="B86" s="41"/>
      <c r="C86" s="87" t="s">
        <v>103</v>
      </c>
      <c r="D86" s="63"/>
      <c r="E86" s="63"/>
      <c r="F86" s="63"/>
      <c r="G86" s="63"/>
      <c r="H86" s="63"/>
      <c r="I86" s="163"/>
      <c r="J86" s="172">
        <f>BK86</f>
        <v>0</v>
      </c>
      <c r="K86" s="63"/>
      <c r="L86" s="61"/>
      <c r="M86" s="84"/>
      <c r="N86" s="85"/>
      <c r="O86" s="85"/>
      <c r="P86" s="173">
        <f>P87</f>
        <v>0</v>
      </c>
      <c r="Q86" s="85"/>
      <c r="R86" s="173">
        <f>R87</f>
        <v>21.573429099999998</v>
      </c>
      <c r="S86" s="85"/>
      <c r="T86" s="174">
        <f>T87</f>
        <v>15.251092</v>
      </c>
      <c r="AT86" s="24" t="s">
        <v>79</v>
      </c>
      <c r="AU86" s="24" t="s">
        <v>104</v>
      </c>
      <c r="BK86" s="175">
        <f>BK87</f>
        <v>0</v>
      </c>
    </row>
    <row r="87" spans="2:65" s="10" customFormat="1" ht="37.35" customHeight="1">
      <c r="B87" s="176"/>
      <c r="C87" s="177"/>
      <c r="D87" s="178" t="s">
        <v>79</v>
      </c>
      <c r="E87" s="179" t="s">
        <v>129</v>
      </c>
      <c r="F87" s="179" t="s">
        <v>130</v>
      </c>
      <c r="G87" s="177"/>
      <c r="H87" s="177"/>
      <c r="I87" s="180"/>
      <c r="J87" s="181">
        <f>BK87</f>
        <v>0</v>
      </c>
      <c r="K87" s="177"/>
      <c r="L87" s="182"/>
      <c r="M87" s="183"/>
      <c r="N87" s="184"/>
      <c r="O87" s="184"/>
      <c r="P87" s="185">
        <f>P88+P224+P228+P249+P276+P297+P325+P341+P371</f>
        <v>0</v>
      </c>
      <c r="Q87" s="184"/>
      <c r="R87" s="185">
        <f>R88+R224+R228+R249+R276+R297+R325+R341+R371</f>
        <v>21.573429099999998</v>
      </c>
      <c r="S87" s="184"/>
      <c r="T87" s="186">
        <f>T88+T224+T228+T249+T276+T297+T325+T341+T371</f>
        <v>15.251092</v>
      </c>
      <c r="AR87" s="187" t="s">
        <v>25</v>
      </c>
      <c r="AT87" s="188" t="s">
        <v>79</v>
      </c>
      <c r="AU87" s="188" t="s">
        <v>80</v>
      </c>
      <c r="AY87" s="187" t="s">
        <v>131</v>
      </c>
      <c r="BK87" s="189">
        <f>BK88+BK224+BK228+BK249+BK276+BK297+BK325+BK341+BK371</f>
        <v>0</v>
      </c>
    </row>
    <row r="88" spans="2:65" s="10" customFormat="1" ht="19.899999999999999" customHeight="1">
      <c r="B88" s="176"/>
      <c r="C88" s="177"/>
      <c r="D88" s="190" t="s">
        <v>79</v>
      </c>
      <c r="E88" s="191" t="s">
        <v>25</v>
      </c>
      <c r="F88" s="191" t="s">
        <v>132</v>
      </c>
      <c r="G88" s="177"/>
      <c r="H88" s="177"/>
      <c r="I88" s="180"/>
      <c r="J88" s="192">
        <f>BK88</f>
        <v>0</v>
      </c>
      <c r="K88" s="177"/>
      <c r="L88" s="182"/>
      <c r="M88" s="183"/>
      <c r="N88" s="184"/>
      <c r="O88" s="184"/>
      <c r="P88" s="185">
        <f>SUM(P89:P223)</f>
        <v>0</v>
      </c>
      <c r="Q88" s="184"/>
      <c r="R88" s="185">
        <f>SUM(R89:R223)</f>
        <v>0.30588105999999998</v>
      </c>
      <c r="S88" s="184"/>
      <c r="T88" s="186">
        <f>SUM(T89:T223)</f>
        <v>3.994272</v>
      </c>
      <c r="AR88" s="187" t="s">
        <v>25</v>
      </c>
      <c r="AT88" s="188" t="s">
        <v>79</v>
      </c>
      <c r="AU88" s="188" t="s">
        <v>25</v>
      </c>
      <c r="AY88" s="187" t="s">
        <v>131</v>
      </c>
      <c r="BK88" s="189">
        <f>SUM(BK89:BK223)</f>
        <v>0</v>
      </c>
    </row>
    <row r="89" spans="2:65" s="1" customFormat="1" ht="31.5" customHeight="1">
      <c r="B89" s="41"/>
      <c r="C89" s="193" t="s">
        <v>25</v>
      </c>
      <c r="D89" s="193" t="s">
        <v>133</v>
      </c>
      <c r="E89" s="194" t="s">
        <v>134</v>
      </c>
      <c r="F89" s="195" t="s">
        <v>135</v>
      </c>
      <c r="G89" s="196" t="s">
        <v>136</v>
      </c>
      <c r="H89" s="197">
        <v>2.5760000000000001</v>
      </c>
      <c r="I89" s="198"/>
      <c r="J89" s="199">
        <f>ROUND(I89*H89,2)</f>
        <v>0</v>
      </c>
      <c r="K89" s="195" t="s">
        <v>137</v>
      </c>
      <c r="L89" s="61"/>
      <c r="M89" s="200" t="s">
        <v>41</v>
      </c>
      <c r="N89" s="201" t="s">
        <v>51</v>
      </c>
      <c r="O89" s="42"/>
      <c r="P89" s="202">
        <f>O89*H89</f>
        <v>0</v>
      </c>
      <c r="Q89" s="202">
        <v>0</v>
      </c>
      <c r="R89" s="202">
        <f>Q89*H89</f>
        <v>0</v>
      </c>
      <c r="S89" s="202">
        <v>0.28999999999999998</v>
      </c>
      <c r="T89" s="203">
        <f>S89*H89</f>
        <v>0.74703999999999993</v>
      </c>
      <c r="AR89" s="24" t="s">
        <v>138</v>
      </c>
      <c r="AT89" s="24" t="s">
        <v>133</v>
      </c>
      <c r="AU89" s="24" t="s">
        <v>89</v>
      </c>
      <c r="AY89" s="24" t="s">
        <v>131</v>
      </c>
      <c r="BE89" s="204">
        <f>IF(N89="základní",J89,0)</f>
        <v>0</v>
      </c>
      <c r="BF89" s="204">
        <f>IF(N89="snížená",J89,0)</f>
        <v>0</v>
      </c>
      <c r="BG89" s="204">
        <f>IF(N89="zákl. přenesená",J89,0)</f>
        <v>0</v>
      </c>
      <c r="BH89" s="204">
        <f>IF(N89="sníž. přenesená",J89,0)</f>
        <v>0</v>
      </c>
      <c r="BI89" s="204">
        <f>IF(N89="nulová",J89,0)</f>
        <v>0</v>
      </c>
      <c r="BJ89" s="24" t="s">
        <v>25</v>
      </c>
      <c r="BK89" s="204">
        <f>ROUND(I89*H89,2)</f>
        <v>0</v>
      </c>
      <c r="BL89" s="24" t="s">
        <v>138</v>
      </c>
      <c r="BM89" s="24" t="s">
        <v>139</v>
      </c>
    </row>
    <row r="90" spans="2:65" s="1" customFormat="1" ht="40.5">
      <c r="B90" s="41"/>
      <c r="C90" s="63"/>
      <c r="D90" s="205" t="s">
        <v>140</v>
      </c>
      <c r="E90" s="63"/>
      <c r="F90" s="206" t="s">
        <v>141</v>
      </c>
      <c r="G90" s="63"/>
      <c r="H90" s="63"/>
      <c r="I90" s="163"/>
      <c r="J90" s="63"/>
      <c r="K90" s="63"/>
      <c r="L90" s="61"/>
      <c r="M90" s="207"/>
      <c r="N90" s="42"/>
      <c r="O90" s="42"/>
      <c r="P90" s="42"/>
      <c r="Q90" s="42"/>
      <c r="R90" s="42"/>
      <c r="S90" s="42"/>
      <c r="T90" s="78"/>
      <c r="AT90" s="24" t="s">
        <v>140</v>
      </c>
      <c r="AU90" s="24" t="s">
        <v>89</v>
      </c>
    </row>
    <row r="91" spans="2:65" s="11" customFormat="1" ht="13.5">
      <c r="B91" s="208"/>
      <c r="C91" s="209"/>
      <c r="D91" s="210" t="s">
        <v>142</v>
      </c>
      <c r="E91" s="211" t="s">
        <v>41</v>
      </c>
      <c r="F91" s="212" t="s">
        <v>143</v>
      </c>
      <c r="G91" s="209"/>
      <c r="H91" s="213">
        <v>2.5760000000000001</v>
      </c>
      <c r="I91" s="214"/>
      <c r="J91" s="209"/>
      <c r="K91" s="209"/>
      <c r="L91" s="215"/>
      <c r="M91" s="216"/>
      <c r="N91" s="217"/>
      <c r="O91" s="217"/>
      <c r="P91" s="217"/>
      <c r="Q91" s="217"/>
      <c r="R91" s="217"/>
      <c r="S91" s="217"/>
      <c r="T91" s="218"/>
      <c r="AT91" s="219" t="s">
        <v>142</v>
      </c>
      <c r="AU91" s="219" t="s">
        <v>89</v>
      </c>
      <c r="AV91" s="11" t="s">
        <v>89</v>
      </c>
      <c r="AW91" s="11" t="s">
        <v>43</v>
      </c>
      <c r="AX91" s="11" t="s">
        <v>25</v>
      </c>
      <c r="AY91" s="219" t="s">
        <v>131</v>
      </c>
    </row>
    <row r="92" spans="2:65" s="1" customFormat="1" ht="31.5" customHeight="1">
      <c r="B92" s="41"/>
      <c r="C92" s="193" t="s">
        <v>89</v>
      </c>
      <c r="D92" s="193" t="s">
        <v>133</v>
      </c>
      <c r="E92" s="194" t="s">
        <v>144</v>
      </c>
      <c r="F92" s="195" t="s">
        <v>145</v>
      </c>
      <c r="G92" s="196" t="s">
        <v>136</v>
      </c>
      <c r="H92" s="197">
        <v>2.464</v>
      </c>
      <c r="I92" s="198"/>
      <c r="J92" s="199">
        <f>ROUND(I92*H92,2)</f>
        <v>0</v>
      </c>
      <c r="K92" s="195" t="s">
        <v>137</v>
      </c>
      <c r="L92" s="61"/>
      <c r="M92" s="200" t="s">
        <v>41</v>
      </c>
      <c r="N92" s="201" t="s">
        <v>51</v>
      </c>
      <c r="O92" s="42"/>
      <c r="P92" s="202">
        <f>O92*H92</f>
        <v>0</v>
      </c>
      <c r="Q92" s="202">
        <v>0</v>
      </c>
      <c r="R92" s="202">
        <f>Q92*H92</f>
        <v>0</v>
      </c>
      <c r="S92" s="202">
        <v>0.57999999999999996</v>
      </c>
      <c r="T92" s="203">
        <f>S92*H92</f>
        <v>1.4291199999999999</v>
      </c>
      <c r="AR92" s="24" t="s">
        <v>138</v>
      </c>
      <c r="AT92" s="24" t="s">
        <v>133</v>
      </c>
      <c r="AU92" s="24" t="s">
        <v>89</v>
      </c>
      <c r="AY92" s="24" t="s">
        <v>131</v>
      </c>
      <c r="BE92" s="204">
        <f>IF(N92="základní",J92,0)</f>
        <v>0</v>
      </c>
      <c r="BF92" s="204">
        <f>IF(N92="snížená",J92,0)</f>
        <v>0</v>
      </c>
      <c r="BG92" s="204">
        <f>IF(N92="zákl. přenesená",J92,0)</f>
        <v>0</v>
      </c>
      <c r="BH92" s="204">
        <f>IF(N92="sníž. přenesená",J92,0)</f>
        <v>0</v>
      </c>
      <c r="BI92" s="204">
        <f>IF(N92="nulová",J92,0)</f>
        <v>0</v>
      </c>
      <c r="BJ92" s="24" t="s">
        <v>25</v>
      </c>
      <c r="BK92" s="204">
        <f>ROUND(I92*H92,2)</f>
        <v>0</v>
      </c>
      <c r="BL92" s="24" t="s">
        <v>138</v>
      </c>
      <c r="BM92" s="24" t="s">
        <v>146</v>
      </c>
    </row>
    <row r="93" spans="2:65" s="1" customFormat="1" ht="40.5">
      <c r="B93" s="41"/>
      <c r="C93" s="63"/>
      <c r="D93" s="205" t="s">
        <v>140</v>
      </c>
      <c r="E93" s="63"/>
      <c r="F93" s="206" t="s">
        <v>147</v>
      </c>
      <c r="G93" s="63"/>
      <c r="H93" s="63"/>
      <c r="I93" s="163"/>
      <c r="J93" s="63"/>
      <c r="K93" s="63"/>
      <c r="L93" s="61"/>
      <c r="M93" s="207"/>
      <c r="N93" s="42"/>
      <c r="O93" s="42"/>
      <c r="P93" s="42"/>
      <c r="Q93" s="42"/>
      <c r="R93" s="42"/>
      <c r="S93" s="42"/>
      <c r="T93" s="78"/>
      <c r="AT93" s="24" t="s">
        <v>140</v>
      </c>
      <c r="AU93" s="24" t="s">
        <v>89</v>
      </c>
    </row>
    <row r="94" spans="2:65" s="11" customFormat="1" ht="13.5">
      <c r="B94" s="208"/>
      <c r="C94" s="209"/>
      <c r="D94" s="210" t="s">
        <v>142</v>
      </c>
      <c r="E94" s="211" t="s">
        <v>41</v>
      </c>
      <c r="F94" s="212" t="s">
        <v>148</v>
      </c>
      <c r="G94" s="209"/>
      <c r="H94" s="213">
        <v>2.464</v>
      </c>
      <c r="I94" s="214"/>
      <c r="J94" s="209"/>
      <c r="K94" s="209"/>
      <c r="L94" s="215"/>
      <c r="M94" s="216"/>
      <c r="N94" s="217"/>
      <c r="O94" s="217"/>
      <c r="P94" s="217"/>
      <c r="Q94" s="217"/>
      <c r="R94" s="217"/>
      <c r="S94" s="217"/>
      <c r="T94" s="218"/>
      <c r="AT94" s="219" t="s">
        <v>142</v>
      </c>
      <c r="AU94" s="219" t="s">
        <v>89</v>
      </c>
      <c r="AV94" s="11" t="s">
        <v>89</v>
      </c>
      <c r="AW94" s="11" t="s">
        <v>43</v>
      </c>
      <c r="AX94" s="11" t="s">
        <v>25</v>
      </c>
      <c r="AY94" s="219" t="s">
        <v>131</v>
      </c>
    </row>
    <row r="95" spans="2:65" s="1" customFormat="1" ht="22.5" customHeight="1">
      <c r="B95" s="41"/>
      <c r="C95" s="193" t="s">
        <v>149</v>
      </c>
      <c r="D95" s="193" t="s">
        <v>133</v>
      </c>
      <c r="E95" s="194" t="s">
        <v>150</v>
      </c>
      <c r="F95" s="195" t="s">
        <v>151</v>
      </c>
      <c r="G95" s="196" t="s">
        <v>136</v>
      </c>
      <c r="H95" s="197">
        <v>4.8760000000000003</v>
      </c>
      <c r="I95" s="198"/>
      <c r="J95" s="199">
        <f>ROUND(I95*H95,2)</f>
        <v>0</v>
      </c>
      <c r="K95" s="195" t="s">
        <v>137</v>
      </c>
      <c r="L95" s="61"/>
      <c r="M95" s="200" t="s">
        <v>41</v>
      </c>
      <c r="N95" s="201" t="s">
        <v>51</v>
      </c>
      <c r="O95" s="42"/>
      <c r="P95" s="202">
        <f>O95*H95</f>
        <v>0</v>
      </c>
      <c r="Q95" s="202">
        <v>5.0000000000000002E-5</v>
      </c>
      <c r="R95" s="202">
        <f>Q95*H95</f>
        <v>2.4380000000000002E-4</v>
      </c>
      <c r="S95" s="202">
        <v>0.128</v>
      </c>
      <c r="T95" s="203">
        <f>S95*H95</f>
        <v>0.62412800000000002</v>
      </c>
      <c r="AR95" s="24" t="s">
        <v>138</v>
      </c>
      <c r="AT95" s="24" t="s">
        <v>133</v>
      </c>
      <c r="AU95" s="24" t="s">
        <v>89</v>
      </c>
      <c r="AY95" s="24" t="s">
        <v>131</v>
      </c>
      <c r="BE95" s="204">
        <f>IF(N95="základní",J95,0)</f>
        <v>0</v>
      </c>
      <c r="BF95" s="204">
        <f>IF(N95="snížená",J95,0)</f>
        <v>0</v>
      </c>
      <c r="BG95" s="204">
        <f>IF(N95="zákl. přenesená",J95,0)</f>
        <v>0</v>
      </c>
      <c r="BH95" s="204">
        <f>IF(N95="sníž. přenesená",J95,0)</f>
        <v>0</v>
      </c>
      <c r="BI95" s="204">
        <f>IF(N95="nulová",J95,0)</f>
        <v>0</v>
      </c>
      <c r="BJ95" s="24" t="s">
        <v>25</v>
      </c>
      <c r="BK95" s="204">
        <f>ROUND(I95*H95,2)</f>
        <v>0</v>
      </c>
      <c r="BL95" s="24" t="s">
        <v>138</v>
      </c>
      <c r="BM95" s="24" t="s">
        <v>152</v>
      </c>
    </row>
    <row r="96" spans="2:65" s="1" customFormat="1" ht="27">
      <c r="B96" s="41"/>
      <c r="C96" s="63"/>
      <c r="D96" s="205" t="s">
        <v>140</v>
      </c>
      <c r="E96" s="63"/>
      <c r="F96" s="206" t="s">
        <v>153</v>
      </c>
      <c r="G96" s="63"/>
      <c r="H96" s="63"/>
      <c r="I96" s="163"/>
      <c r="J96" s="63"/>
      <c r="K96" s="63"/>
      <c r="L96" s="61"/>
      <c r="M96" s="207"/>
      <c r="N96" s="42"/>
      <c r="O96" s="42"/>
      <c r="P96" s="42"/>
      <c r="Q96" s="42"/>
      <c r="R96" s="42"/>
      <c r="S96" s="42"/>
      <c r="T96" s="78"/>
      <c r="AT96" s="24" t="s">
        <v>140</v>
      </c>
      <c r="AU96" s="24" t="s">
        <v>89</v>
      </c>
    </row>
    <row r="97" spans="2:65" s="11" customFormat="1" ht="13.5">
      <c r="B97" s="208"/>
      <c r="C97" s="209"/>
      <c r="D97" s="210" t="s">
        <v>142</v>
      </c>
      <c r="E97" s="211" t="s">
        <v>41</v>
      </c>
      <c r="F97" s="212" t="s">
        <v>154</v>
      </c>
      <c r="G97" s="209"/>
      <c r="H97" s="213">
        <v>4.8760000000000003</v>
      </c>
      <c r="I97" s="214"/>
      <c r="J97" s="209"/>
      <c r="K97" s="209"/>
      <c r="L97" s="215"/>
      <c r="M97" s="216"/>
      <c r="N97" s="217"/>
      <c r="O97" s="217"/>
      <c r="P97" s="217"/>
      <c r="Q97" s="217"/>
      <c r="R97" s="217"/>
      <c r="S97" s="217"/>
      <c r="T97" s="218"/>
      <c r="AT97" s="219" t="s">
        <v>142</v>
      </c>
      <c r="AU97" s="219" t="s">
        <v>89</v>
      </c>
      <c r="AV97" s="11" t="s">
        <v>89</v>
      </c>
      <c r="AW97" s="11" t="s">
        <v>43</v>
      </c>
      <c r="AX97" s="11" t="s">
        <v>25</v>
      </c>
      <c r="AY97" s="219" t="s">
        <v>131</v>
      </c>
    </row>
    <row r="98" spans="2:65" s="1" customFormat="1" ht="22.5" customHeight="1">
      <c r="B98" s="41"/>
      <c r="C98" s="193" t="s">
        <v>138</v>
      </c>
      <c r="D98" s="193" t="s">
        <v>133</v>
      </c>
      <c r="E98" s="194" t="s">
        <v>155</v>
      </c>
      <c r="F98" s="195" t="s">
        <v>156</v>
      </c>
      <c r="G98" s="196" t="s">
        <v>136</v>
      </c>
      <c r="H98" s="197">
        <v>4.6639999999999997</v>
      </c>
      <c r="I98" s="198"/>
      <c r="J98" s="199">
        <f>ROUND(I98*H98,2)</f>
        <v>0</v>
      </c>
      <c r="K98" s="195" t="s">
        <v>137</v>
      </c>
      <c r="L98" s="61"/>
      <c r="M98" s="200" t="s">
        <v>41</v>
      </c>
      <c r="N98" s="201" t="s">
        <v>51</v>
      </c>
      <c r="O98" s="42"/>
      <c r="P98" s="202">
        <f>O98*H98</f>
        <v>0</v>
      </c>
      <c r="Q98" s="202">
        <v>9.0000000000000006E-5</v>
      </c>
      <c r="R98" s="202">
        <f>Q98*H98</f>
        <v>4.1975999999999998E-4</v>
      </c>
      <c r="S98" s="202">
        <v>0.25600000000000001</v>
      </c>
      <c r="T98" s="203">
        <f>S98*H98</f>
        <v>1.1939839999999999</v>
      </c>
      <c r="AR98" s="24" t="s">
        <v>138</v>
      </c>
      <c r="AT98" s="24" t="s">
        <v>133</v>
      </c>
      <c r="AU98" s="24" t="s">
        <v>89</v>
      </c>
      <c r="AY98" s="24" t="s">
        <v>131</v>
      </c>
      <c r="BE98" s="204">
        <f>IF(N98="základní",J98,0)</f>
        <v>0</v>
      </c>
      <c r="BF98" s="204">
        <f>IF(N98="snížená",J98,0)</f>
        <v>0</v>
      </c>
      <c r="BG98" s="204">
        <f>IF(N98="zákl. přenesená",J98,0)</f>
        <v>0</v>
      </c>
      <c r="BH98" s="204">
        <f>IF(N98="sníž. přenesená",J98,0)</f>
        <v>0</v>
      </c>
      <c r="BI98" s="204">
        <f>IF(N98="nulová",J98,0)</f>
        <v>0</v>
      </c>
      <c r="BJ98" s="24" t="s">
        <v>25</v>
      </c>
      <c r="BK98" s="204">
        <f>ROUND(I98*H98,2)</f>
        <v>0</v>
      </c>
      <c r="BL98" s="24" t="s">
        <v>138</v>
      </c>
      <c r="BM98" s="24" t="s">
        <v>157</v>
      </c>
    </row>
    <row r="99" spans="2:65" s="1" customFormat="1" ht="27">
      <c r="B99" s="41"/>
      <c r="C99" s="63"/>
      <c r="D99" s="205" t="s">
        <v>140</v>
      </c>
      <c r="E99" s="63"/>
      <c r="F99" s="206" t="s">
        <v>158</v>
      </c>
      <c r="G99" s="63"/>
      <c r="H99" s="63"/>
      <c r="I99" s="163"/>
      <c r="J99" s="63"/>
      <c r="K99" s="63"/>
      <c r="L99" s="61"/>
      <c r="M99" s="207"/>
      <c r="N99" s="42"/>
      <c r="O99" s="42"/>
      <c r="P99" s="42"/>
      <c r="Q99" s="42"/>
      <c r="R99" s="42"/>
      <c r="S99" s="42"/>
      <c r="T99" s="78"/>
      <c r="AT99" s="24" t="s">
        <v>140</v>
      </c>
      <c r="AU99" s="24" t="s">
        <v>89</v>
      </c>
    </row>
    <row r="100" spans="2:65" s="11" customFormat="1" ht="13.5">
      <c r="B100" s="208"/>
      <c r="C100" s="209"/>
      <c r="D100" s="210" t="s">
        <v>142</v>
      </c>
      <c r="E100" s="211" t="s">
        <v>41</v>
      </c>
      <c r="F100" s="212" t="s">
        <v>159</v>
      </c>
      <c r="G100" s="209"/>
      <c r="H100" s="213">
        <v>4.6639999999999997</v>
      </c>
      <c r="I100" s="214"/>
      <c r="J100" s="209"/>
      <c r="K100" s="209"/>
      <c r="L100" s="215"/>
      <c r="M100" s="216"/>
      <c r="N100" s="217"/>
      <c r="O100" s="217"/>
      <c r="P100" s="217"/>
      <c r="Q100" s="217"/>
      <c r="R100" s="217"/>
      <c r="S100" s="217"/>
      <c r="T100" s="218"/>
      <c r="AT100" s="219" t="s">
        <v>142</v>
      </c>
      <c r="AU100" s="219" t="s">
        <v>89</v>
      </c>
      <c r="AV100" s="11" t="s">
        <v>89</v>
      </c>
      <c r="AW100" s="11" t="s">
        <v>43</v>
      </c>
      <c r="AX100" s="11" t="s">
        <v>25</v>
      </c>
      <c r="AY100" s="219" t="s">
        <v>131</v>
      </c>
    </row>
    <row r="101" spans="2:65" s="1" customFormat="1" ht="22.5" customHeight="1">
      <c r="B101" s="41"/>
      <c r="C101" s="193" t="s">
        <v>160</v>
      </c>
      <c r="D101" s="193" t="s">
        <v>133</v>
      </c>
      <c r="E101" s="194" t="s">
        <v>161</v>
      </c>
      <c r="F101" s="195" t="s">
        <v>162</v>
      </c>
      <c r="G101" s="196" t="s">
        <v>163</v>
      </c>
      <c r="H101" s="197">
        <v>4.5</v>
      </c>
      <c r="I101" s="198"/>
      <c r="J101" s="199">
        <f>ROUND(I101*H101,2)</f>
        <v>0</v>
      </c>
      <c r="K101" s="195" t="s">
        <v>137</v>
      </c>
      <c r="L101" s="61"/>
      <c r="M101" s="200" t="s">
        <v>41</v>
      </c>
      <c r="N101" s="201" t="s">
        <v>51</v>
      </c>
      <c r="O101" s="42"/>
      <c r="P101" s="202">
        <f>O101*H101</f>
        <v>0</v>
      </c>
      <c r="Q101" s="202">
        <v>8.6800000000000002E-3</v>
      </c>
      <c r="R101" s="202">
        <f>Q101*H101</f>
        <v>3.9059999999999997E-2</v>
      </c>
      <c r="S101" s="202">
        <v>0</v>
      </c>
      <c r="T101" s="203">
        <f>S101*H101</f>
        <v>0</v>
      </c>
      <c r="AR101" s="24" t="s">
        <v>138</v>
      </c>
      <c r="AT101" s="24" t="s">
        <v>133</v>
      </c>
      <c r="AU101" s="24" t="s">
        <v>89</v>
      </c>
      <c r="AY101" s="24" t="s">
        <v>131</v>
      </c>
      <c r="BE101" s="204">
        <f>IF(N101="základní",J101,0)</f>
        <v>0</v>
      </c>
      <c r="BF101" s="204">
        <f>IF(N101="snížená",J101,0)</f>
        <v>0</v>
      </c>
      <c r="BG101" s="204">
        <f>IF(N101="zákl. přenesená",J101,0)</f>
        <v>0</v>
      </c>
      <c r="BH101" s="204">
        <f>IF(N101="sníž. přenesená",J101,0)</f>
        <v>0</v>
      </c>
      <c r="BI101" s="204">
        <f>IF(N101="nulová",J101,0)</f>
        <v>0</v>
      </c>
      <c r="BJ101" s="24" t="s">
        <v>25</v>
      </c>
      <c r="BK101" s="204">
        <f>ROUND(I101*H101,2)</f>
        <v>0</v>
      </c>
      <c r="BL101" s="24" t="s">
        <v>138</v>
      </c>
      <c r="BM101" s="24" t="s">
        <v>164</v>
      </c>
    </row>
    <row r="102" spans="2:65" s="1" customFormat="1" ht="54">
      <c r="B102" s="41"/>
      <c r="C102" s="63"/>
      <c r="D102" s="210" t="s">
        <v>140</v>
      </c>
      <c r="E102" s="63"/>
      <c r="F102" s="220" t="s">
        <v>165</v>
      </c>
      <c r="G102" s="63"/>
      <c r="H102" s="63"/>
      <c r="I102" s="163"/>
      <c r="J102" s="63"/>
      <c r="K102" s="63"/>
      <c r="L102" s="61"/>
      <c r="M102" s="207"/>
      <c r="N102" s="42"/>
      <c r="O102" s="42"/>
      <c r="P102" s="42"/>
      <c r="Q102" s="42"/>
      <c r="R102" s="42"/>
      <c r="S102" s="42"/>
      <c r="T102" s="78"/>
      <c r="AT102" s="24" t="s">
        <v>140</v>
      </c>
      <c r="AU102" s="24" t="s">
        <v>89</v>
      </c>
    </row>
    <row r="103" spans="2:65" s="1" customFormat="1" ht="22.5" customHeight="1">
      <c r="B103" s="41"/>
      <c r="C103" s="193" t="s">
        <v>166</v>
      </c>
      <c r="D103" s="193" t="s">
        <v>133</v>
      </c>
      <c r="E103" s="194" t="s">
        <v>167</v>
      </c>
      <c r="F103" s="195" t="s">
        <v>168</v>
      </c>
      <c r="G103" s="196" t="s">
        <v>163</v>
      </c>
      <c r="H103" s="197">
        <v>4.5</v>
      </c>
      <c r="I103" s="198"/>
      <c r="J103" s="199">
        <f>ROUND(I103*H103,2)</f>
        <v>0</v>
      </c>
      <c r="K103" s="195" t="s">
        <v>137</v>
      </c>
      <c r="L103" s="61"/>
      <c r="M103" s="200" t="s">
        <v>41</v>
      </c>
      <c r="N103" s="201" t="s">
        <v>51</v>
      </c>
      <c r="O103" s="42"/>
      <c r="P103" s="202">
        <f>O103*H103</f>
        <v>0</v>
      </c>
      <c r="Q103" s="202">
        <v>3.6900000000000002E-2</v>
      </c>
      <c r="R103" s="202">
        <f>Q103*H103</f>
        <v>0.16605</v>
      </c>
      <c r="S103" s="202">
        <v>0</v>
      </c>
      <c r="T103" s="203">
        <f>S103*H103</f>
        <v>0</v>
      </c>
      <c r="AR103" s="24" t="s">
        <v>138</v>
      </c>
      <c r="AT103" s="24" t="s">
        <v>133</v>
      </c>
      <c r="AU103" s="24" t="s">
        <v>89</v>
      </c>
      <c r="AY103" s="24" t="s">
        <v>131</v>
      </c>
      <c r="BE103" s="204">
        <f>IF(N103="základní",J103,0)</f>
        <v>0</v>
      </c>
      <c r="BF103" s="204">
        <f>IF(N103="snížená",J103,0)</f>
        <v>0</v>
      </c>
      <c r="BG103" s="204">
        <f>IF(N103="zákl. přenesená",J103,0)</f>
        <v>0</v>
      </c>
      <c r="BH103" s="204">
        <f>IF(N103="sníž. přenesená",J103,0)</f>
        <v>0</v>
      </c>
      <c r="BI103" s="204">
        <f>IF(N103="nulová",J103,0)</f>
        <v>0</v>
      </c>
      <c r="BJ103" s="24" t="s">
        <v>25</v>
      </c>
      <c r="BK103" s="204">
        <f>ROUND(I103*H103,2)</f>
        <v>0</v>
      </c>
      <c r="BL103" s="24" t="s">
        <v>138</v>
      </c>
      <c r="BM103" s="24" t="s">
        <v>169</v>
      </c>
    </row>
    <row r="104" spans="2:65" s="1" customFormat="1" ht="54">
      <c r="B104" s="41"/>
      <c r="C104" s="63"/>
      <c r="D104" s="210" t="s">
        <v>140</v>
      </c>
      <c r="E104" s="63"/>
      <c r="F104" s="220" t="s">
        <v>170</v>
      </c>
      <c r="G104" s="63"/>
      <c r="H104" s="63"/>
      <c r="I104" s="163"/>
      <c r="J104" s="63"/>
      <c r="K104" s="63"/>
      <c r="L104" s="61"/>
      <c r="M104" s="207"/>
      <c r="N104" s="42"/>
      <c r="O104" s="42"/>
      <c r="P104" s="42"/>
      <c r="Q104" s="42"/>
      <c r="R104" s="42"/>
      <c r="S104" s="42"/>
      <c r="T104" s="78"/>
      <c r="AT104" s="24" t="s">
        <v>140</v>
      </c>
      <c r="AU104" s="24" t="s">
        <v>89</v>
      </c>
    </row>
    <row r="105" spans="2:65" s="1" customFormat="1" ht="22.5" customHeight="1">
      <c r="B105" s="41"/>
      <c r="C105" s="193" t="s">
        <v>171</v>
      </c>
      <c r="D105" s="193" t="s">
        <v>133</v>
      </c>
      <c r="E105" s="194" t="s">
        <v>172</v>
      </c>
      <c r="F105" s="195" t="s">
        <v>173</v>
      </c>
      <c r="G105" s="196" t="s">
        <v>174</v>
      </c>
      <c r="H105" s="197">
        <v>5.9640000000000004</v>
      </c>
      <c r="I105" s="198"/>
      <c r="J105" s="199">
        <f>ROUND(I105*H105,2)</f>
        <v>0</v>
      </c>
      <c r="K105" s="195" t="s">
        <v>137</v>
      </c>
      <c r="L105" s="61"/>
      <c r="M105" s="200" t="s">
        <v>41</v>
      </c>
      <c r="N105" s="201" t="s">
        <v>51</v>
      </c>
      <c r="O105" s="42"/>
      <c r="P105" s="202">
        <f>O105*H105</f>
        <v>0</v>
      </c>
      <c r="Q105" s="202">
        <v>0</v>
      </c>
      <c r="R105" s="202">
        <f>Q105*H105</f>
        <v>0</v>
      </c>
      <c r="S105" s="202">
        <v>0</v>
      </c>
      <c r="T105" s="203">
        <f>S105*H105</f>
        <v>0</v>
      </c>
      <c r="AR105" s="24" t="s">
        <v>138</v>
      </c>
      <c r="AT105" s="24" t="s">
        <v>133</v>
      </c>
      <c r="AU105" s="24" t="s">
        <v>89</v>
      </c>
      <c r="AY105" s="24" t="s">
        <v>131</v>
      </c>
      <c r="BE105" s="204">
        <f>IF(N105="základní",J105,0)</f>
        <v>0</v>
      </c>
      <c r="BF105" s="204">
        <f>IF(N105="snížená",J105,0)</f>
        <v>0</v>
      </c>
      <c r="BG105" s="204">
        <f>IF(N105="zákl. přenesená",J105,0)</f>
        <v>0</v>
      </c>
      <c r="BH105" s="204">
        <f>IF(N105="sníž. přenesená",J105,0)</f>
        <v>0</v>
      </c>
      <c r="BI105" s="204">
        <f>IF(N105="nulová",J105,0)</f>
        <v>0</v>
      </c>
      <c r="BJ105" s="24" t="s">
        <v>25</v>
      </c>
      <c r="BK105" s="204">
        <f>ROUND(I105*H105,2)</f>
        <v>0</v>
      </c>
      <c r="BL105" s="24" t="s">
        <v>138</v>
      </c>
      <c r="BM105" s="24" t="s">
        <v>175</v>
      </c>
    </row>
    <row r="106" spans="2:65" s="1" customFormat="1" ht="27">
      <c r="B106" s="41"/>
      <c r="C106" s="63"/>
      <c r="D106" s="205" t="s">
        <v>140</v>
      </c>
      <c r="E106" s="63"/>
      <c r="F106" s="206" t="s">
        <v>176</v>
      </c>
      <c r="G106" s="63"/>
      <c r="H106" s="63"/>
      <c r="I106" s="163"/>
      <c r="J106" s="63"/>
      <c r="K106" s="63"/>
      <c r="L106" s="61"/>
      <c r="M106" s="207"/>
      <c r="N106" s="42"/>
      <c r="O106" s="42"/>
      <c r="P106" s="42"/>
      <c r="Q106" s="42"/>
      <c r="R106" s="42"/>
      <c r="S106" s="42"/>
      <c r="T106" s="78"/>
      <c r="AT106" s="24" t="s">
        <v>140</v>
      </c>
      <c r="AU106" s="24" t="s">
        <v>89</v>
      </c>
    </row>
    <row r="107" spans="2:65" s="11" customFormat="1" ht="13.5">
      <c r="B107" s="208"/>
      <c r="C107" s="209"/>
      <c r="D107" s="205" t="s">
        <v>142</v>
      </c>
      <c r="E107" s="221" t="s">
        <v>41</v>
      </c>
      <c r="F107" s="222" t="s">
        <v>177</v>
      </c>
      <c r="G107" s="209"/>
      <c r="H107" s="223">
        <v>2.1840000000000002</v>
      </c>
      <c r="I107" s="214"/>
      <c r="J107" s="209"/>
      <c r="K107" s="209"/>
      <c r="L107" s="215"/>
      <c r="M107" s="216"/>
      <c r="N107" s="217"/>
      <c r="O107" s="217"/>
      <c r="P107" s="217"/>
      <c r="Q107" s="217"/>
      <c r="R107" s="217"/>
      <c r="S107" s="217"/>
      <c r="T107" s="218"/>
      <c r="AT107" s="219" t="s">
        <v>142</v>
      </c>
      <c r="AU107" s="219" t="s">
        <v>89</v>
      </c>
      <c r="AV107" s="11" t="s">
        <v>89</v>
      </c>
      <c r="AW107" s="11" t="s">
        <v>43</v>
      </c>
      <c r="AX107" s="11" t="s">
        <v>80</v>
      </c>
      <c r="AY107" s="219" t="s">
        <v>131</v>
      </c>
    </row>
    <row r="108" spans="2:65" s="11" customFormat="1" ht="13.5">
      <c r="B108" s="208"/>
      <c r="C108" s="209"/>
      <c r="D108" s="205" t="s">
        <v>142</v>
      </c>
      <c r="E108" s="221" t="s">
        <v>41</v>
      </c>
      <c r="F108" s="222" t="s">
        <v>178</v>
      </c>
      <c r="G108" s="209"/>
      <c r="H108" s="223">
        <v>3.78</v>
      </c>
      <c r="I108" s="214"/>
      <c r="J108" s="209"/>
      <c r="K108" s="209"/>
      <c r="L108" s="215"/>
      <c r="M108" s="216"/>
      <c r="N108" s="217"/>
      <c r="O108" s="217"/>
      <c r="P108" s="217"/>
      <c r="Q108" s="217"/>
      <c r="R108" s="217"/>
      <c r="S108" s="217"/>
      <c r="T108" s="218"/>
      <c r="AT108" s="219" t="s">
        <v>142</v>
      </c>
      <c r="AU108" s="219" t="s">
        <v>89</v>
      </c>
      <c r="AV108" s="11" t="s">
        <v>89</v>
      </c>
      <c r="AW108" s="11" t="s">
        <v>43</v>
      </c>
      <c r="AX108" s="11" t="s">
        <v>80</v>
      </c>
      <c r="AY108" s="219" t="s">
        <v>131</v>
      </c>
    </row>
    <row r="109" spans="2:65" s="12" customFormat="1" ht="13.5">
      <c r="B109" s="224"/>
      <c r="C109" s="225"/>
      <c r="D109" s="210" t="s">
        <v>142</v>
      </c>
      <c r="E109" s="226" t="s">
        <v>41</v>
      </c>
      <c r="F109" s="227" t="s">
        <v>179</v>
      </c>
      <c r="G109" s="225"/>
      <c r="H109" s="228">
        <v>5.9640000000000004</v>
      </c>
      <c r="I109" s="229"/>
      <c r="J109" s="225"/>
      <c r="K109" s="225"/>
      <c r="L109" s="230"/>
      <c r="M109" s="231"/>
      <c r="N109" s="232"/>
      <c r="O109" s="232"/>
      <c r="P109" s="232"/>
      <c r="Q109" s="232"/>
      <c r="R109" s="232"/>
      <c r="S109" s="232"/>
      <c r="T109" s="233"/>
      <c r="AT109" s="234" t="s">
        <v>142</v>
      </c>
      <c r="AU109" s="234" t="s">
        <v>89</v>
      </c>
      <c r="AV109" s="12" t="s">
        <v>138</v>
      </c>
      <c r="AW109" s="12" t="s">
        <v>43</v>
      </c>
      <c r="AX109" s="12" t="s">
        <v>25</v>
      </c>
      <c r="AY109" s="234" t="s">
        <v>131</v>
      </c>
    </row>
    <row r="110" spans="2:65" s="1" customFormat="1" ht="31.5" customHeight="1">
      <c r="B110" s="41"/>
      <c r="C110" s="193" t="s">
        <v>180</v>
      </c>
      <c r="D110" s="193" t="s">
        <v>133</v>
      </c>
      <c r="E110" s="194" t="s">
        <v>181</v>
      </c>
      <c r="F110" s="195" t="s">
        <v>182</v>
      </c>
      <c r="G110" s="196" t="s">
        <v>174</v>
      </c>
      <c r="H110" s="197">
        <v>29.213999999999999</v>
      </c>
      <c r="I110" s="198"/>
      <c r="J110" s="199">
        <f>ROUND(I110*H110,2)</f>
        <v>0</v>
      </c>
      <c r="K110" s="195" t="s">
        <v>137</v>
      </c>
      <c r="L110" s="61"/>
      <c r="M110" s="200" t="s">
        <v>41</v>
      </c>
      <c r="N110" s="201" t="s">
        <v>51</v>
      </c>
      <c r="O110" s="42"/>
      <c r="P110" s="202">
        <f>O110*H110</f>
        <v>0</v>
      </c>
      <c r="Q110" s="202">
        <v>0</v>
      </c>
      <c r="R110" s="202">
        <f>Q110*H110</f>
        <v>0</v>
      </c>
      <c r="S110" s="202">
        <v>0</v>
      </c>
      <c r="T110" s="203">
        <f>S110*H110</f>
        <v>0</v>
      </c>
      <c r="AR110" s="24" t="s">
        <v>138</v>
      </c>
      <c r="AT110" s="24" t="s">
        <v>133</v>
      </c>
      <c r="AU110" s="24" t="s">
        <v>89</v>
      </c>
      <c r="AY110" s="24" t="s">
        <v>131</v>
      </c>
      <c r="BE110" s="204">
        <f>IF(N110="základní",J110,0)</f>
        <v>0</v>
      </c>
      <c r="BF110" s="204">
        <f>IF(N110="snížená",J110,0)</f>
        <v>0</v>
      </c>
      <c r="BG110" s="204">
        <f>IF(N110="zákl. přenesená",J110,0)</f>
        <v>0</v>
      </c>
      <c r="BH110" s="204">
        <f>IF(N110="sníž. přenesená",J110,0)</f>
        <v>0</v>
      </c>
      <c r="BI110" s="204">
        <f>IF(N110="nulová",J110,0)</f>
        <v>0</v>
      </c>
      <c r="BJ110" s="24" t="s">
        <v>25</v>
      </c>
      <c r="BK110" s="204">
        <f>ROUND(I110*H110,2)</f>
        <v>0</v>
      </c>
      <c r="BL110" s="24" t="s">
        <v>138</v>
      </c>
      <c r="BM110" s="24" t="s">
        <v>183</v>
      </c>
    </row>
    <row r="111" spans="2:65" s="1" customFormat="1" ht="27">
      <c r="B111" s="41"/>
      <c r="C111" s="63"/>
      <c r="D111" s="205" t="s">
        <v>140</v>
      </c>
      <c r="E111" s="63"/>
      <c r="F111" s="206" t="s">
        <v>184</v>
      </c>
      <c r="G111" s="63"/>
      <c r="H111" s="63"/>
      <c r="I111" s="163"/>
      <c r="J111" s="63"/>
      <c r="K111" s="63"/>
      <c r="L111" s="61"/>
      <c r="M111" s="207"/>
      <c r="N111" s="42"/>
      <c r="O111" s="42"/>
      <c r="P111" s="42"/>
      <c r="Q111" s="42"/>
      <c r="R111" s="42"/>
      <c r="S111" s="42"/>
      <c r="T111" s="78"/>
      <c r="AT111" s="24" t="s">
        <v>140</v>
      </c>
      <c r="AU111" s="24" t="s">
        <v>89</v>
      </c>
    </row>
    <row r="112" spans="2:65" s="11" customFormat="1" ht="13.5">
      <c r="B112" s="208"/>
      <c r="C112" s="209"/>
      <c r="D112" s="205" t="s">
        <v>142</v>
      </c>
      <c r="E112" s="221" t="s">
        <v>41</v>
      </c>
      <c r="F112" s="222" t="s">
        <v>185</v>
      </c>
      <c r="G112" s="209"/>
      <c r="H112" s="223">
        <v>2.1549999999999998</v>
      </c>
      <c r="I112" s="214"/>
      <c r="J112" s="209"/>
      <c r="K112" s="209"/>
      <c r="L112" s="215"/>
      <c r="M112" s="216"/>
      <c r="N112" s="217"/>
      <c r="O112" s="217"/>
      <c r="P112" s="217"/>
      <c r="Q112" s="217"/>
      <c r="R112" s="217"/>
      <c r="S112" s="217"/>
      <c r="T112" s="218"/>
      <c r="AT112" s="219" t="s">
        <v>142</v>
      </c>
      <c r="AU112" s="219" t="s">
        <v>89</v>
      </c>
      <c r="AV112" s="11" t="s">
        <v>89</v>
      </c>
      <c r="AW112" s="11" t="s">
        <v>43</v>
      </c>
      <c r="AX112" s="11" t="s">
        <v>80</v>
      </c>
      <c r="AY112" s="219" t="s">
        <v>131</v>
      </c>
    </row>
    <row r="113" spans="2:65" s="13" customFormat="1" ht="13.5">
      <c r="B113" s="235"/>
      <c r="C113" s="236"/>
      <c r="D113" s="205" t="s">
        <v>142</v>
      </c>
      <c r="E113" s="237" t="s">
        <v>41</v>
      </c>
      <c r="F113" s="238" t="s">
        <v>186</v>
      </c>
      <c r="G113" s="236"/>
      <c r="H113" s="239">
        <v>2.1549999999999998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AT113" s="245" t="s">
        <v>142</v>
      </c>
      <c r="AU113" s="245" t="s">
        <v>89</v>
      </c>
      <c r="AV113" s="13" t="s">
        <v>149</v>
      </c>
      <c r="AW113" s="13" t="s">
        <v>43</v>
      </c>
      <c r="AX113" s="13" t="s">
        <v>80</v>
      </c>
      <c r="AY113" s="245" t="s">
        <v>131</v>
      </c>
    </row>
    <row r="114" spans="2:65" s="11" customFormat="1" ht="13.5">
      <c r="B114" s="208"/>
      <c r="C114" s="209"/>
      <c r="D114" s="205" t="s">
        <v>142</v>
      </c>
      <c r="E114" s="221" t="s">
        <v>41</v>
      </c>
      <c r="F114" s="222" t="s">
        <v>187</v>
      </c>
      <c r="G114" s="209"/>
      <c r="H114" s="223">
        <v>65.167000000000002</v>
      </c>
      <c r="I114" s="214"/>
      <c r="J114" s="209"/>
      <c r="K114" s="209"/>
      <c r="L114" s="215"/>
      <c r="M114" s="216"/>
      <c r="N114" s="217"/>
      <c r="O114" s="217"/>
      <c r="P114" s="217"/>
      <c r="Q114" s="217"/>
      <c r="R114" s="217"/>
      <c r="S114" s="217"/>
      <c r="T114" s="218"/>
      <c r="AT114" s="219" t="s">
        <v>142</v>
      </c>
      <c r="AU114" s="219" t="s">
        <v>89</v>
      </c>
      <c r="AV114" s="11" t="s">
        <v>89</v>
      </c>
      <c r="AW114" s="11" t="s">
        <v>43</v>
      </c>
      <c r="AX114" s="11" t="s">
        <v>80</v>
      </c>
      <c r="AY114" s="219" t="s">
        <v>131</v>
      </c>
    </row>
    <row r="115" spans="2:65" s="11" customFormat="1" ht="13.5">
      <c r="B115" s="208"/>
      <c r="C115" s="209"/>
      <c r="D115" s="205" t="s">
        <v>142</v>
      </c>
      <c r="E115" s="221" t="s">
        <v>41</v>
      </c>
      <c r="F115" s="222" t="s">
        <v>188</v>
      </c>
      <c r="G115" s="209"/>
      <c r="H115" s="223">
        <v>-1.0349999999999999</v>
      </c>
      <c r="I115" s="214"/>
      <c r="J115" s="209"/>
      <c r="K115" s="209"/>
      <c r="L115" s="215"/>
      <c r="M115" s="216"/>
      <c r="N115" s="217"/>
      <c r="O115" s="217"/>
      <c r="P115" s="217"/>
      <c r="Q115" s="217"/>
      <c r="R115" s="217"/>
      <c r="S115" s="217"/>
      <c r="T115" s="218"/>
      <c r="AT115" s="219" t="s">
        <v>142</v>
      </c>
      <c r="AU115" s="219" t="s">
        <v>89</v>
      </c>
      <c r="AV115" s="11" t="s">
        <v>89</v>
      </c>
      <c r="AW115" s="11" t="s">
        <v>43</v>
      </c>
      <c r="AX115" s="11" t="s">
        <v>80</v>
      </c>
      <c r="AY115" s="219" t="s">
        <v>131</v>
      </c>
    </row>
    <row r="116" spans="2:65" s="11" customFormat="1" ht="13.5">
      <c r="B116" s="208"/>
      <c r="C116" s="209"/>
      <c r="D116" s="205" t="s">
        <v>142</v>
      </c>
      <c r="E116" s="221" t="s">
        <v>41</v>
      </c>
      <c r="F116" s="222" t="s">
        <v>189</v>
      </c>
      <c r="G116" s="209"/>
      <c r="H116" s="223">
        <v>-0.64400000000000002</v>
      </c>
      <c r="I116" s="214"/>
      <c r="J116" s="209"/>
      <c r="K116" s="209"/>
      <c r="L116" s="215"/>
      <c r="M116" s="216"/>
      <c r="N116" s="217"/>
      <c r="O116" s="217"/>
      <c r="P116" s="217"/>
      <c r="Q116" s="217"/>
      <c r="R116" s="217"/>
      <c r="S116" s="217"/>
      <c r="T116" s="218"/>
      <c r="AT116" s="219" t="s">
        <v>142</v>
      </c>
      <c r="AU116" s="219" t="s">
        <v>89</v>
      </c>
      <c r="AV116" s="11" t="s">
        <v>89</v>
      </c>
      <c r="AW116" s="11" t="s">
        <v>43</v>
      </c>
      <c r="AX116" s="11" t="s">
        <v>80</v>
      </c>
      <c r="AY116" s="219" t="s">
        <v>131</v>
      </c>
    </row>
    <row r="117" spans="2:65" s="11" customFormat="1" ht="13.5">
      <c r="B117" s="208"/>
      <c r="C117" s="209"/>
      <c r="D117" s="205" t="s">
        <v>142</v>
      </c>
      <c r="E117" s="221" t="s">
        <v>41</v>
      </c>
      <c r="F117" s="222" t="s">
        <v>190</v>
      </c>
      <c r="G117" s="209"/>
      <c r="H117" s="223">
        <v>-3.78</v>
      </c>
      <c r="I117" s="214"/>
      <c r="J117" s="209"/>
      <c r="K117" s="209"/>
      <c r="L117" s="215"/>
      <c r="M117" s="216"/>
      <c r="N117" s="217"/>
      <c r="O117" s="217"/>
      <c r="P117" s="217"/>
      <c r="Q117" s="217"/>
      <c r="R117" s="217"/>
      <c r="S117" s="217"/>
      <c r="T117" s="218"/>
      <c r="AT117" s="219" t="s">
        <v>142</v>
      </c>
      <c r="AU117" s="219" t="s">
        <v>89</v>
      </c>
      <c r="AV117" s="11" t="s">
        <v>89</v>
      </c>
      <c r="AW117" s="11" t="s">
        <v>43</v>
      </c>
      <c r="AX117" s="11" t="s">
        <v>80</v>
      </c>
      <c r="AY117" s="219" t="s">
        <v>131</v>
      </c>
    </row>
    <row r="118" spans="2:65" s="11" customFormat="1" ht="13.5">
      <c r="B118" s="208"/>
      <c r="C118" s="209"/>
      <c r="D118" s="205" t="s">
        <v>142</v>
      </c>
      <c r="E118" s="221" t="s">
        <v>41</v>
      </c>
      <c r="F118" s="222" t="s">
        <v>191</v>
      </c>
      <c r="G118" s="209"/>
      <c r="H118" s="223">
        <v>-1.28</v>
      </c>
      <c r="I118" s="214"/>
      <c r="J118" s="209"/>
      <c r="K118" s="209"/>
      <c r="L118" s="215"/>
      <c r="M118" s="216"/>
      <c r="N118" s="217"/>
      <c r="O118" s="217"/>
      <c r="P118" s="217"/>
      <c r="Q118" s="217"/>
      <c r="R118" s="217"/>
      <c r="S118" s="217"/>
      <c r="T118" s="218"/>
      <c r="AT118" s="219" t="s">
        <v>142</v>
      </c>
      <c r="AU118" s="219" t="s">
        <v>89</v>
      </c>
      <c r="AV118" s="11" t="s">
        <v>89</v>
      </c>
      <c r="AW118" s="11" t="s">
        <v>43</v>
      </c>
      <c r="AX118" s="11" t="s">
        <v>80</v>
      </c>
      <c r="AY118" s="219" t="s">
        <v>131</v>
      </c>
    </row>
    <row r="119" spans="2:65" s="13" customFormat="1" ht="13.5">
      <c r="B119" s="235"/>
      <c r="C119" s="236"/>
      <c r="D119" s="205" t="s">
        <v>142</v>
      </c>
      <c r="E119" s="237" t="s">
        <v>41</v>
      </c>
      <c r="F119" s="238" t="s">
        <v>186</v>
      </c>
      <c r="G119" s="236"/>
      <c r="H119" s="239">
        <v>58.427999999999997</v>
      </c>
      <c r="I119" s="240"/>
      <c r="J119" s="236"/>
      <c r="K119" s="236"/>
      <c r="L119" s="241"/>
      <c r="M119" s="242"/>
      <c r="N119" s="243"/>
      <c r="O119" s="243"/>
      <c r="P119" s="243"/>
      <c r="Q119" s="243"/>
      <c r="R119" s="243"/>
      <c r="S119" s="243"/>
      <c r="T119" s="244"/>
      <c r="AT119" s="245" t="s">
        <v>142</v>
      </c>
      <c r="AU119" s="245" t="s">
        <v>89</v>
      </c>
      <c r="AV119" s="13" t="s">
        <v>149</v>
      </c>
      <c r="AW119" s="13" t="s">
        <v>43</v>
      </c>
      <c r="AX119" s="13" t="s">
        <v>80</v>
      </c>
      <c r="AY119" s="245" t="s">
        <v>131</v>
      </c>
    </row>
    <row r="120" spans="2:65" s="11" customFormat="1" ht="13.5">
      <c r="B120" s="208"/>
      <c r="C120" s="209"/>
      <c r="D120" s="210" t="s">
        <v>142</v>
      </c>
      <c r="E120" s="211" t="s">
        <v>41</v>
      </c>
      <c r="F120" s="212" t="s">
        <v>192</v>
      </c>
      <c r="G120" s="209"/>
      <c r="H120" s="213">
        <v>29.213999999999999</v>
      </c>
      <c r="I120" s="214"/>
      <c r="J120" s="209"/>
      <c r="K120" s="209"/>
      <c r="L120" s="215"/>
      <c r="M120" s="216"/>
      <c r="N120" s="217"/>
      <c r="O120" s="217"/>
      <c r="P120" s="217"/>
      <c r="Q120" s="217"/>
      <c r="R120" s="217"/>
      <c r="S120" s="217"/>
      <c r="T120" s="218"/>
      <c r="AT120" s="219" t="s">
        <v>142</v>
      </c>
      <c r="AU120" s="219" t="s">
        <v>89</v>
      </c>
      <c r="AV120" s="11" t="s">
        <v>89</v>
      </c>
      <c r="AW120" s="11" t="s">
        <v>43</v>
      </c>
      <c r="AX120" s="11" t="s">
        <v>25</v>
      </c>
      <c r="AY120" s="219" t="s">
        <v>131</v>
      </c>
    </row>
    <row r="121" spans="2:65" s="1" customFormat="1" ht="31.5" customHeight="1">
      <c r="B121" s="41"/>
      <c r="C121" s="193" t="s">
        <v>193</v>
      </c>
      <c r="D121" s="193" t="s">
        <v>133</v>
      </c>
      <c r="E121" s="194" t="s">
        <v>194</v>
      </c>
      <c r="F121" s="195" t="s">
        <v>195</v>
      </c>
      <c r="G121" s="196" t="s">
        <v>174</v>
      </c>
      <c r="H121" s="197">
        <v>8.7639999999999993</v>
      </c>
      <c r="I121" s="198"/>
      <c r="J121" s="199">
        <f>ROUND(I121*H121,2)</f>
        <v>0</v>
      </c>
      <c r="K121" s="195" t="s">
        <v>137</v>
      </c>
      <c r="L121" s="61"/>
      <c r="M121" s="200" t="s">
        <v>41</v>
      </c>
      <c r="N121" s="201" t="s">
        <v>51</v>
      </c>
      <c r="O121" s="42"/>
      <c r="P121" s="202">
        <f>O121*H121</f>
        <v>0</v>
      </c>
      <c r="Q121" s="202">
        <v>0</v>
      </c>
      <c r="R121" s="202">
        <f>Q121*H121</f>
        <v>0</v>
      </c>
      <c r="S121" s="202">
        <v>0</v>
      </c>
      <c r="T121" s="203">
        <f>S121*H121</f>
        <v>0</v>
      </c>
      <c r="AR121" s="24" t="s">
        <v>138</v>
      </c>
      <c r="AT121" s="24" t="s">
        <v>133</v>
      </c>
      <c r="AU121" s="24" t="s">
        <v>89</v>
      </c>
      <c r="AY121" s="24" t="s">
        <v>131</v>
      </c>
      <c r="BE121" s="204">
        <f>IF(N121="základní",J121,0)</f>
        <v>0</v>
      </c>
      <c r="BF121" s="204">
        <f>IF(N121="snížená",J121,0)</f>
        <v>0</v>
      </c>
      <c r="BG121" s="204">
        <f>IF(N121="zákl. přenesená",J121,0)</f>
        <v>0</v>
      </c>
      <c r="BH121" s="204">
        <f>IF(N121="sníž. přenesená",J121,0)</f>
        <v>0</v>
      </c>
      <c r="BI121" s="204">
        <f>IF(N121="nulová",J121,0)</f>
        <v>0</v>
      </c>
      <c r="BJ121" s="24" t="s">
        <v>25</v>
      </c>
      <c r="BK121" s="204">
        <f>ROUND(I121*H121,2)</f>
        <v>0</v>
      </c>
      <c r="BL121" s="24" t="s">
        <v>138</v>
      </c>
      <c r="BM121" s="24" t="s">
        <v>196</v>
      </c>
    </row>
    <row r="122" spans="2:65" s="1" customFormat="1" ht="40.5">
      <c r="B122" s="41"/>
      <c r="C122" s="63"/>
      <c r="D122" s="205" t="s">
        <v>140</v>
      </c>
      <c r="E122" s="63"/>
      <c r="F122" s="206" t="s">
        <v>197</v>
      </c>
      <c r="G122" s="63"/>
      <c r="H122" s="63"/>
      <c r="I122" s="163"/>
      <c r="J122" s="63"/>
      <c r="K122" s="63"/>
      <c r="L122" s="61"/>
      <c r="M122" s="207"/>
      <c r="N122" s="42"/>
      <c r="O122" s="42"/>
      <c r="P122" s="42"/>
      <c r="Q122" s="42"/>
      <c r="R122" s="42"/>
      <c r="S122" s="42"/>
      <c r="T122" s="78"/>
      <c r="AT122" s="24" t="s">
        <v>140</v>
      </c>
      <c r="AU122" s="24" t="s">
        <v>89</v>
      </c>
    </row>
    <row r="123" spans="2:65" s="11" customFormat="1" ht="13.5">
      <c r="B123" s="208"/>
      <c r="C123" s="209"/>
      <c r="D123" s="205" t="s">
        <v>142</v>
      </c>
      <c r="E123" s="221" t="s">
        <v>41</v>
      </c>
      <c r="F123" s="222" t="s">
        <v>185</v>
      </c>
      <c r="G123" s="209"/>
      <c r="H123" s="223">
        <v>2.1549999999999998</v>
      </c>
      <c r="I123" s="214"/>
      <c r="J123" s="209"/>
      <c r="K123" s="209"/>
      <c r="L123" s="215"/>
      <c r="M123" s="216"/>
      <c r="N123" s="217"/>
      <c r="O123" s="217"/>
      <c r="P123" s="217"/>
      <c r="Q123" s="217"/>
      <c r="R123" s="217"/>
      <c r="S123" s="217"/>
      <c r="T123" s="218"/>
      <c r="AT123" s="219" t="s">
        <v>142</v>
      </c>
      <c r="AU123" s="219" t="s">
        <v>89</v>
      </c>
      <c r="AV123" s="11" t="s">
        <v>89</v>
      </c>
      <c r="AW123" s="11" t="s">
        <v>43</v>
      </c>
      <c r="AX123" s="11" t="s">
        <v>80</v>
      </c>
      <c r="AY123" s="219" t="s">
        <v>131</v>
      </c>
    </row>
    <row r="124" spans="2:65" s="13" customFormat="1" ht="13.5">
      <c r="B124" s="235"/>
      <c r="C124" s="236"/>
      <c r="D124" s="205" t="s">
        <v>142</v>
      </c>
      <c r="E124" s="237" t="s">
        <v>41</v>
      </c>
      <c r="F124" s="238" t="s">
        <v>186</v>
      </c>
      <c r="G124" s="236"/>
      <c r="H124" s="239">
        <v>2.1549999999999998</v>
      </c>
      <c r="I124" s="240"/>
      <c r="J124" s="236"/>
      <c r="K124" s="236"/>
      <c r="L124" s="241"/>
      <c r="M124" s="242"/>
      <c r="N124" s="243"/>
      <c r="O124" s="243"/>
      <c r="P124" s="243"/>
      <c r="Q124" s="243"/>
      <c r="R124" s="243"/>
      <c r="S124" s="243"/>
      <c r="T124" s="244"/>
      <c r="AT124" s="245" t="s">
        <v>142</v>
      </c>
      <c r="AU124" s="245" t="s">
        <v>89</v>
      </c>
      <c r="AV124" s="13" t="s">
        <v>149</v>
      </c>
      <c r="AW124" s="13" t="s">
        <v>43</v>
      </c>
      <c r="AX124" s="13" t="s">
        <v>80</v>
      </c>
      <c r="AY124" s="245" t="s">
        <v>131</v>
      </c>
    </row>
    <row r="125" spans="2:65" s="11" customFormat="1" ht="13.5">
      <c r="B125" s="208"/>
      <c r="C125" s="209"/>
      <c r="D125" s="205" t="s">
        <v>142</v>
      </c>
      <c r="E125" s="221" t="s">
        <v>41</v>
      </c>
      <c r="F125" s="222" t="s">
        <v>187</v>
      </c>
      <c r="G125" s="209"/>
      <c r="H125" s="223">
        <v>65.167000000000002</v>
      </c>
      <c r="I125" s="214"/>
      <c r="J125" s="209"/>
      <c r="K125" s="209"/>
      <c r="L125" s="215"/>
      <c r="M125" s="216"/>
      <c r="N125" s="217"/>
      <c r="O125" s="217"/>
      <c r="P125" s="217"/>
      <c r="Q125" s="217"/>
      <c r="R125" s="217"/>
      <c r="S125" s="217"/>
      <c r="T125" s="218"/>
      <c r="AT125" s="219" t="s">
        <v>142</v>
      </c>
      <c r="AU125" s="219" t="s">
        <v>89</v>
      </c>
      <c r="AV125" s="11" t="s">
        <v>89</v>
      </c>
      <c r="AW125" s="11" t="s">
        <v>43</v>
      </c>
      <c r="AX125" s="11" t="s">
        <v>80</v>
      </c>
      <c r="AY125" s="219" t="s">
        <v>131</v>
      </c>
    </row>
    <row r="126" spans="2:65" s="11" customFormat="1" ht="13.5">
      <c r="B126" s="208"/>
      <c r="C126" s="209"/>
      <c r="D126" s="205" t="s">
        <v>142</v>
      </c>
      <c r="E126" s="221" t="s">
        <v>41</v>
      </c>
      <c r="F126" s="222" t="s">
        <v>188</v>
      </c>
      <c r="G126" s="209"/>
      <c r="H126" s="223">
        <v>-1.0349999999999999</v>
      </c>
      <c r="I126" s="214"/>
      <c r="J126" s="209"/>
      <c r="K126" s="209"/>
      <c r="L126" s="215"/>
      <c r="M126" s="216"/>
      <c r="N126" s="217"/>
      <c r="O126" s="217"/>
      <c r="P126" s="217"/>
      <c r="Q126" s="217"/>
      <c r="R126" s="217"/>
      <c r="S126" s="217"/>
      <c r="T126" s="218"/>
      <c r="AT126" s="219" t="s">
        <v>142</v>
      </c>
      <c r="AU126" s="219" t="s">
        <v>89</v>
      </c>
      <c r="AV126" s="11" t="s">
        <v>89</v>
      </c>
      <c r="AW126" s="11" t="s">
        <v>43</v>
      </c>
      <c r="AX126" s="11" t="s">
        <v>80</v>
      </c>
      <c r="AY126" s="219" t="s">
        <v>131</v>
      </c>
    </row>
    <row r="127" spans="2:65" s="11" customFormat="1" ht="13.5">
      <c r="B127" s="208"/>
      <c r="C127" s="209"/>
      <c r="D127" s="205" t="s">
        <v>142</v>
      </c>
      <c r="E127" s="221" t="s">
        <v>41</v>
      </c>
      <c r="F127" s="222" t="s">
        <v>189</v>
      </c>
      <c r="G127" s="209"/>
      <c r="H127" s="223">
        <v>-0.64400000000000002</v>
      </c>
      <c r="I127" s="214"/>
      <c r="J127" s="209"/>
      <c r="K127" s="209"/>
      <c r="L127" s="215"/>
      <c r="M127" s="216"/>
      <c r="N127" s="217"/>
      <c r="O127" s="217"/>
      <c r="P127" s="217"/>
      <c r="Q127" s="217"/>
      <c r="R127" s="217"/>
      <c r="S127" s="217"/>
      <c r="T127" s="218"/>
      <c r="AT127" s="219" t="s">
        <v>142</v>
      </c>
      <c r="AU127" s="219" t="s">
        <v>89</v>
      </c>
      <c r="AV127" s="11" t="s">
        <v>89</v>
      </c>
      <c r="AW127" s="11" t="s">
        <v>43</v>
      </c>
      <c r="AX127" s="11" t="s">
        <v>80</v>
      </c>
      <c r="AY127" s="219" t="s">
        <v>131</v>
      </c>
    </row>
    <row r="128" spans="2:65" s="11" customFormat="1" ht="13.5">
      <c r="B128" s="208"/>
      <c r="C128" s="209"/>
      <c r="D128" s="205" t="s">
        <v>142</v>
      </c>
      <c r="E128" s="221" t="s">
        <v>41</v>
      </c>
      <c r="F128" s="222" t="s">
        <v>190</v>
      </c>
      <c r="G128" s="209"/>
      <c r="H128" s="223">
        <v>-3.78</v>
      </c>
      <c r="I128" s="214"/>
      <c r="J128" s="209"/>
      <c r="K128" s="209"/>
      <c r="L128" s="215"/>
      <c r="M128" s="216"/>
      <c r="N128" s="217"/>
      <c r="O128" s="217"/>
      <c r="P128" s="217"/>
      <c r="Q128" s="217"/>
      <c r="R128" s="217"/>
      <c r="S128" s="217"/>
      <c r="T128" s="218"/>
      <c r="AT128" s="219" t="s">
        <v>142</v>
      </c>
      <c r="AU128" s="219" t="s">
        <v>89</v>
      </c>
      <c r="AV128" s="11" t="s">
        <v>89</v>
      </c>
      <c r="AW128" s="11" t="s">
        <v>43</v>
      </c>
      <c r="AX128" s="11" t="s">
        <v>80</v>
      </c>
      <c r="AY128" s="219" t="s">
        <v>131</v>
      </c>
    </row>
    <row r="129" spans="2:65" s="11" customFormat="1" ht="13.5">
      <c r="B129" s="208"/>
      <c r="C129" s="209"/>
      <c r="D129" s="205" t="s">
        <v>142</v>
      </c>
      <c r="E129" s="221" t="s">
        <v>41</v>
      </c>
      <c r="F129" s="222" t="s">
        <v>191</v>
      </c>
      <c r="G129" s="209"/>
      <c r="H129" s="223">
        <v>-1.28</v>
      </c>
      <c r="I129" s="214"/>
      <c r="J129" s="209"/>
      <c r="K129" s="209"/>
      <c r="L129" s="215"/>
      <c r="M129" s="216"/>
      <c r="N129" s="217"/>
      <c r="O129" s="217"/>
      <c r="P129" s="217"/>
      <c r="Q129" s="217"/>
      <c r="R129" s="217"/>
      <c r="S129" s="217"/>
      <c r="T129" s="218"/>
      <c r="AT129" s="219" t="s">
        <v>142</v>
      </c>
      <c r="AU129" s="219" t="s">
        <v>89</v>
      </c>
      <c r="AV129" s="11" t="s">
        <v>89</v>
      </c>
      <c r="AW129" s="11" t="s">
        <v>43</v>
      </c>
      <c r="AX129" s="11" t="s">
        <v>80</v>
      </c>
      <c r="AY129" s="219" t="s">
        <v>131</v>
      </c>
    </row>
    <row r="130" spans="2:65" s="13" customFormat="1" ht="13.5">
      <c r="B130" s="235"/>
      <c r="C130" s="236"/>
      <c r="D130" s="205" t="s">
        <v>142</v>
      </c>
      <c r="E130" s="237" t="s">
        <v>41</v>
      </c>
      <c r="F130" s="238" t="s">
        <v>186</v>
      </c>
      <c r="G130" s="236"/>
      <c r="H130" s="239">
        <v>58.427999999999997</v>
      </c>
      <c r="I130" s="240"/>
      <c r="J130" s="236"/>
      <c r="K130" s="236"/>
      <c r="L130" s="241"/>
      <c r="M130" s="242"/>
      <c r="N130" s="243"/>
      <c r="O130" s="243"/>
      <c r="P130" s="243"/>
      <c r="Q130" s="243"/>
      <c r="R130" s="243"/>
      <c r="S130" s="243"/>
      <c r="T130" s="244"/>
      <c r="AT130" s="245" t="s">
        <v>142</v>
      </c>
      <c r="AU130" s="245" t="s">
        <v>89</v>
      </c>
      <c r="AV130" s="13" t="s">
        <v>149</v>
      </c>
      <c r="AW130" s="13" t="s">
        <v>43</v>
      </c>
      <c r="AX130" s="13" t="s">
        <v>80</v>
      </c>
      <c r="AY130" s="245" t="s">
        <v>131</v>
      </c>
    </row>
    <row r="131" spans="2:65" s="11" customFormat="1" ht="13.5">
      <c r="B131" s="208"/>
      <c r="C131" s="209"/>
      <c r="D131" s="210" t="s">
        <v>142</v>
      </c>
      <c r="E131" s="211" t="s">
        <v>41</v>
      </c>
      <c r="F131" s="212" t="s">
        <v>198</v>
      </c>
      <c r="G131" s="209"/>
      <c r="H131" s="213">
        <v>8.7639999999999993</v>
      </c>
      <c r="I131" s="214"/>
      <c r="J131" s="209"/>
      <c r="K131" s="209"/>
      <c r="L131" s="215"/>
      <c r="M131" s="216"/>
      <c r="N131" s="217"/>
      <c r="O131" s="217"/>
      <c r="P131" s="217"/>
      <c r="Q131" s="217"/>
      <c r="R131" s="217"/>
      <c r="S131" s="217"/>
      <c r="T131" s="218"/>
      <c r="AT131" s="219" t="s">
        <v>142</v>
      </c>
      <c r="AU131" s="219" t="s">
        <v>89</v>
      </c>
      <c r="AV131" s="11" t="s">
        <v>89</v>
      </c>
      <c r="AW131" s="11" t="s">
        <v>43</v>
      </c>
      <c r="AX131" s="11" t="s">
        <v>25</v>
      </c>
      <c r="AY131" s="219" t="s">
        <v>131</v>
      </c>
    </row>
    <row r="132" spans="2:65" s="1" customFormat="1" ht="31.5" customHeight="1">
      <c r="B132" s="41"/>
      <c r="C132" s="193" t="s">
        <v>30</v>
      </c>
      <c r="D132" s="193" t="s">
        <v>133</v>
      </c>
      <c r="E132" s="194" t="s">
        <v>199</v>
      </c>
      <c r="F132" s="195" t="s">
        <v>200</v>
      </c>
      <c r="G132" s="196" t="s">
        <v>174</v>
      </c>
      <c r="H132" s="197">
        <v>29.213999999999999</v>
      </c>
      <c r="I132" s="198"/>
      <c r="J132" s="199">
        <f>ROUND(I132*H132,2)</f>
        <v>0</v>
      </c>
      <c r="K132" s="195" t="s">
        <v>137</v>
      </c>
      <c r="L132" s="61"/>
      <c r="M132" s="200" t="s">
        <v>41</v>
      </c>
      <c r="N132" s="201" t="s">
        <v>51</v>
      </c>
      <c r="O132" s="42"/>
      <c r="P132" s="202">
        <f>O132*H132</f>
        <v>0</v>
      </c>
      <c r="Q132" s="202">
        <v>0</v>
      </c>
      <c r="R132" s="202">
        <f>Q132*H132</f>
        <v>0</v>
      </c>
      <c r="S132" s="202">
        <v>0</v>
      </c>
      <c r="T132" s="203">
        <f>S132*H132</f>
        <v>0</v>
      </c>
      <c r="AR132" s="24" t="s">
        <v>138</v>
      </c>
      <c r="AT132" s="24" t="s">
        <v>133</v>
      </c>
      <c r="AU132" s="24" t="s">
        <v>89</v>
      </c>
      <c r="AY132" s="24" t="s">
        <v>131</v>
      </c>
      <c r="BE132" s="204">
        <f>IF(N132="základní",J132,0)</f>
        <v>0</v>
      </c>
      <c r="BF132" s="204">
        <f>IF(N132="snížená",J132,0)</f>
        <v>0</v>
      </c>
      <c r="BG132" s="204">
        <f>IF(N132="zákl. přenesená",J132,0)</f>
        <v>0</v>
      </c>
      <c r="BH132" s="204">
        <f>IF(N132="sníž. přenesená",J132,0)</f>
        <v>0</v>
      </c>
      <c r="BI132" s="204">
        <f>IF(N132="nulová",J132,0)</f>
        <v>0</v>
      </c>
      <c r="BJ132" s="24" t="s">
        <v>25</v>
      </c>
      <c r="BK132" s="204">
        <f>ROUND(I132*H132,2)</f>
        <v>0</v>
      </c>
      <c r="BL132" s="24" t="s">
        <v>138</v>
      </c>
      <c r="BM132" s="24" t="s">
        <v>201</v>
      </c>
    </row>
    <row r="133" spans="2:65" s="1" customFormat="1" ht="27">
      <c r="B133" s="41"/>
      <c r="C133" s="63"/>
      <c r="D133" s="205" t="s">
        <v>140</v>
      </c>
      <c r="E133" s="63"/>
      <c r="F133" s="206" t="s">
        <v>202</v>
      </c>
      <c r="G133" s="63"/>
      <c r="H133" s="63"/>
      <c r="I133" s="163"/>
      <c r="J133" s="63"/>
      <c r="K133" s="63"/>
      <c r="L133" s="61"/>
      <c r="M133" s="207"/>
      <c r="N133" s="42"/>
      <c r="O133" s="42"/>
      <c r="P133" s="42"/>
      <c r="Q133" s="42"/>
      <c r="R133" s="42"/>
      <c r="S133" s="42"/>
      <c r="T133" s="78"/>
      <c r="AT133" s="24" t="s">
        <v>140</v>
      </c>
      <c r="AU133" s="24" t="s">
        <v>89</v>
      </c>
    </row>
    <row r="134" spans="2:65" s="11" customFormat="1" ht="13.5">
      <c r="B134" s="208"/>
      <c r="C134" s="209"/>
      <c r="D134" s="205" t="s">
        <v>142</v>
      </c>
      <c r="E134" s="221" t="s">
        <v>41</v>
      </c>
      <c r="F134" s="222" t="s">
        <v>185</v>
      </c>
      <c r="G134" s="209"/>
      <c r="H134" s="223">
        <v>2.1549999999999998</v>
      </c>
      <c r="I134" s="214"/>
      <c r="J134" s="209"/>
      <c r="K134" s="209"/>
      <c r="L134" s="215"/>
      <c r="M134" s="216"/>
      <c r="N134" s="217"/>
      <c r="O134" s="217"/>
      <c r="P134" s="217"/>
      <c r="Q134" s="217"/>
      <c r="R134" s="217"/>
      <c r="S134" s="217"/>
      <c r="T134" s="218"/>
      <c r="AT134" s="219" t="s">
        <v>142</v>
      </c>
      <c r="AU134" s="219" t="s">
        <v>89</v>
      </c>
      <c r="AV134" s="11" t="s">
        <v>89</v>
      </c>
      <c r="AW134" s="11" t="s">
        <v>43</v>
      </c>
      <c r="AX134" s="11" t="s">
        <v>80</v>
      </c>
      <c r="AY134" s="219" t="s">
        <v>131</v>
      </c>
    </row>
    <row r="135" spans="2:65" s="13" customFormat="1" ht="13.5">
      <c r="B135" s="235"/>
      <c r="C135" s="236"/>
      <c r="D135" s="205" t="s">
        <v>142</v>
      </c>
      <c r="E135" s="237" t="s">
        <v>41</v>
      </c>
      <c r="F135" s="238" t="s">
        <v>186</v>
      </c>
      <c r="G135" s="236"/>
      <c r="H135" s="239">
        <v>2.1549999999999998</v>
      </c>
      <c r="I135" s="240"/>
      <c r="J135" s="236"/>
      <c r="K135" s="236"/>
      <c r="L135" s="241"/>
      <c r="M135" s="242"/>
      <c r="N135" s="243"/>
      <c r="O135" s="243"/>
      <c r="P135" s="243"/>
      <c r="Q135" s="243"/>
      <c r="R135" s="243"/>
      <c r="S135" s="243"/>
      <c r="T135" s="244"/>
      <c r="AT135" s="245" t="s">
        <v>142</v>
      </c>
      <c r="AU135" s="245" t="s">
        <v>89</v>
      </c>
      <c r="AV135" s="13" t="s">
        <v>149</v>
      </c>
      <c r="AW135" s="13" t="s">
        <v>43</v>
      </c>
      <c r="AX135" s="13" t="s">
        <v>80</v>
      </c>
      <c r="AY135" s="245" t="s">
        <v>131</v>
      </c>
    </row>
    <row r="136" spans="2:65" s="11" customFormat="1" ht="13.5">
      <c r="B136" s="208"/>
      <c r="C136" s="209"/>
      <c r="D136" s="205" t="s">
        <v>142</v>
      </c>
      <c r="E136" s="221" t="s">
        <v>41</v>
      </c>
      <c r="F136" s="222" t="s">
        <v>187</v>
      </c>
      <c r="G136" s="209"/>
      <c r="H136" s="223">
        <v>65.167000000000002</v>
      </c>
      <c r="I136" s="214"/>
      <c r="J136" s="209"/>
      <c r="K136" s="209"/>
      <c r="L136" s="215"/>
      <c r="M136" s="216"/>
      <c r="N136" s="217"/>
      <c r="O136" s="217"/>
      <c r="P136" s="217"/>
      <c r="Q136" s="217"/>
      <c r="R136" s="217"/>
      <c r="S136" s="217"/>
      <c r="T136" s="218"/>
      <c r="AT136" s="219" t="s">
        <v>142</v>
      </c>
      <c r="AU136" s="219" t="s">
        <v>89</v>
      </c>
      <c r="AV136" s="11" t="s">
        <v>89</v>
      </c>
      <c r="AW136" s="11" t="s">
        <v>43</v>
      </c>
      <c r="AX136" s="11" t="s">
        <v>80</v>
      </c>
      <c r="AY136" s="219" t="s">
        <v>131</v>
      </c>
    </row>
    <row r="137" spans="2:65" s="11" customFormat="1" ht="13.5">
      <c r="B137" s="208"/>
      <c r="C137" s="209"/>
      <c r="D137" s="205" t="s">
        <v>142</v>
      </c>
      <c r="E137" s="221" t="s">
        <v>41</v>
      </c>
      <c r="F137" s="222" t="s">
        <v>188</v>
      </c>
      <c r="G137" s="209"/>
      <c r="H137" s="223">
        <v>-1.0349999999999999</v>
      </c>
      <c r="I137" s="214"/>
      <c r="J137" s="209"/>
      <c r="K137" s="209"/>
      <c r="L137" s="215"/>
      <c r="M137" s="216"/>
      <c r="N137" s="217"/>
      <c r="O137" s="217"/>
      <c r="P137" s="217"/>
      <c r="Q137" s="217"/>
      <c r="R137" s="217"/>
      <c r="S137" s="217"/>
      <c r="T137" s="218"/>
      <c r="AT137" s="219" t="s">
        <v>142</v>
      </c>
      <c r="AU137" s="219" t="s">
        <v>89</v>
      </c>
      <c r="AV137" s="11" t="s">
        <v>89</v>
      </c>
      <c r="AW137" s="11" t="s">
        <v>43</v>
      </c>
      <c r="AX137" s="11" t="s">
        <v>80</v>
      </c>
      <c r="AY137" s="219" t="s">
        <v>131</v>
      </c>
    </row>
    <row r="138" spans="2:65" s="11" customFormat="1" ht="13.5">
      <c r="B138" s="208"/>
      <c r="C138" s="209"/>
      <c r="D138" s="205" t="s">
        <v>142</v>
      </c>
      <c r="E138" s="221" t="s">
        <v>41</v>
      </c>
      <c r="F138" s="222" t="s">
        <v>189</v>
      </c>
      <c r="G138" s="209"/>
      <c r="H138" s="223">
        <v>-0.64400000000000002</v>
      </c>
      <c r="I138" s="214"/>
      <c r="J138" s="209"/>
      <c r="K138" s="209"/>
      <c r="L138" s="215"/>
      <c r="M138" s="216"/>
      <c r="N138" s="217"/>
      <c r="O138" s="217"/>
      <c r="P138" s="217"/>
      <c r="Q138" s="217"/>
      <c r="R138" s="217"/>
      <c r="S138" s="217"/>
      <c r="T138" s="218"/>
      <c r="AT138" s="219" t="s">
        <v>142</v>
      </c>
      <c r="AU138" s="219" t="s">
        <v>89</v>
      </c>
      <c r="AV138" s="11" t="s">
        <v>89</v>
      </c>
      <c r="AW138" s="11" t="s">
        <v>43</v>
      </c>
      <c r="AX138" s="11" t="s">
        <v>80</v>
      </c>
      <c r="AY138" s="219" t="s">
        <v>131</v>
      </c>
    </row>
    <row r="139" spans="2:65" s="11" customFormat="1" ht="13.5">
      <c r="B139" s="208"/>
      <c r="C139" s="209"/>
      <c r="D139" s="205" t="s">
        <v>142</v>
      </c>
      <c r="E139" s="221" t="s">
        <v>41</v>
      </c>
      <c r="F139" s="222" t="s">
        <v>190</v>
      </c>
      <c r="G139" s="209"/>
      <c r="H139" s="223">
        <v>-3.78</v>
      </c>
      <c r="I139" s="214"/>
      <c r="J139" s="209"/>
      <c r="K139" s="209"/>
      <c r="L139" s="215"/>
      <c r="M139" s="216"/>
      <c r="N139" s="217"/>
      <c r="O139" s="217"/>
      <c r="P139" s="217"/>
      <c r="Q139" s="217"/>
      <c r="R139" s="217"/>
      <c r="S139" s="217"/>
      <c r="T139" s="218"/>
      <c r="AT139" s="219" t="s">
        <v>142</v>
      </c>
      <c r="AU139" s="219" t="s">
        <v>89</v>
      </c>
      <c r="AV139" s="11" t="s">
        <v>89</v>
      </c>
      <c r="AW139" s="11" t="s">
        <v>43</v>
      </c>
      <c r="AX139" s="11" t="s">
        <v>80</v>
      </c>
      <c r="AY139" s="219" t="s">
        <v>131</v>
      </c>
    </row>
    <row r="140" spans="2:65" s="11" customFormat="1" ht="13.5">
      <c r="B140" s="208"/>
      <c r="C140" s="209"/>
      <c r="D140" s="205" t="s">
        <v>142</v>
      </c>
      <c r="E140" s="221" t="s">
        <v>41</v>
      </c>
      <c r="F140" s="222" t="s">
        <v>191</v>
      </c>
      <c r="G140" s="209"/>
      <c r="H140" s="223">
        <v>-1.28</v>
      </c>
      <c r="I140" s="214"/>
      <c r="J140" s="209"/>
      <c r="K140" s="209"/>
      <c r="L140" s="215"/>
      <c r="M140" s="216"/>
      <c r="N140" s="217"/>
      <c r="O140" s="217"/>
      <c r="P140" s="217"/>
      <c r="Q140" s="217"/>
      <c r="R140" s="217"/>
      <c r="S140" s="217"/>
      <c r="T140" s="218"/>
      <c r="AT140" s="219" t="s">
        <v>142</v>
      </c>
      <c r="AU140" s="219" t="s">
        <v>89</v>
      </c>
      <c r="AV140" s="11" t="s">
        <v>89</v>
      </c>
      <c r="AW140" s="11" t="s">
        <v>43</v>
      </c>
      <c r="AX140" s="11" t="s">
        <v>80</v>
      </c>
      <c r="AY140" s="219" t="s">
        <v>131</v>
      </c>
    </row>
    <row r="141" spans="2:65" s="13" customFormat="1" ht="13.5">
      <c r="B141" s="235"/>
      <c r="C141" s="236"/>
      <c r="D141" s="205" t="s">
        <v>142</v>
      </c>
      <c r="E141" s="237" t="s">
        <v>41</v>
      </c>
      <c r="F141" s="238" t="s">
        <v>186</v>
      </c>
      <c r="G141" s="236"/>
      <c r="H141" s="239">
        <v>58.427999999999997</v>
      </c>
      <c r="I141" s="240"/>
      <c r="J141" s="236"/>
      <c r="K141" s="236"/>
      <c r="L141" s="241"/>
      <c r="M141" s="242"/>
      <c r="N141" s="243"/>
      <c r="O141" s="243"/>
      <c r="P141" s="243"/>
      <c r="Q141" s="243"/>
      <c r="R141" s="243"/>
      <c r="S141" s="243"/>
      <c r="T141" s="244"/>
      <c r="AT141" s="245" t="s">
        <v>142</v>
      </c>
      <c r="AU141" s="245" t="s">
        <v>89</v>
      </c>
      <c r="AV141" s="13" t="s">
        <v>149</v>
      </c>
      <c r="AW141" s="13" t="s">
        <v>43</v>
      </c>
      <c r="AX141" s="13" t="s">
        <v>80</v>
      </c>
      <c r="AY141" s="245" t="s">
        <v>131</v>
      </c>
    </row>
    <row r="142" spans="2:65" s="11" customFormat="1" ht="13.5">
      <c r="B142" s="208"/>
      <c r="C142" s="209"/>
      <c r="D142" s="210" t="s">
        <v>142</v>
      </c>
      <c r="E142" s="211" t="s">
        <v>41</v>
      </c>
      <c r="F142" s="212" t="s">
        <v>192</v>
      </c>
      <c r="G142" s="209"/>
      <c r="H142" s="213">
        <v>29.213999999999999</v>
      </c>
      <c r="I142" s="214"/>
      <c r="J142" s="209"/>
      <c r="K142" s="209"/>
      <c r="L142" s="215"/>
      <c r="M142" s="216"/>
      <c r="N142" s="217"/>
      <c r="O142" s="217"/>
      <c r="P142" s="217"/>
      <c r="Q142" s="217"/>
      <c r="R142" s="217"/>
      <c r="S142" s="217"/>
      <c r="T142" s="218"/>
      <c r="AT142" s="219" t="s">
        <v>142</v>
      </c>
      <c r="AU142" s="219" t="s">
        <v>89</v>
      </c>
      <c r="AV142" s="11" t="s">
        <v>89</v>
      </c>
      <c r="AW142" s="11" t="s">
        <v>43</v>
      </c>
      <c r="AX142" s="11" t="s">
        <v>25</v>
      </c>
      <c r="AY142" s="219" t="s">
        <v>131</v>
      </c>
    </row>
    <row r="143" spans="2:65" s="1" customFormat="1" ht="31.5" customHeight="1">
      <c r="B143" s="41"/>
      <c r="C143" s="193" t="s">
        <v>203</v>
      </c>
      <c r="D143" s="193" t="s">
        <v>133</v>
      </c>
      <c r="E143" s="194" t="s">
        <v>204</v>
      </c>
      <c r="F143" s="195" t="s">
        <v>205</v>
      </c>
      <c r="G143" s="196" t="s">
        <v>174</v>
      </c>
      <c r="H143" s="197">
        <v>8.7639999999999993</v>
      </c>
      <c r="I143" s="198"/>
      <c r="J143" s="199">
        <f>ROUND(I143*H143,2)</f>
        <v>0</v>
      </c>
      <c r="K143" s="195" t="s">
        <v>137</v>
      </c>
      <c r="L143" s="61"/>
      <c r="M143" s="200" t="s">
        <v>41</v>
      </c>
      <c r="N143" s="201" t="s">
        <v>51</v>
      </c>
      <c r="O143" s="42"/>
      <c r="P143" s="202">
        <f>O143*H143</f>
        <v>0</v>
      </c>
      <c r="Q143" s="202">
        <v>0</v>
      </c>
      <c r="R143" s="202">
        <f>Q143*H143</f>
        <v>0</v>
      </c>
      <c r="S143" s="202">
        <v>0</v>
      </c>
      <c r="T143" s="203">
        <f>S143*H143</f>
        <v>0</v>
      </c>
      <c r="AR143" s="24" t="s">
        <v>138</v>
      </c>
      <c r="AT143" s="24" t="s">
        <v>133</v>
      </c>
      <c r="AU143" s="24" t="s">
        <v>89</v>
      </c>
      <c r="AY143" s="24" t="s">
        <v>131</v>
      </c>
      <c r="BE143" s="204">
        <f>IF(N143="základní",J143,0)</f>
        <v>0</v>
      </c>
      <c r="BF143" s="204">
        <f>IF(N143="snížená",J143,0)</f>
        <v>0</v>
      </c>
      <c r="BG143" s="204">
        <f>IF(N143="zákl. přenesená",J143,0)</f>
        <v>0</v>
      </c>
      <c r="BH143" s="204">
        <f>IF(N143="sníž. přenesená",J143,0)</f>
        <v>0</v>
      </c>
      <c r="BI143" s="204">
        <f>IF(N143="nulová",J143,0)</f>
        <v>0</v>
      </c>
      <c r="BJ143" s="24" t="s">
        <v>25</v>
      </c>
      <c r="BK143" s="204">
        <f>ROUND(I143*H143,2)</f>
        <v>0</v>
      </c>
      <c r="BL143" s="24" t="s">
        <v>138</v>
      </c>
      <c r="BM143" s="24" t="s">
        <v>206</v>
      </c>
    </row>
    <row r="144" spans="2:65" s="1" customFormat="1" ht="40.5">
      <c r="B144" s="41"/>
      <c r="C144" s="63"/>
      <c r="D144" s="205" t="s">
        <v>140</v>
      </c>
      <c r="E144" s="63"/>
      <c r="F144" s="206" t="s">
        <v>207</v>
      </c>
      <c r="G144" s="63"/>
      <c r="H144" s="63"/>
      <c r="I144" s="163"/>
      <c r="J144" s="63"/>
      <c r="K144" s="63"/>
      <c r="L144" s="61"/>
      <c r="M144" s="207"/>
      <c r="N144" s="42"/>
      <c r="O144" s="42"/>
      <c r="P144" s="42"/>
      <c r="Q144" s="42"/>
      <c r="R144" s="42"/>
      <c r="S144" s="42"/>
      <c r="T144" s="78"/>
      <c r="AT144" s="24" t="s">
        <v>140</v>
      </c>
      <c r="AU144" s="24" t="s">
        <v>89</v>
      </c>
    </row>
    <row r="145" spans="2:65" s="11" customFormat="1" ht="13.5">
      <c r="B145" s="208"/>
      <c r="C145" s="209"/>
      <c r="D145" s="205" t="s">
        <v>142</v>
      </c>
      <c r="E145" s="221" t="s">
        <v>41</v>
      </c>
      <c r="F145" s="222" t="s">
        <v>185</v>
      </c>
      <c r="G145" s="209"/>
      <c r="H145" s="223">
        <v>2.1549999999999998</v>
      </c>
      <c r="I145" s="214"/>
      <c r="J145" s="209"/>
      <c r="K145" s="209"/>
      <c r="L145" s="215"/>
      <c r="M145" s="216"/>
      <c r="N145" s="217"/>
      <c r="O145" s="217"/>
      <c r="P145" s="217"/>
      <c r="Q145" s="217"/>
      <c r="R145" s="217"/>
      <c r="S145" s="217"/>
      <c r="T145" s="218"/>
      <c r="AT145" s="219" t="s">
        <v>142</v>
      </c>
      <c r="AU145" s="219" t="s">
        <v>89</v>
      </c>
      <c r="AV145" s="11" t="s">
        <v>89</v>
      </c>
      <c r="AW145" s="11" t="s">
        <v>43</v>
      </c>
      <c r="AX145" s="11" t="s">
        <v>80</v>
      </c>
      <c r="AY145" s="219" t="s">
        <v>131</v>
      </c>
    </row>
    <row r="146" spans="2:65" s="13" customFormat="1" ht="13.5">
      <c r="B146" s="235"/>
      <c r="C146" s="236"/>
      <c r="D146" s="205" t="s">
        <v>142</v>
      </c>
      <c r="E146" s="237" t="s">
        <v>41</v>
      </c>
      <c r="F146" s="238" t="s">
        <v>186</v>
      </c>
      <c r="G146" s="236"/>
      <c r="H146" s="239">
        <v>2.1549999999999998</v>
      </c>
      <c r="I146" s="240"/>
      <c r="J146" s="236"/>
      <c r="K146" s="236"/>
      <c r="L146" s="241"/>
      <c r="M146" s="242"/>
      <c r="N146" s="243"/>
      <c r="O146" s="243"/>
      <c r="P146" s="243"/>
      <c r="Q146" s="243"/>
      <c r="R146" s="243"/>
      <c r="S146" s="243"/>
      <c r="T146" s="244"/>
      <c r="AT146" s="245" t="s">
        <v>142</v>
      </c>
      <c r="AU146" s="245" t="s">
        <v>89</v>
      </c>
      <c r="AV146" s="13" t="s">
        <v>149</v>
      </c>
      <c r="AW146" s="13" t="s">
        <v>43</v>
      </c>
      <c r="AX146" s="13" t="s">
        <v>80</v>
      </c>
      <c r="AY146" s="245" t="s">
        <v>131</v>
      </c>
    </row>
    <row r="147" spans="2:65" s="11" customFormat="1" ht="13.5">
      <c r="B147" s="208"/>
      <c r="C147" s="209"/>
      <c r="D147" s="205" t="s">
        <v>142</v>
      </c>
      <c r="E147" s="221" t="s">
        <v>41</v>
      </c>
      <c r="F147" s="222" t="s">
        <v>187</v>
      </c>
      <c r="G147" s="209"/>
      <c r="H147" s="223">
        <v>65.167000000000002</v>
      </c>
      <c r="I147" s="214"/>
      <c r="J147" s="209"/>
      <c r="K147" s="209"/>
      <c r="L147" s="215"/>
      <c r="M147" s="216"/>
      <c r="N147" s="217"/>
      <c r="O147" s="217"/>
      <c r="P147" s="217"/>
      <c r="Q147" s="217"/>
      <c r="R147" s="217"/>
      <c r="S147" s="217"/>
      <c r="T147" s="218"/>
      <c r="AT147" s="219" t="s">
        <v>142</v>
      </c>
      <c r="AU147" s="219" t="s">
        <v>89</v>
      </c>
      <c r="AV147" s="11" t="s">
        <v>89</v>
      </c>
      <c r="AW147" s="11" t="s">
        <v>43</v>
      </c>
      <c r="AX147" s="11" t="s">
        <v>80</v>
      </c>
      <c r="AY147" s="219" t="s">
        <v>131</v>
      </c>
    </row>
    <row r="148" spans="2:65" s="11" customFormat="1" ht="13.5">
      <c r="B148" s="208"/>
      <c r="C148" s="209"/>
      <c r="D148" s="205" t="s">
        <v>142</v>
      </c>
      <c r="E148" s="221" t="s">
        <v>41</v>
      </c>
      <c r="F148" s="222" t="s">
        <v>188</v>
      </c>
      <c r="G148" s="209"/>
      <c r="H148" s="223">
        <v>-1.0349999999999999</v>
      </c>
      <c r="I148" s="214"/>
      <c r="J148" s="209"/>
      <c r="K148" s="209"/>
      <c r="L148" s="215"/>
      <c r="M148" s="216"/>
      <c r="N148" s="217"/>
      <c r="O148" s="217"/>
      <c r="P148" s="217"/>
      <c r="Q148" s="217"/>
      <c r="R148" s="217"/>
      <c r="S148" s="217"/>
      <c r="T148" s="218"/>
      <c r="AT148" s="219" t="s">
        <v>142</v>
      </c>
      <c r="AU148" s="219" t="s">
        <v>89</v>
      </c>
      <c r="AV148" s="11" t="s">
        <v>89</v>
      </c>
      <c r="AW148" s="11" t="s">
        <v>43</v>
      </c>
      <c r="AX148" s="11" t="s">
        <v>80</v>
      </c>
      <c r="AY148" s="219" t="s">
        <v>131</v>
      </c>
    </row>
    <row r="149" spans="2:65" s="11" customFormat="1" ht="13.5">
      <c r="B149" s="208"/>
      <c r="C149" s="209"/>
      <c r="D149" s="205" t="s">
        <v>142</v>
      </c>
      <c r="E149" s="221" t="s">
        <v>41</v>
      </c>
      <c r="F149" s="222" t="s">
        <v>189</v>
      </c>
      <c r="G149" s="209"/>
      <c r="H149" s="223">
        <v>-0.64400000000000002</v>
      </c>
      <c r="I149" s="214"/>
      <c r="J149" s="209"/>
      <c r="K149" s="209"/>
      <c r="L149" s="215"/>
      <c r="M149" s="216"/>
      <c r="N149" s="217"/>
      <c r="O149" s="217"/>
      <c r="P149" s="217"/>
      <c r="Q149" s="217"/>
      <c r="R149" s="217"/>
      <c r="S149" s="217"/>
      <c r="T149" s="218"/>
      <c r="AT149" s="219" t="s">
        <v>142</v>
      </c>
      <c r="AU149" s="219" t="s">
        <v>89</v>
      </c>
      <c r="AV149" s="11" t="s">
        <v>89</v>
      </c>
      <c r="AW149" s="11" t="s">
        <v>43</v>
      </c>
      <c r="AX149" s="11" t="s">
        <v>80</v>
      </c>
      <c r="AY149" s="219" t="s">
        <v>131</v>
      </c>
    </row>
    <row r="150" spans="2:65" s="11" customFormat="1" ht="13.5">
      <c r="B150" s="208"/>
      <c r="C150" s="209"/>
      <c r="D150" s="205" t="s">
        <v>142</v>
      </c>
      <c r="E150" s="221" t="s">
        <v>41</v>
      </c>
      <c r="F150" s="222" t="s">
        <v>190</v>
      </c>
      <c r="G150" s="209"/>
      <c r="H150" s="223">
        <v>-3.78</v>
      </c>
      <c r="I150" s="214"/>
      <c r="J150" s="209"/>
      <c r="K150" s="209"/>
      <c r="L150" s="215"/>
      <c r="M150" s="216"/>
      <c r="N150" s="217"/>
      <c r="O150" s="217"/>
      <c r="P150" s="217"/>
      <c r="Q150" s="217"/>
      <c r="R150" s="217"/>
      <c r="S150" s="217"/>
      <c r="T150" s="218"/>
      <c r="AT150" s="219" t="s">
        <v>142</v>
      </c>
      <c r="AU150" s="219" t="s">
        <v>89</v>
      </c>
      <c r="AV150" s="11" t="s">
        <v>89</v>
      </c>
      <c r="AW150" s="11" t="s">
        <v>43</v>
      </c>
      <c r="AX150" s="11" t="s">
        <v>80</v>
      </c>
      <c r="AY150" s="219" t="s">
        <v>131</v>
      </c>
    </row>
    <row r="151" spans="2:65" s="11" customFormat="1" ht="13.5">
      <c r="B151" s="208"/>
      <c r="C151" s="209"/>
      <c r="D151" s="205" t="s">
        <v>142</v>
      </c>
      <c r="E151" s="221" t="s">
        <v>41</v>
      </c>
      <c r="F151" s="222" t="s">
        <v>191</v>
      </c>
      <c r="G151" s="209"/>
      <c r="H151" s="223">
        <v>-1.28</v>
      </c>
      <c r="I151" s="214"/>
      <c r="J151" s="209"/>
      <c r="K151" s="209"/>
      <c r="L151" s="215"/>
      <c r="M151" s="216"/>
      <c r="N151" s="217"/>
      <c r="O151" s="217"/>
      <c r="P151" s="217"/>
      <c r="Q151" s="217"/>
      <c r="R151" s="217"/>
      <c r="S151" s="217"/>
      <c r="T151" s="218"/>
      <c r="AT151" s="219" t="s">
        <v>142</v>
      </c>
      <c r="AU151" s="219" t="s">
        <v>89</v>
      </c>
      <c r="AV151" s="11" t="s">
        <v>89</v>
      </c>
      <c r="AW151" s="11" t="s">
        <v>43</v>
      </c>
      <c r="AX151" s="11" t="s">
        <v>80</v>
      </c>
      <c r="AY151" s="219" t="s">
        <v>131</v>
      </c>
    </row>
    <row r="152" spans="2:65" s="13" customFormat="1" ht="13.5">
      <c r="B152" s="235"/>
      <c r="C152" s="236"/>
      <c r="D152" s="205" t="s">
        <v>142</v>
      </c>
      <c r="E152" s="237" t="s">
        <v>41</v>
      </c>
      <c r="F152" s="238" t="s">
        <v>186</v>
      </c>
      <c r="G152" s="236"/>
      <c r="H152" s="239">
        <v>58.427999999999997</v>
      </c>
      <c r="I152" s="240"/>
      <c r="J152" s="236"/>
      <c r="K152" s="236"/>
      <c r="L152" s="241"/>
      <c r="M152" s="242"/>
      <c r="N152" s="243"/>
      <c r="O152" s="243"/>
      <c r="P152" s="243"/>
      <c r="Q152" s="243"/>
      <c r="R152" s="243"/>
      <c r="S152" s="243"/>
      <c r="T152" s="244"/>
      <c r="AT152" s="245" t="s">
        <v>142</v>
      </c>
      <c r="AU152" s="245" t="s">
        <v>89</v>
      </c>
      <c r="AV152" s="13" t="s">
        <v>149</v>
      </c>
      <c r="AW152" s="13" t="s">
        <v>43</v>
      </c>
      <c r="AX152" s="13" t="s">
        <v>80</v>
      </c>
      <c r="AY152" s="245" t="s">
        <v>131</v>
      </c>
    </row>
    <row r="153" spans="2:65" s="11" customFormat="1" ht="13.5">
      <c r="B153" s="208"/>
      <c r="C153" s="209"/>
      <c r="D153" s="210" t="s">
        <v>142</v>
      </c>
      <c r="E153" s="211" t="s">
        <v>41</v>
      </c>
      <c r="F153" s="212" t="s">
        <v>198</v>
      </c>
      <c r="G153" s="209"/>
      <c r="H153" s="213">
        <v>8.7639999999999993</v>
      </c>
      <c r="I153" s="214"/>
      <c r="J153" s="209"/>
      <c r="K153" s="209"/>
      <c r="L153" s="215"/>
      <c r="M153" s="216"/>
      <c r="N153" s="217"/>
      <c r="O153" s="217"/>
      <c r="P153" s="217"/>
      <c r="Q153" s="217"/>
      <c r="R153" s="217"/>
      <c r="S153" s="217"/>
      <c r="T153" s="218"/>
      <c r="AT153" s="219" t="s">
        <v>142</v>
      </c>
      <c r="AU153" s="219" t="s">
        <v>89</v>
      </c>
      <c r="AV153" s="11" t="s">
        <v>89</v>
      </c>
      <c r="AW153" s="11" t="s">
        <v>43</v>
      </c>
      <c r="AX153" s="11" t="s">
        <v>25</v>
      </c>
      <c r="AY153" s="219" t="s">
        <v>131</v>
      </c>
    </row>
    <row r="154" spans="2:65" s="1" customFormat="1" ht="22.5" customHeight="1">
      <c r="B154" s="41"/>
      <c r="C154" s="193" t="s">
        <v>208</v>
      </c>
      <c r="D154" s="193" t="s">
        <v>133</v>
      </c>
      <c r="E154" s="194" t="s">
        <v>209</v>
      </c>
      <c r="F154" s="195" t="s">
        <v>210</v>
      </c>
      <c r="G154" s="196" t="s">
        <v>136</v>
      </c>
      <c r="H154" s="197">
        <v>116.37</v>
      </c>
      <c r="I154" s="198"/>
      <c r="J154" s="199">
        <f>ROUND(I154*H154,2)</f>
        <v>0</v>
      </c>
      <c r="K154" s="195" t="s">
        <v>137</v>
      </c>
      <c r="L154" s="61"/>
      <c r="M154" s="200" t="s">
        <v>41</v>
      </c>
      <c r="N154" s="201" t="s">
        <v>51</v>
      </c>
      <c r="O154" s="42"/>
      <c r="P154" s="202">
        <f>O154*H154</f>
        <v>0</v>
      </c>
      <c r="Q154" s="202">
        <v>8.4999999999999995E-4</v>
      </c>
      <c r="R154" s="202">
        <f>Q154*H154</f>
        <v>9.8914500000000002E-2</v>
      </c>
      <c r="S154" s="202">
        <v>0</v>
      </c>
      <c r="T154" s="203">
        <f>S154*H154</f>
        <v>0</v>
      </c>
      <c r="AR154" s="24" t="s">
        <v>138</v>
      </c>
      <c r="AT154" s="24" t="s">
        <v>133</v>
      </c>
      <c r="AU154" s="24" t="s">
        <v>89</v>
      </c>
      <c r="AY154" s="24" t="s">
        <v>131</v>
      </c>
      <c r="BE154" s="204">
        <f>IF(N154="základní",J154,0)</f>
        <v>0</v>
      </c>
      <c r="BF154" s="204">
        <f>IF(N154="snížená",J154,0)</f>
        <v>0</v>
      </c>
      <c r="BG154" s="204">
        <f>IF(N154="zákl. přenesená",J154,0)</f>
        <v>0</v>
      </c>
      <c r="BH154" s="204">
        <f>IF(N154="sníž. přenesená",J154,0)</f>
        <v>0</v>
      </c>
      <c r="BI154" s="204">
        <f>IF(N154="nulová",J154,0)</f>
        <v>0</v>
      </c>
      <c r="BJ154" s="24" t="s">
        <v>25</v>
      </c>
      <c r="BK154" s="204">
        <f>ROUND(I154*H154,2)</f>
        <v>0</v>
      </c>
      <c r="BL154" s="24" t="s">
        <v>138</v>
      </c>
      <c r="BM154" s="24" t="s">
        <v>211</v>
      </c>
    </row>
    <row r="155" spans="2:65" s="1" customFormat="1" ht="27">
      <c r="B155" s="41"/>
      <c r="C155" s="63"/>
      <c r="D155" s="205" t="s">
        <v>140</v>
      </c>
      <c r="E155" s="63"/>
      <c r="F155" s="206" t="s">
        <v>212</v>
      </c>
      <c r="G155" s="63"/>
      <c r="H155" s="63"/>
      <c r="I155" s="163"/>
      <c r="J155" s="63"/>
      <c r="K155" s="63"/>
      <c r="L155" s="61"/>
      <c r="M155" s="207"/>
      <c r="N155" s="42"/>
      <c r="O155" s="42"/>
      <c r="P155" s="42"/>
      <c r="Q155" s="42"/>
      <c r="R155" s="42"/>
      <c r="S155" s="42"/>
      <c r="T155" s="78"/>
      <c r="AT155" s="24" t="s">
        <v>140</v>
      </c>
      <c r="AU155" s="24" t="s">
        <v>89</v>
      </c>
    </row>
    <row r="156" spans="2:65" s="11" customFormat="1" ht="13.5">
      <c r="B156" s="208"/>
      <c r="C156" s="209"/>
      <c r="D156" s="210" t="s">
        <v>142</v>
      </c>
      <c r="E156" s="211" t="s">
        <v>41</v>
      </c>
      <c r="F156" s="212" t="s">
        <v>213</v>
      </c>
      <c r="G156" s="209"/>
      <c r="H156" s="213">
        <v>116.37</v>
      </c>
      <c r="I156" s="214"/>
      <c r="J156" s="209"/>
      <c r="K156" s="209"/>
      <c r="L156" s="215"/>
      <c r="M156" s="216"/>
      <c r="N156" s="217"/>
      <c r="O156" s="217"/>
      <c r="P156" s="217"/>
      <c r="Q156" s="217"/>
      <c r="R156" s="217"/>
      <c r="S156" s="217"/>
      <c r="T156" s="218"/>
      <c r="AT156" s="219" t="s">
        <v>142</v>
      </c>
      <c r="AU156" s="219" t="s">
        <v>89</v>
      </c>
      <c r="AV156" s="11" t="s">
        <v>89</v>
      </c>
      <c r="AW156" s="11" t="s">
        <v>43</v>
      </c>
      <c r="AX156" s="11" t="s">
        <v>25</v>
      </c>
      <c r="AY156" s="219" t="s">
        <v>131</v>
      </c>
    </row>
    <row r="157" spans="2:65" s="1" customFormat="1" ht="22.5" customHeight="1">
      <c r="B157" s="41"/>
      <c r="C157" s="193" t="s">
        <v>214</v>
      </c>
      <c r="D157" s="193" t="s">
        <v>133</v>
      </c>
      <c r="E157" s="194" t="s">
        <v>215</v>
      </c>
      <c r="F157" s="195" t="s">
        <v>216</v>
      </c>
      <c r="G157" s="196" t="s">
        <v>136</v>
      </c>
      <c r="H157" s="197">
        <v>116.37</v>
      </c>
      <c r="I157" s="198"/>
      <c r="J157" s="199">
        <f>ROUND(I157*H157,2)</f>
        <v>0</v>
      </c>
      <c r="K157" s="195" t="s">
        <v>137</v>
      </c>
      <c r="L157" s="61"/>
      <c r="M157" s="200" t="s">
        <v>41</v>
      </c>
      <c r="N157" s="201" t="s">
        <v>51</v>
      </c>
      <c r="O157" s="42"/>
      <c r="P157" s="202">
        <f>O157*H157</f>
        <v>0</v>
      </c>
      <c r="Q157" s="202">
        <v>0</v>
      </c>
      <c r="R157" s="202">
        <f>Q157*H157</f>
        <v>0</v>
      </c>
      <c r="S157" s="202">
        <v>0</v>
      </c>
      <c r="T157" s="203">
        <f>S157*H157</f>
        <v>0</v>
      </c>
      <c r="AR157" s="24" t="s">
        <v>138</v>
      </c>
      <c r="AT157" s="24" t="s">
        <v>133</v>
      </c>
      <c r="AU157" s="24" t="s">
        <v>89</v>
      </c>
      <c r="AY157" s="24" t="s">
        <v>131</v>
      </c>
      <c r="BE157" s="204">
        <f>IF(N157="základní",J157,0)</f>
        <v>0</v>
      </c>
      <c r="BF157" s="204">
        <f>IF(N157="snížená",J157,0)</f>
        <v>0</v>
      </c>
      <c r="BG157" s="204">
        <f>IF(N157="zákl. přenesená",J157,0)</f>
        <v>0</v>
      </c>
      <c r="BH157" s="204">
        <f>IF(N157="sníž. přenesená",J157,0)</f>
        <v>0</v>
      </c>
      <c r="BI157" s="204">
        <f>IF(N157="nulová",J157,0)</f>
        <v>0</v>
      </c>
      <c r="BJ157" s="24" t="s">
        <v>25</v>
      </c>
      <c r="BK157" s="204">
        <f>ROUND(I157*H157,2)</f>
        <v>0</v>
      </c>
      <c r="BL157" s="24" t="s">
        <v>138</v>
      </c>
      <c r="BM157" s="24" t="s">
        <v>217</v>
      </c>
    </row>
    <row r="158" spans="2:65" s="1" customFormat="1" ht="27">
      <c r="B158" s="41"/>
      <c r="C158" s="63"/>
      <c r="D158" s="205" t="s">
        <v>140</v>
      </c>
      <c r="E158" s="63"/>
      <c r="F158" s="206" t="s">
        <v>218</v>
      </c>
      <c r="G158" s="63"/>
      <c r="H158" s="63"/>
      <c r="I158" s="163"/>
      <c r="J158" s="63"/>
      <c r="K158" s="63"/>
      <c r="L158" s="61"/>
      <c r="M158" s="207"/>
      <c r="N158" s="42"/>
      <c r="O158" s="42"/>
      <c r="P158" s="42"/>
      <c r="Q158" s="42"/>
      <c r="R158" s="42"/>
      <c r="S158" s="42"/>
      <c r="T158" s="78"/>
      <c r="AT158" s="24" t="s">
        <v>140</v>
      </c>
      <c r="AU158" s="24" t="s">
        <v>89</v>
      </c>
    </row>
    <row r="159" spans="2:65" s="11" customFormat="1" ht="13.5">
      <c r="B159" s="208"/>
      <c r="C159" s="209"/>
      <c r="D159" s="210" t="s">
        <v>142</v>
      </c>
      <c r="E159" s="211" t="s">
        <v>41</v>
      </c>
      <c r="F159" s="212" t="s">
        <v>213</v>
      </c>
      <c r="G159" s="209"/>
      <c r="H159" s="213">
        <v>116.37</v>
      </c>
      <c r="I159" s="214"/>
      <c r="J159" s="209"/>
      <c r="K159" s="209"/>
      <c r="L159" s="215"/>
      <c r="M159" s="216"/>
      <c r="N159" s="217"/>
      <c r="O159" s="217"/>
      <c r="P159" s="217"/>
      <c r="Q159" s="217"/>
      <c r="R159" s="217"/>
      <c r="S159" s="217"/>
      <c r="T159" s="218"/>
      <c r="AT159" s="219" t="s">
        <v>142</v>
      </c>
      <c r="AU159" s="219" t="s">
        <v>89</v>
      </c>
      <c r="AV159" s="11" t="s">
        <v>89</v>
      </c>
      <c r="AW159" s="11" t="s">
        <v>43</v>
      </c>
      <c r="AX159" s="11" t="s">
        <v>25</v>
      </c>
      <c r="AY159" s="219" t="s">
        <v>131</v>
      </c>
    </row>
    <row r="160" spans="2:65" s="1" customFormat="1" ht="22.5" customHeight="1">
      <c r="B160" s="41"/>
      <c r="C160" s="193" t="s">
        <v>219</v>
      </c>
      <c r="D160" s="193" t="s">
        <v>133</v>
      </c>
      <c r="E160" s="194" t="s">
        <v>220</v>
      </c>
      <c r="F160" s="195" t="s">
        <v>221</v>
      </c>
      <c r="G160" s="196" t="s">
        <v>174</v>
      </c>
      <c r="H160" s="197">
        <v>58.427999999999997</v>
      </c>
      <c r="I160" s="198"/>
      <c r="J160" s="199">
        <f>ROUND(I160*H160,2)</f>
        <v>0</v>
      </c>
      <c r="K160" s="195" t="s">
        <v>137</v>
      </c>
      <c r="L160" s="61"/>
      <c r="M160" s="200" t="s">
        <v>41</v>
      </c>
      <c r="N160" s="201" t="s">
        <v>51</v>
      </c>
      <c r="O160" s="42"/>
      <c r="P160" s="202">
        <f>O160*H160</f>
        <v>0</v>
      </c>
      <c r="Q160" s="202">
        <v>0</v>
      </c>
      <c r="R160" s="202">
        <f>Q160*H160</f>
        <v>0</v>
      </c>
      <c r="S160" s="202">
        <v>0</v>
      </c>
      <c r="T160" s="203">
        <f>S160*H160</f>
        <v>0</v>
      </c>
      <c r="AR160" s="24" t="s">
        <v>138</v>
      </c>
      <c r="AT160" s="24" t="s">
        <v>133</v>
      </c>
      <c r="AU160" s="24" t="s">
        <v>89</v>
      </c>
      <c r="AY160" s="24" t="s">
        <v>131</v>
      </c>
      <c r="BE160" s="204">
        <f>IF(N160="základní",J160,0)</f>
        <v>0</v>
      </c>
      <c r="BF160" s="204">
        <f>IF(N160="snížená",J160,0)</f>
        <v>0</v>
      </c>
      <c r="BG160" s="204">
        <f>IF(N160="zákl. přenesená",J160,0)</f>
        <v>0</v>
      </c>
      <c r="BH160" s="204">
        <f>IF(N160="sníž. přenesená",J160,0)</f>
        <v>0</v>
      </c>
      <c r="BI160" s="204">
        <f>IF(N160="nulová",J160,0)</f>
        <v>0</v>
      </c>
      <c r="BJ160" s="24" t="s">
        <v>25</v>
      </c>
      <c r="BK160" s="204">
        <f>ROUND(I160*H160,2)</f>
        <v>0</v>
      </c>
      <c r="BL160" s="24" t="s">
        <v>138</v>
      </c>
      <c r="BM160" s="24" t="s">
        <v>222</v>
      </c>
    </row>
    <row r="161" spans="2:65" s="1" customFormat="1" ht="40.5">
      <c r="B161" s="41"/>
      <c r="C161" s="63"/>
      <c r="D161" s="205" t="s">
        <v>140</v>
      </c>
      <c r="E161" s="63"/>
      <c r="F161" s="206" t="s">
        <v>223</v>
      </c>
      <c r="G161" s="63"/>
      <c r="H161" s="63"/>
      <c r="I161" s="163"/>
      <c r="J161" s="63"/>
      <c r="K161" s="63"/>
      <c r="L161" s="61"/>
      <c r="M161" s="207"/>
      <c r="N161" s="42"/>
      <c r="O161" s="42"/>
      <c r="P161" s="42"/>
      <c r="Q161" s="42"/>
      <c r="R161" s="42"/>
      <c r="S161" s="42"/>
      <c r="T161" s="78"/>
      <c r="AT161" s="24" t="s">
        <v>140</v>
      </c>
      <c r="AU161" s="24" t="s">
        <v>89</v>
      </c>
    </row>
    <row r="162" spans="2:65" s="11" customFormat="1" ht="13.5">
      <c r="B162" s="208"/>
      <c r="C162" s="209"/>
      <c r="D162" s="205" t="s">
        <v>142</v>
      </c>
      <c r="E162" s="221" t="s">
        <v>41</v>
      </c>
      <c r="F162" s="222" t="s">
        <v>187</v>
      </c>
      <c r="G162" s="209"/>
      <c r="H162" s="223">
        <v>65.167000000000002</v>
      </c>
      <c r="I162" s="214"/>
      <c r="J162" s="209"/>
      <c r="K162" s="209"/>
      <c r="L162" s="215"/>
      <c r="M162" s="216"/>
      <c r="N162" s="217"/>
      <c r="O162" s="217"/>
      <c r="P162" s="217"/>
      <c r="Q162" s="217"/>
      <c r="R162" s="217"/>
      <c r="S162" s="217"/>
      <c r="T162" s="218"/>
      <c r="AT162" s="219" t="s">
        <v>142</v>
      </c>
      <c r="AU162" s="219" t="s">
        <v>89</v>
      </c>
      <c r="AV162" s="11" t="s">
        <v>89</v>
      </c>
      <c r="AW162" s="11" t="s">
        <v>43</v>
      </c>
      <c r="AX162" s="11" t="s">
        <v>80</v>
      </c>
      <c r="AY162" s="219" t="s">
        <v>131</v>
      </c>
    </row>
    <row r="163" spans="2:65" s="11" customFormat="1" ht="13.5">
      <c r="B163" s="208"/>
      <c r="C163" s="209"/>
      <c r="D163" s="205" t="s">
        <v>142</v>
      </c>
      <c r="E163" s="221" t="s">
        <v>41</v>
      </c>
      <c r="F163" s="222" t="s">
        <v>188</v>
      </c>
      <c r="G163" s="209"/>
      <c r="H163" s="223">
        <v>-1.0349999999999999</v>
      </c>
      <c r="I163" s="214"/>
      <c r="J163" s="209"/>
      <c r="K163" s="209"/>
      <c r="L163" s="215"/>
      <c r="M163" s="216"/>
      <c r="N163" s="217"/>
      <c r="O163" s="217"/>
      <c r="P163" s="217"/>
      <c r="Q163" s="217"/>
      <c r="R163" s="217"/>
      <c r="S163" s="217"/>
      <c r="T163" s="218"/>
      <c r="AT163" s="219" t="s">
        <v>142</v>
      </c>
      <c r="AU163" s="219" t="s">
        <v>89</v>
      </c>
      <c r="AV163" s="11" t="s">
        <v>89</v>
      </c>
      <c r="AW163" s="11" t="s">
        <v>43</v>
      </c>
      <c r="AX163" s="11" t="s">
        <v>80</v>
      </c>
      <c r="AY163" s="219" t="s">
        <v>131</v>
      </c>
    </row>
    <row r="164" spans="2:65" s="11" customFormat="1" ht="13.5">
      <c r="B164" s="208"/>
      <c r="C164" s="209"/>
      <c r="D164" s="205" t="s">
        <v>142</v>
      </c>
      <c r="E164" s="221" t="s">
        <v>41</v>
      </c>
      <c r="F164" s="222" t="s">
        <v>189</v>
      </c>
      <c r="G164" s="209"/>
      <c r="H164" s="223">
        <v>-0.64400000000000002</v>
      </c>
      <c r="I164" s="214"/>
      <c r="J164" s="209"/>
      <c r="K164" s="209"/>
      <c r="L164" s="215"/>
      <c r="M164" s="216"/>
      <c r="N164" s="217"/>
      <c r="O164" s="217"/>
      <c r="P164" s="217"/>
      <c r="Q164" s="217"/>
      <c r="R164" s="217"/>
      <c r="S164" s="217"/>
      <c r="T164" s="218"/>
      <c r="AT164" s="219" t="s">
        <v>142</v>
      </c>
      <c r="AU164" s="219" t="s">
        <v>89</v>
      </c>
      <c r="AV164" s="11" t="s">
        <v>89</v>
      </c>
      <c r="AW164" s="11" t="s">
        <v>43</v>
      </c>
      <c r="AX164" s="11" t="s">
        <v>80</v>
      </c>
      <c r="AY164" s="219" t="s">
        <v>131</v>
      </c>
    </row>
    <row r="165" spans="2:65" s="11" customFormat="1" ht="13.5">
      <c r="B165" s="208"/>
      <c r="C165" s="209"/>
      <c r="D165" s="205" t="s">
        <v>142</v>
      </c>
      <c r="E165" s="221" t="s">
        <v>41</v>
      </c>
      <c r="F165" s="222" t="s">
        <v>190</v>
      </c>
      <c r="G165" s="209"/>
      <c r="H165" s="223">
        <v>-3.78</v>
      </c>
      <c r="I165" s="214"/>
      <c r="J165" s="209"/>
      <c r="K165" s="209"/>
      <c r="L165" s="215"/>
      <c r="M165" s="216"/>
      <c r="N165" s="217"/>
      <c r="O165" s="217"/>
      <c r="P165" s="217"/>
      <c r="Q165" s="217"/>
      <c r="R165" s="217"/>
      <c r="S165" s="217"/>
      <c r="T165" s="218"/>
      <c r="AT165" s="219" t="s">
        <v>142</v>
      </c>
      <c r="AU165" s="219" t="s">
        <v>89</v>
      </c>
      <c r="AV165" s="11" t="s">
        <v>89</v>
      </c>
      <c r="AW165" s="11" t="s">
        <v>43</v>
      </c>
      <c r="AX165" s="11" t="s">
        <v>80</v>
      </c>
      <c r="AY165" s="219" t="s">
        <v>131</v>
      </c>
    </row>
    <row r="166" spans="2:65" s="11" customFormat="1" ht="13.5">
      <c r="B166" s="208"/>
      <c r="C166" s="209"/>
      <c r="D166" s="205" t="s">
        <v>142</v>
      </c>
      <c r="E166" s="221" t="s">
        <v>41</v>
      </c>
      <c r="F166" s="222" t="s">
        <v>191</v>
      </c>
      <c r="G166" s="209"/>
      <c r="H166" s="223">
        <v>-1.28</v>
      </c>
      <c r="I166" s="214"/>
      <c r="J166" s="209"/>
      <c r="K166" s="209"/>
      <c r="L166" s="215"/>
      <c r="M166" s="216"/>
      <c r="N166" s="217"/>
      <c r="O166" s="217"/>
      <c r="P166" s="217"/>
      <c r="Q166" s="217"/>
      <c r="R166" s="217"/>
      <c r="S166" s="217"/>
      <c r="T166" s="218"/>
      <c r="AT166" s="219" t="s">
        <v>142</v>
      </c>
      <c r="AU166" s="219" t="s">
        <v>89</v>
      </c>
      <c r="AV166" s="11" t="s">
        <v>89</v>
      </c>
      <c r="AW166" s="11" t="s">
        <v>43</v>
      </c>
      <c r="AX166" s="11" t="s">
        <v>80</v>
      </c>
      <c r="AY166" s="219" t="s">
        <v>131</v>
      </c>
    </row>
    <row r="167" spans="2:65" s="13" customFormat="1" ht="13.5">
      <c r="B167" s="235"/>
      <c r="C167" s="236"/>
      <c r="D167" s="205" t="s">
        <v>142</v>
      </c>
      <c r="E167" s="237" t="s">
        <v>41</v>
      </c>
      <c r="F167" s="238" t="s">
        <v>186</v>
      </c>
      <c r="G167" s="236"/>
      <c r="H167" s="239">
        <v>58.427999999999997</v>
      </c>
      <c r="I167" s="240"/>
      <c r="J167" s="236"/>
      <c r="K167" s="236"/>
      <c r="L167" s="241"/>
      <c r="M167" s="242"/>
      <c r="N167" s="243"/>
      <c r="O167" s="243"/>
      <c r="P167" s="243"/>
      <c r="Q167" s="243"/>
      <c r="R167" s="243"/>
      <c r="S167" s="243"/>
      <c r="T167" s="244"/>
      <c r="AT167" s="245" t="s">
        <v>142</v>
      </c>
      <c r="AU167" s="245" t="s">
        <v>89</v>
      </c>
      <c r="AV167" s="13" t="s">
        <v>149</v>
      </c>
      <c r="AW167" s="13" t="s">
        <v>43</v>
      </c>
      <c r="AX167" s="13" t="s">
        <v>80</v>
      </c>
      <c r="AY167" s="245" t="s">
        <v>131</v>
      </c>
    </row>
    <row r="168" spans="2:65" s="11" customFormat="1" ht="27">
      <c r="B168" s="208"/>
      <c r="C168" s="209"/>
      <c r="D168" s="210" t="s">
        <v>142</v>
      </c>
      <c r="E168" s="211" t="s">
        <v>41</v>
      </c>
      <c r="F168" s="212" t="s">
        <v>224</v>
      </c>
      <c r="G168" s="209"/>
      <c r="H168" s="213">
        <v>58.427999999999997</v>
      </c>
      <c r="I168" s="214"/>
      <c r="J168" s="209"/>
      <c r="K168" s="209"/>
      <c r="L168" s="215"/>
      <c r="M168" s="216"/>
      <c r="N168" s="217"/>
      <c r="O168" s="217"/>
      <c r="P168" s="217"/>
      <c r="Q168" s="217"/>
      <c r="R168" s="217"/>
      <c r="S168" s="217"/>
      <c r="T168" s="218"/>
      <c r="AT168" s="219" t="s">
        <v>142</v>
      </c>
      <c r="AU168" s="219" t="s">
        <v>89</v>
      </c>
      <c r="AV168" s="11" t="s">
        <v>89</v>
      </c>
      <c r="AW168" s="11" t="s">
        <v>43</v>
      </c>
      <c r="AX168" s="11" t="s">
        <v>25</v>
      </c>
      <c r="AY168" s="219" t="s">
        <v>131</v>
      </c>
    </row>
    <row r="169" spans="2:65" s="1" customFormat="1" ht="22.5" customHeight="1">
      <c r="B169" s="41"/>
      <c r="C169" s="193" t="s">
        <v>10</v>
      </c>
      <c r="D169" s="193" t="s">
        <v>133</v>
      </c>
      <c r="E169" s="194" t="s">
        <v>225</v>
      </c>
      <c r="F169" s="195" t="s">
        <v>226</v>
      </c>
      <c r="G169" s="196" t="s">
        <v>174</v>
      </c>
      <c r="H169" s="197">
        <v>36.365000000000002</v>
      </c>
      <c r="I169" s="198"/>
      <c r="J169" s="199">
        <f>ROUND(I169*H169,2)</f>
        <v>0</v>
      </c>
      <c r="K169" s="195" t="s">
        <v>137</v>
      </c>
      <c r="L169" s="61"/>
      <c r="M169" s="200" t="s">
        <v>41</v>
      </c>
      <c r="N169" s="201" t="s">
        <v>51</v>
      </c>
      <c r="O169" s="42"/>
      <c r="P169" s="202">
        <f>O169*H169</f>
        <v>0</v>
      </c>
      <c r="Q169" s="202">
        <v>0</v>
      </c>
      <c r="R169" s="202">
        <f>Q169*H169</f>
        <v>0</v>
      </c>
      <c r="S169" s="202">
        <v>0</v>
      </c>
      <c r="T169" s="203">
        <f>S169*H169</f>
        <v>0</v>
      </c>
      <c r="AR169" s="24" t="s">
        <v>138</v>
      </c>
      <c r="AT169" s="24" t="s">
        <v>133</v>
      </c>
      <c r="AU169" s="24" t="s">
        <v>89</v>
      </c>
      <c r="AY169" s="24" t="s">
        <v>131</v>
      </c>
      <c r="BE169" s="204">
        <f>IF(N169="základní",J169,0)</f>
        <v>0</v>
      </c>
      <c r="BF169" s="204">
        <f>IF(N169="snížená",J169,0)</f>
        <v>0</v>
      </c>
      <c r="BG169" s="204">
        <f>IF(N169="zákl. přenesená",J169,0)</f>
        <v>0</v>
      </c>
      <c r="BH169" s="204">
        <f>IF(N169="sníž. přenesená",J169,0)</f>
        <v>0</v>
      </c>
      <c r="BI169" s="204">
        <f>IF(N169="nulová",J169,0)</f>
        <v>0</v>
      </c>
      <c r="BJ169" s="24" t="s">
        <v>25</v>
      </c>
      <c r="BK169" s="204">
        <f>ROUND(I169*H169,2)</f>
        <v>0</v>
      </c>
      <c r="BL169" s="24" t="s">
        <v>138</v>
      </c>
      <c r="BM169" s="24" t="s">
        <v>227</v>
      </c>
    </row>
    <row r="170" spans="2:65" s="1" customFormat="1" ht="40.5">
      <c r="B170" s="41"/>
      <c r="C170" s="63"/>
      <c r="D170" s="205" t="s">
        <v>140</v>
      </c>
      <c r="E170" s="63"/>
      <c r="F170" s="206" t="s">
        <v>228</v>
      </c>
      <c r="G170" s="63"/>
      <c r="H170" s="63"/>
      <c r="I170" s="163"/>
      <c r="J170" s="63"/>
      <c r="K170" s="63"/>
      <c r="L170" s="61"/>
      <c r="M170" s="207"/>
      <c r="N170" s="42"/>
      <c r="O170" s="42"/>
      <c r="P170" s="42"/>
      <c r="Q170" s="42"/>
      <c r="R170" s="42"/>
      <c r="S170" s="42"/>
      <c r="T170" s="78"/>
      <c r="AT170" s="24" t="s">
        <v>140</v>
      </c>
      <c r="AU170" s="24" t="s">
        <v>89</v>
      </c>
    </row>
    <row r="171" spans="2:65" s="14" customFormat="1" ht="13.5">
      <c r="B171" s="246"/>
      <c r="C171" s="247"/>
      <c r="D171" s="205" t="s">
        <v>142</v>
      </c>
      <c r="E171" s="248" t="s">
        <v>41</v>
      </c>
      <c r="F171" s="249" t="s">
        <v>229</v>
      </c>
      <c r="G171" s="247"/>
      <c r="H171" s="250" t="s">
        <v>41</v>
      </c>
      <c r="I171" s="251"/>
      <c r="J171" s="247"/>
      <c r="K171" s="247"/>
      <c r="L171" s="252"/>
      <c r="M171" s="253"/>
      <c r="N171" s="254"/>
      <c r="O171" s="254"/>
      <c r="P171" s="254"/>
      <c r="Q171" s="254"/>
      <c r="R171" s="254"/>
      <c r="S171" s="254"/>
      <c r="T171" s="255"/>
      <c r="AT171" s="256" t="s">
        <v>142</v>
      </c>
      <c r="AU171" s="256" t="s">
        <v>89</v>
      </c>
      <c r="AV171" s="14" t="s">
        <v>25</v>
      </c>
      <c r="AW171" s="14" t="s">
        <v>43</v>
      </c>
      <c r="AX171" s="14" t="s">
        <v>80</v>
      </c>
      <c r="AY171" s="256" t="s">
        <v>131</v>
      </c>
    </row>
    <row r="172" spans="2:65" s="11" customFormat="1" ht="13.5">
      <c r="B172" s="208"/>
      <c r="C172" s="209"/>
      <c r="D172" s="210" t="s">
        <v>142</v>
      </c>
      <c r="E172" s="211" t="s">
        <v>41</v>
      </c>
      <c r="F172" s="212" t="s">
        <v>230</v>
      </c>
      <c r="G172" s="209"/>
      <c r="H172" s="213">
        <v>36.365000000000002</v>
      </c>
      <c r="I172" s="214"/>
      <c r="J172" s="209"/>
      <c r="K172" s="209"/>
      <c r="L172" s="215"/>
      <c r="M172" s="216"/>
      <c r="N172" s="217"/>
      <c r="O172" s="217"/>
      <c r="P172" s="217"/>
      <c r="Q172" s="217"/>
      <c r="R172" s="217"/>
      <c r="S172" s="217"/>
      <c r="T172" s="218"/>
      <c r="AT172" s="219" t="s">
        <v>142</v>
      </c>
      <c r="AU172" s="219" t="s">
        <v>89</v>
      </c>
      <c r="AV172" s="11" t="s">
        <v>89</v>
      </c>
      <c r="AW172" s="11" t="s">
        <v>43</v>
      </c>
      <c r="AX172" s="11" t="s">
        <v>25</v>
      </c>
      <c r="AY172" s="219" t="s">
        <v>131</v>
      </c>
    </row>
    <row r="173" spans="2:65" s="1" customFormat="1" ht="22.5" customHeight="1">
      <c r="B173" s="41"/>
      <c r="C173" s="193" t="s">
        <v>231</v>
      </c>
      <c r="D173" s="193" t="s">
        <v>133</v>
      </c>
      <c r="E173" s="194" t="s">
        <v>232</v>
      </c>
      <c r="F173" s="195" t="s">
        <v>233</v>
      </c>
      <c r="G173" s="196" t="s">
        <v>174</v>
      </c>
      <c r="H173" s="197">
        <v>22.062999999999999</v>
      </c>
      <c r="I173" s="198"/>
      <c r="J173" s="199">
        <f>ROUND(I173*H173,2)</f>
        <v>0</v>
      </c>
      <c r="K173" s="195" t="s">
        <v>137</v>
      </c>
      <c r="L173" s="61"/>
      <c r="M173" s="200" t="s">
        <v>41</v>
      </c>
      <c r="N173" s="201" t="s">
        <v>51</v>
      </c>
      <c r="O173" s="42"/>
      <c r="P173" s="202">
        <f>O173*H173</f>
        <v>0</v>
      </c>
      <c r="Q173" s="202">
        <v>0</v>
      </c>
      <c r="R173" s="202">
        <f>Q173*H173</f>
        <v>0</v>
      </c>
      <c r="S173" s="202">
        <v>0</v>
      </c>
      <c r="T173" s="203">
        <f>S173*H173</f>
        <v>0</v>
      </c>
      <c r="AR173" s="24" t="s">
        <v>138</v>
      </c>
      <c r="AT173" s="24" t="s">
        <v>133</v>
      </c>
      <c r="AU173" s="24" t="s">
        <v>89</v>
      </c>
      <c r="AY173" s="24" t="s">
        <v>131</v>
      </c>
      <c r="BE173" s="204">
        <f>IF(N173="základní",J173,0)</f>
        <v>0</v>
      </c>
      <c r="BF173" s="204">
        <f>IF(N173="snížená",J173,0)</f>
        <v>0</v>
      </c>
      <c r="BG173" s="204">
        <f>IF(N173="zákl. přenesená",J173,0)</f>
        <v>0</v>
      </c>
      <c r="BH173" s="204">
        <f>IF(N173="sníž. přenesená",J173,0)</f>
        <v>0</v>
      </c>
      <c r="BI173" s="204">
        <f>IF(N173="nulová",J173,0)</f>
        <v>0</v>
      </c>
      <c r="BJ173" s="24" t="s">
        <v>25</v>
      </c>
      <c r="BK173" s="204">
        <f>ROUND(I173*H173,2)</f>
        <v>0</v>
      </c>
      <c r="BL173" s="24" t="s">
        <v>138</v>
      </c>
      <c r="BM173" s="24" t="s">
        <v>234</v>
      </c>
    </row>
    <row r="174" spans="2:65" s="1" customFormat="1" ht="40.5">
      <c r="B174" s="41"/>
      <c r="C174" s="63"/>
      <c r="D174" s="205" t="s">
        <v>140</v>
      </c>
      <c r="E174" s="63"/>
      <c r="F174" s="206" t="s">
        <v>235</v>
      </c>
      <c r="G174" s="63"/>
      <c r="H174" s="63"/>
      <c r="I174" s="163"/>
      <c r="J174" s="63"/>
      <c r="K174" s="63"/>
      <c r="L174" s="61"/>
      <c r="M174" s="207"/>
      <c r="N174" s="42"/>
      <c r="O174" s="42"/>
      <c r="P174" s="42"/>
      <c r="Q174" s="42"/>
      <c r="R174" s="42"/>
      <c r="S174" s="42"/>
      <c r="T174" s="78"/>
      <c r="AT174" s="24" t="s">
        <v>140</v>
      </c>
      <c r="AU174" s="24" t="s">
        <v>89</v>
      </c>
    </row>
    <row r="175" spans="2:65" s="14" customFormat="1" ht="13.5">
      <c r="B175" s="246"/>
      <c r="C175" s="247"/>
      <c r="D175" s="205" t="s">
        <v>142</v>
      </c>
      <c r="E175" s="248" t="s">
        <v>41</v>
      </c>
      <c r="F175" s="249" t="s">
        <v>236</v>
      </c>
      <c r="G175" s="247"/>
      <c r="H175" s="250" t="s">
        <v>41</v>
      </c>
      <c r="I175" s="251"/>
      <c r="J175" s="247"/>
      <c r="K175" s="247"/>
      <c r="L175" s="252"/>
      <c r="M175" s="253"/>
      <c r="N175" s="254"/>
      <c r="O175" s="254"/>
      <c r="P175" s="254"/>
      <c r="Q175" s="254"/>
      <c r="R175" s="254"/>
      <c r="S175" s="254"/>
      <c r="T175" s="255"/>
      <c r="AT175" s="256" t="s">
        <v>142</v>
      </c>
      <c r="AU175" s="256" t="s">
        <v>89</v>
      </c>
      <c r="AV175" s="14" t="s">
        <v>25</v>
      </c>
      <c r="AW175" s="14" t="s">
        <v>43</v>
      </c>
      <c r="AX175" s="14" t="s">
        <v>80</v>
      </c>
      <c r="AY175" s="256" t="s">
        <v>131</v>
      </c>
    </row>
    <row r="176" spans="2:65" s="11" customFormat="1" ht="13.5">
      <c r="B176" s="208"/>
      <c r="C176" s="209"/>
      <c r="D176" s="210" t="s">
        <v>142</v>
      </c>
      <c r="E176" s="211" t="s">
        <v>41</v>
      </c>
      <c r="F176" s="212" t="s">
        <v>237</v>
      </c>
      <c r="G176" s="209"/>
      <c r="H176" s="213">
        <v>22.062999999999999</v>
      </c>
      <c r="I176" s="214"/>
      <c r="J176" s="209"/>
      <c r="K176" s="209"/>
      <c r="L176" s="215"/>
      <c r="M176" s="216"/>
      <c r="N176" s="217"/>
      <c r="O176" s="217"/>
      <c r="P176" s="217"/>
      <c r="Q176" s="217"/>
      <c r="R176" s="217"/>
      <c r="S176" s="217"/>
      <c r="T176" s="218"/>
      <c r="AT176" s="219" t="s">
        <v>142</v>
      </c>
      <c r="AU176" s="219" t="s">
        <v>89</v>
      </c>
      <c r="AV176" s="11" t="s">
        <v>89</v>
      </c>
      <c r="AW176" s="11" t="s">
        <v>43</v>
      </c>
      <c r="AX176" s="11" t="s">
        <v>25</v>
      </c>
      <c r="AY176" s="219" t="s">
        <v>131</v>
      </c>
    </row>
    <row r="177" spans="2:65" s="1" customFormat="1" ht="31.5" customHeight="1">
      <c r="B177" s="41"/>
      <c r="C177" s="193" t="s">
        <v>238</v>
      </c>
      <c r="D177" s="193" t="s">
        <v>133</v>
      </c>
      <c r="E177" s="194" t="s">
        <v>239</v>
      </c>
      <c r="F177" s="195" t="s">
        <v>240</v>
      </c>
      <c r="G177" s="196" t="s">
        <v>174</v>
      </c>
      <c r="H177" s="197">
        <v>44.125999999999998</v>
      </c>
      <c r="I177" s="198"/>
      <c r="J177" s="199">
        <f>ROUND(I177*H177,2)</f>
        <v>0</v>
      </c>
      <c r="K177" s="195" t="s">
        <v>137</v>
      </c>
      <c r="L177" s="61"/>
      <c r="M177" s="200" t="s">
        <v>41</v>
      </c>
      <c r="N177" s="201" t="s">
        <v>51</v>
      </c>
      <c r="O177" s="42"/>
      <c r="P177" s="202">
        <f>O177*H177</f>
        <v>0</v>
      </c>
      <c r="Q177" s="202">
        <v>0</v>
      </c>
      <c r="R177" s="202">
        <f>Q177*H177</f>
        <v>0</v>
      </c>
      <c r="S177" s="202">
        <v>0</v>
      </c>
      <c r="T177" s="203">
        <f>S177*H177</f>
        <v>0</v>
      </c>
      <c r="AR177" s="24" t="s">
        <v>138</v>
      </c>
      <c r="AT177" s="24" t="s">
        <v>133</v>
      </c>
      <c r="AU177" s="24" t="s">
        <v>89</v>
      </c>
      <c r="AY177" s="24" t="s">
        <v>131</v>
      </c>
      <c r="BE177" s="204">
        <f>IF(N177="základní",J177,0)</f>
        <v>0</v>
      </c>
      <c r="BF177" s="204">
        <f>IF(N177="snížená",J177,0)</f>
        <v>0</v>
      </c>
      <c r="BG177" s="204">
        <f>IF(N177="zákl. přenesená",J177,0)</f>
        <v>0</v>
      </c>
      <c r="BH177" s="204">
        <f>IF(N177="sníž. přenesená",J177,0)</f>
        <v>0</v>
      </c>
      <c r="BI177" s="204">
        <f>IF(N177="nulová",J177,0)</f>
        <v>0</v>
      </c>
      <c r="BJ177" s="24" t="s">
        <v>25</v>
      </c>
      <c r="BK177" s="204">
        <f>ROUND(I177*H177,2)</f>
        <v>0</v>
      </c>
      <c r="BL177" s="24" t="s">
        <v>138</v>
      </c>
      <c r="BM177" s="24" t="s">
        <v>241</v>
      </c>
    </row>
    <row r="178" spans="2:65" s="1" customFormat="1" ht="40.5">
      <c r="B178" s="41"/>
      <c r="C178" s="63"/>
      <c r="D178" s="205" t="s">
        <v>140</v>
      </c>
      <c r="E178" s="63"/>
      <c r="F178" s="206" t="s">
        <v>242</v>
      </c>
      <c r="G178" s="63"/>
      <c r="H178" s="63"/>
      <c r="I178" s="163"/>
      <c r="J178" s="63"/>
      <c r="K178" s="63"/>
      <c r="L178" s="61"/>
      <c r="M178" s="207"/>
      <c r="N178" s="42"/>
      <c r="O178" s="42"/>
      <c r="P178" s="42"/>
      <c r="Q178" s="42"/>
      <c r="R178" s="42"/>
      <c r="S178" s="42"/>
      <c r="T178" s="78"/>
      <c r="AT178" s="24" t="s">
        <v>140</v>
      </c>
      <c r="AU178" s="24" t="s">
        <v>89</v>
      </c>
    </row>
    <row r="179" spans="2:65" s="14" customFormat="1" ht="13.5">
      <c r="B179" s="246"/>
      <c r="C179" s="247"/>
      <c r="D179" s="205" t="s">
        <v>142</v>
      </c>
      <c r="E179" s="248" t="s">
        <v>41</v>
      </c>
      <c r="F179" s="249" t="s">
        <v>236</v>
      </c>
      <c r="G179" s="247"/>
      <c r="H179" s="250" t="s">
        <v>41</v>
      </c>
      <c r="I179" s="251"/>
      <c r="J179" s="247"/>
      <c r="K179" s="247"/>
      <c r="L179" s="252"/>
      <c r="M179" s="253"/>
      <c r="N179" s="254"/>
      <c r="O179" s="254"/>
      <c r="P179" s="254"/>
      <c r="Q179" s="254"/>
      <c r="R179" s="254"/>
      <c r="S179" s="254"/>
      <c r="T179" s="255"/>
      <c r="AT179" s="256" t="s">
        <v>142</v>
      </c>
      <c r="AU179" s="256" t="s">
        <v>89</v>
      </c>
      <c r="AV179" s="14" t="s">
        <v>25</v>
      </c>
      <c r="AW179" s="14" t="s">
        <v>43</v>
      </c>
      <c r="AX179" s="14" t="s">
        <v>80</v>
      </c>
      <c r="AY179" s="256" t="s">
        <v>131</v>
      </c>
    </row>
    <row r="180" spans="2:65" s="11" customFormat="1" ht="13.5">
      <c r="B180" s="208"/>
      <c r="C180" s="209"/>
      <c r="D180" s="210" t="s">
        <v>142</v>
      </c>
      <c r="E180" s="211" t="s">
        <v>41</v>
      </c>
      <c r="F180" s="212" t="s">
        <v>243</v>
      </c>
      <c r="G180" s="209"/>
      <c r="H180" s="213">
        <v>44.125999999999998</v>
      </c>
      <c r="I180" s="214"/>
      <c r="J180" s="209"/>
      <c r="K180" s="209"/>
      <c r="L180" s="215"/>
      <c r="M180" s="216"/>
      <c r="N180" s="217"/>
      <c r="O180" s="217"/>
      <c r="P180" s="217"/>
      <c r="Q180" s="217"/>
      <c r="R180" s="217"/>
      <c r="S180" s="217"/>
      <c r="T180" s="218"/>
      <c r="AT180" s="219" t="s">
        <v>142</v>
      </c>
      <c r="AU180" s="219" t="s">
        <v>89</v>
      </c>
      <c r="AV180" s="11" t="s">
        <v>89</v>
      </c>
      <c r="AW180" s="11" t="s">
        <v>43</v>
      </c>
      <c r="AX180" s="11" t="s">
        <v>25</v>
      </c>
      <c r="AY180" s="219" t="s">
        <v>131</v>
      </c>
    </row>
    <row r="181" spans="2:65" s="1" customFormat="1" ht="22.5" customHeight="1">
      <c r="B181" s="41"/>
      <c r="C181" s="193" t="s">
        <v>244</v>
      </c>
      <c r="D181" s="193" t="s">
        <v>133</v>
      </c>
      <c r="E181" s="194" t="s">
        <v>245</v>
      </c>
      <c r="F181" s="195" t="s">
        <v>246</v>
      </c>
      <c r="G181" s="196" t="s">
        <v>174</v>
      </c>
      <c r="H181" s="197">
        <v>31.565000000000001</v>
      </c>
      <c r="I181" s="198"/>
      <c r="J181" s="199">
        <f>ROUND(I181*H181,2)</f>
        <v>0</v>
      </c>
      <c r="K181" s="195" t="s">
        <v>137</v>
      </c>
      <c r="L181" s="61"/>
      <c r="M181" s="200" t="s">
        <v>41</v>
      </c>
      <c r="N181" s="201" t="s">
        <v>51</v>
      </c>
      <c r="O181" s="42"/>
      <c r="P181" s="202">
        <f>O181*H181</f>
        <v>0</v>
      </c>
      <c r="Q181" s="202">
        <v>0</v>
      </c>
      <c r="R181" s="202">
        <f>Q181*H181</f>
        <v>0</v>
      </c>
      <c r="S181" s="202">
        <v>0</v>
      </c>
      <c r="T181" s="203">
        <f>S181*H181</f>
        <v>0</v>
      </c>
      <c r="AR181" s="24" t="s">
        <v>138</v>
      </c>
      <c r="AT181" s="24" t="s">
        <v>133</v>
      </c>
      <c r="AU181" s="24" t="s">
        <v>89</v>
      </c>
      <c r="AY181" s="24" t="s">
        <v>131</v>
      </c>
      <c r="BE181" s="204">
        <f>IF(N181="základní",J181,0)</f>
        <v>0</v>
      </c>
      <c r="BF181" s="204">
        <f>IF(N181="snížená",J181,0)</f>
        <v>0</v>
      </c>
      <c r="BG181" s="204">
        <f>IF(N181="zákl. přenesená",J181,0)</f>
        <v>0</v>
      </c>
      <c r="BH181" s="204">
        <f>IF(N181="sníž. přenesená",J181,0)</f>
        <v>0</v>
      </c>
      <c r="BI181" s="204">
        <f>IF(N181="nulová",J181,0)</f>
        <v>0</v>
      </c>
      <c r="BJ181" s="24" t="s">
        <v>25</v>
      </c>
      <c r="BK181" s="204">
        <f>ROUND(I181*H181,2)</f>
        <v>0</v>
      </c>
      <c r="BL181" s="24" t="s">
        <v>138</v>
      </c>
      <c r="BM181" s="24" t="s">
        <v>247</v>
      </c>
    </row>
    <row r="182" spans="2:65" s="1" customFormat="1" ht="27">
      <c r="B182" s="41"/>
      <c r="C182" s="63"/>
      <c r="D182" s="205" t="s">
        <v>140</v>
      </c>
      <c r="E182" s="63"/>
      <c r="F182" s="206" t="s">
        <v>248</v>
      </c>
      <c r="G182" s="63"/>
      <c r="H182" s="63"/>
      <c r="I182" s="163"/>
      <c r="J182" s="63"/>
      <c r="K182" s="63"/>
      <c r="L182" s="61"/>
      <c r="M182" s="207"/>
      <c r="N182" s="42"/>
      <c r="O182" s="42"/>
      <c r="P182" s="42"/>
      <c r="Q182" s="42"/>
      <c r="R182" s="42"/>
      <c r="S182" s="42"/>
      <c r="T182" s="78"/>
      <c r="AT182" s="24" t="s">
        <v>140</v>
      </c>
      <c r="AU182" s="24" t="s">
        <v>89</v>
      </c>
    </row>
    <row r="183" spans="2:65" s="11" customFormat="1" ht="13.5">
      <c r="B183" s="208"/>
      <c r="C183" s="209"/>
      <c r="D183" s="205" t="s">
        <v>142</v>
      </c>
      <c r="E183" s="221" t="s">
        <v>41</v>
      </c>
      <c r="F183" s="222" t="s">
        <v>249</v>
      </c>
      <c r="G183" s="209"/>
      <c r="H183" s="223">
        <v>6.3650000000000002</v>
      </c>
      <c r="I183" s="214"/>
      <c r="J183" s="209"/>
      <c r="K183" s="209"/>
      <c r="L183" s="215"/>
      <c r="M183" s="216"/>
      <c r="N183" s="217"/>
      <c r="O183" s="217"/>
      <c r="P183" s="217"/>
      <c r="Q183" s="217"/>
      <c r="R183" s="217"/>
      <c r="S183" s="217"/>
      <c r="T183" s="218"/>
      <c r="AT183" s="219" t="s">
        <v>142</v>
      </c>
      <c r="AU183" s="219" t="s">
        <v>89</v>
      </c>
      <c r="AV183" s="11" t="s">
        <v>89</v>
      </c>
      <c r="AW183" s="11" t="s">
        <v>43</v>
      </c>
      <c r="AX183" s="11" t="s">
        <v>80</v>
      </c>
      <c r="AY183" s="219" t="s">
        <v>131</v>
      </c>
    </row>
    <row r="184" spans="2:65" s="11" customFormat="1" ht="13.5">
      <c r="B184" s="208"/>
      <c r="C184" s="209"/>
      <c r="D184" s="205" t="s">
        <v>142</v>
      </c>
      <c r="E184" s="221" t="s">
        <v>41</v>
      </c>
      <c r="F184" s="222" t="s">
        <v>250</v>
      </c>
      <c r="G184" s="209"/>
      <c r="H184" s="223">
        <v>25.2</v>
      </c>
      <c r="I184" s="214"/>
      <c r="J184" s="209"/>
      <c r="K184" s="209"/>
      <c r="L184" s="215"/>
      <c r="M184" s="216"/>
      <c r="N184" s="217"/>
      <c r="O184" s="217"/>
      <c r="P184" s="217"/>
      <c r="Q184" s="217"/>
      <c r="R184" s="217"/>
      <c r="S184" s="217"/>
      <c r="T184" s="218"/>
      <c r="AT184" s="219" t="s">
        <v>142</v>
      </c>
      <c r="AU184" s="219" t="s">
        <v>89</v>
      </c>
      <c r="AV184" s="11" t="s">
        <v>89</v>
      </c>
      <c r="AW184" s="11" t="s">
        <v>43</v>
      </c>
      <c r="AX184" s="11" t="s">
        <v>80</v>
      </c>
      <c r="AY184" s="219" t="s">
        <v>131</v>
      </c>
    </row>
    <row r="185" spans="2:65" s="12" customFormat="1" ht="13.5">
      <c r="B185" s="224"/>
      <c r="C185" s="225"/>
      <c r="D185" s="210" t="s">
        <v>142</v>
      </c>
      <c r="E185" s="226" t="s">
        <v>41</v>
      </c>
      <c r="F185" s="227" t="s">
        <v>179</v>
      </c>
      <c r="G185" s="225"/>
      <c r="H185" s="228">
        <v>31.565000000000001</v>
      </c>
      <c r="I185" s="229"/>
      <c r="J185" s="225"/>
      <c r="K185" s="225"/>
      <c r="L185" s="230"/>
      <c r="M185" s="231"/>
      <c r="N185" s="232"/>
      <c r="O185" s="232"/>
      <c r="P185" s="232"/>
      <c r="Q185" s="232"/>
      <c r="R185" s="232"/>
      <c r="S185" s="232"/>
      <c r="T185" s="233"/>
      <c r="AT185" s="234" t="s">
        <v>142</v>
      </c>
      <c r="AU185" s="234" t="s">
        <v>89</v>
      </c>
      <c r="AV185" s="12" t="s">
        <v>138</v>
      </c>
      <c r="AW185" s="12" t="s">
        <v>43</v>
      </c>
      <c r="AX185" s="12" t="s">
        <v>25</v>
      </c>
      <c r="AY185" s="234" t="s">
        <v>131</v>
      </c>
    </row>
    <row r="186" spans="2:65" s="1" customFormat="1" ht="22.5" customHeight="1">
      <c r="B186" s="41"/>
      <c r="C186" s="193" t="s">
        <v>251</v>
      </c>
      <c r="D186" s="193" t="s">
        <v>133</v>
      </c>
      <c r="E186" s="194" t="s">
        <v>252</v>
      </c>
      <c r="F186" s="195" t="s">
        <v>253</v>
      </c>
      <c r="G186" s="196" t="s">
        <v>174</v>
      </c>
      <c r="H186" s="197">
        <v>22.062999999999999</v>
      </c>
      <c r="I186" s="198"/>
      <c r="J186" s="199">
        <f>ROUND(I186*H186,2)</f>
        <v>0</v>
      </c>
      <c r="K186" s="195" t="s">
        <v>137</v>
      </c>
      <c r="L186" s="61"/>
      <c r="M186" s="200" t="s">
        <v>41</v>
      </c>
      <c r="N186" s="201" t="s">
        <v>51</v>
      </c>
      <c r="O186" s="42"/>
      <c r="P186" s="202">
        <f>O186*H186</f>
        <v>0</v>
      </c>
      <c r="Q186" s="202">
        <v>0</v>
      </c>
      <c r="R186" s="202">
        <f>Q186*H186</f>
        <v>0</v>
      </c>
      <c r="S186" s="202">
        <v>0</v>
      </c>
      <c r="T186" s="203">
        <f>S186*H186</f>
        <v>0</v>
      </c>
      <c r="AR186" s="24" t="s">
        <v>138</v>
      </c>
      <c r="AT186" s="24" t="s">
        <v>133</v>
      </c>
      <c r="AU186" s="24" t="s">
        <v>89</v>
      </c>
      <c r="AY186" s="24" t="s">
        <v>131</v>
      </c>
      <c r="BE186" s="204">
        <f>IF(N186="základní",J186,0)</f>
        <v>0</v>
      </c>
      <c r="BF186" s="204">
        <f>IF(N186="snížená",J186,0)</f>
        <v>0</v>
      </c>
      <c r="BG186" s="204">
        <f>IF(N186="zákl. přenesená",J186,0)</f>
        <v>0</v>
      </c>
      <c r="BH186" s="204">
        <f>IF(N186="sníž. přenesená",J186,0)</f>
        <v>0</v>
      </c>
      <c r="BI186" s="204">
        <f>IF(N186="nulová",J186,0)</f>
        <v>0</v>
      </c>
      <c r="BJ186" s="24" t="s">
        <v>25</v>
      </c>
      <c r="BK186" s="204">
        <f>ROUND(I186*H186,2)</f>
        <v>0</v>
      </c>
      <c r="BL186" s="24" t="s">
        <v>138</v>
      </c>
      <c r="BM186" s="24" t="s">
        <v>254</v>
      </c>
    </row>
    <row r="187" spans="2:65" s="1" customFormat="1" ht="13.5">
      <c r="B187" s="41"/>
      <c r="C187" s="63"/>
      <c r="D187" s="210" t="s">
        <v>140</v>
      </c>
      <c r="E187" s="63"/>
      <c r="F187" s="220" t="s">
        <v>253</v>
      </c>
      <c r="G187" s="63"/>
      <c r="H187" s="63"/>
      <c r="I187" s="163"/>
      <c r="J187" s="63"/>
      <c r="K187" s="63"/>
      <c r="L187" s="61"/>
      <c r="M187" s="207"/>
      <c r="N187" s="42"/>
      <c r="O187" s="42"/>
      <c r="P187" s="42"/>
      <c r="Q187" s="42"/>
      <c r="R187" s="42"/>
      <c r="S187" s="42"/>
      <c r="T187" s="78"/>
      <c r="AT187" s="24" t="s">
        <v>140</v>
      </c>
      <c r="AU187" s="24" t="s">
        <v>89</v>
      </c>
    </row>
    <row r="188" spans="2:65" s="1" customFormat="1" ht="22.5" customHeight="1">
      <c r="B188" s="41"/>
      <c r="C188" s="193" t="s">
        <v>255</v>
      </c>
      <c r="D188" s="193" t="s">
        <v>133</v>
      </c>
      <c r="E188" s="194" t="s">
        <v>256</v>
      </c>
      <c r="F188" s="195" t="s">
        <v>257</v>
      </c>
      <c r="G188" s="196" t="s">
        <v>258</v>
      </c>
      <c r="H188" s="197">
        <v>39.713000000000001</v>
      </c>
      <c r="I188" s="198"/>
      <c r="J188" s="199">
        <f>ROUND(I188*H188,2)</f>
        <v>0</v>
      </c>
      <c r="K188" s="195" t="s">
        <v>137</v>
      </c>
      <c r="L188" s="61"/>
      <c r="M188" s="200" t="s">
        <v>41</v>
      </c>
      <c r="N188" s="201" t="s">
        <v>51</v>
      </c>
      <c r="O188" s="42"/>
      <c r="P188" s="202">
        <f>O188*H188</f>
        <v>0</v>
      </c>
      <c r="Q188" s="202">
        <v>0</v>
      </c>
      <c r="R188" s="202">
        <f>Q188*H188</f>
        <v>0</v>
      </c>
      <c r="S188" s="202">
        <v>0</v>
      </c>
      <c r="T188" s="203">
        <f>S188*H188</f>
        <v>0</v>
      </c>
      <c r="AR188" s="24" t="s">
        <v>259</v>
      </c>
      <c r="AT188" s="24" t="s">
        <v>133</v>
      </c>
      <c r="AU188" s="24" t="s">
        <v>89</v>
      </c>
      <c r="AY188" s="24" t="s">
        <v>131</v>
      </c>
      <c r="BE188" s="204">
        <f>IF(N188="základní",J188,0)</f>
        <v>0</v>
      </c>
      <c r="BF188" s="204">
        <f>IF(N188="snížená",J188,0)</f>
        <v>0</v>
      </c>
      <c r="BG188" s="204">
        <f>IF(N188="zákl. přenesená",J188,0)</f>
        <v>0</v>
      </c>
      <c r="BH188" s="204">
        <f>IF(N188="sníž. přenesená",J188,0)</f>
        <v>0</v>
      </c>
      <c r="BI188" s="204">
        <f>IF(N188="nulová",J188,0)</f>
        <v>0</v>
      </c>
      <c r="BJ188" s="24" t="s">
        <v>25</v>
      </c>
      <c r="BK188" s="204">
        <f>ROUND(I188*H188,2)</f>
        <v>0</v>
      </c>
      <c r="BL188" s="24" t="s">
        <v>259</v>
      </c>
      <c r="BM188" s="24" t="s">
        <v>260</v>
      </c>
    </row>
    <row r="189" spans="2:65" s="1" customFormat="1" ht="13.5">
      <c r="B189" s="41"/>
      <c r="C189" s="63"/>
      <c r="D189" s="205" t="s">
        <v>140</v>
      </c>
      <c r="E189" s="63"/>
      <c r="F189" s="206" t="s">
        <v>261</v>
      </c>
      <c r="G189" s="63"/>
      <c r="H189" s="63"/>
      <c r="I189" s="163"/>
      <c r="J189" s="63"/>
      <c r="K189" s="63"/>
      <c r="L189" s="61"/>
      <c r="M189" s="207"/>
      <c r="N189" s="42"/>
      <c r="O189" s="42"/>
      <c r="P189" s="42"/>
      <c r="Q189" s="42"/>
      <c r="R189" s="42"/>
      <c r="S189" s="42"/>
      <c r="T189" s="78"/>
      <c r="AT189" s="24" t="s">
        <v>140</v>
      </c>
      <c r="AU189" s="24" t="s">
        <v>89</v>
      </c>
    </row>
    <row r="190" spans="2:65" s="11" customFormat="1" ht="13.5">
      <c r="B190" s="208"/>
      <c r="C190" s="209"/>
      <c r="D190" s="210" t="s">
        <v>142</v>
      </c>
      <c r="E190" s="211" t="s">
        <v>41</v>
      </c>
      <c r="F190" s="212" t="s">
        <v>262</v>
      </c>
      <c r="G190" s="209"/>
      <c r="H190" s="213">
        <v>39.713000000000001</v>
      </c>
      <c r="I190" s="214"/>
      <c r="J190" s="209"/>
      <c r="K190" s="209"/>
      <c r="L190" s="215"/>
      <c r="M190" s="216"/>
      <c r="N190" s="217"/>
      <c r="O190" s="217"/>
      <c r="P190" s="217"/>
      <c r="Q190" s="217"/>
      <c r="R190" s="217"/>
      <c r="S190" s="217"/>
      <c r="T190" s="218"/>
      <c r="AT190" s="219" t="s">
        <v>142</v>
      </c>
      <c r="AU190" s="219" t="s">
        <v>89</v>
      </c>
      <c r="AV190" s="11" t="s">
        <v>89</v>
      </c>
      <c r="AW190" s="11" t="s">
        <v>43</v>
      </c>
      <c r="AX190" s="11" t="s">
        <v>25</v>
      </c>
      <c r="AY190" s="219" t="s">
        <v>131</v>
      </c>
    </row>
    <row r="191" spans="2:65" s="1" customFormat="1" ht="22.5" customHeight="1">
      <c r="B191" s="41"/>
      <c r="C191" s="193" t="s">
        <v>9</v>
      </c>
      <c r="D191" s="193" t="s">
        <v>133</v>
      </c>
      <c r="E191" s="194" t="s">
        <v>263</v>
      </c>
      <c r="F191" s="195" t="s">
        <v>264</v>
      </c>
      <c r="G191" s="196" t="s">
        <v>174</v>
      </c>
      <c r="H191" s="197">
        <v>36.365000000000002</v>
      </c>
      <c r="I191" s="198"/>
      <c r="J191" s="199">
        <f>ROUND(I191*H191,2)</f>
        <v>0</v>
      </c>
      <c r="K191" s="195" t="s">
        <v>137</v>
      </c>
      <c r="L191" s="61"/>
      <c r="M191" s="200" t="s">
        <v>41</v>
      </c>
      <c r="N191" s="201" t="s">
        <v>51</v>
      </c>
      <c r="O191" s="42"/>
      <c r="P191" s="202">
        <f>O191*H191</f>
        <v>0</v>
      </c>
      <c r="Q191" s="202">
        <v>0</v>
      </c>
      <c r="R191" s="202">
        <f>Q191*H191</f>
        <v>0</v>
      </c>
      <c r="S191" s="202">
        <v>0</v>
      </c>
      <c r="T191" s="203">
        <f>S191*H191</f>
        <v>0</v>
      </c>
      <c r="AR191" s="24" t="s">
        <v>138</v>
      </c>
      <c r="AT191" s="24" t="s">
        <v>133</v>
      </c>
      <c r="AU191" s="24" t="s">
        <v>89</v>
      </c>
      <c r="AY191" s="24" t="s">
        <v>131</v>
      </c>
      <c r="BE191" s="204">
        <f>IF(N191="základní",J191,0)</f>
        <v>0</v>
      </c>
      <c r="BF191" s="204">
        <f>IF(N191="snížená",J191,0)</f>
        <v>0</v>
      </c>
      <c r="BG191" s="204">
        <f>IF(N191="zákl. přenesená",J191,0)</f>
        <v>0</v>
      </c>
      <c r="BH191" s="204">
        <f>IF(N191="sníž. přenesená",J191,0)</f>
        <v>0</v>
      </c>
      <c r="BI191" s="204">
        <f>IF(N191="nulová",J191,0)</f>
        <v>0</v>
      </c>
      <c r="BJ191" s="24" t="s">
        <v>25</v>
      </c>
      <c r="BK191" s="204">
        <f>ROUND(I191*H191,2)</f>
        <v>0</v>
      </c>
      <c r="BL191" s="24" t="s">
        <v>138</v>
      </c>
      <c r="BM191" s="24" t="s">
        <v>265</v>
      </c>
    </row>
    <row r="192" spans="2:65" s="1" customFormat="1" ht="27">
      <c r="B192" s="41"/>
      <c r="C192" s="63"/>
      <c r="D192" s="205" t="s">
        <v>140</v>
      </c>
      <c r="E192" s="63"/>
      <c r="F192" s="206" t="s">
        <v>266</v>
      </c>
      <c r="G192" s="63"/>
      <c r="H192" s="63"/>
      <c r="I192" s="163"/>
      <c r="J192" s="63"/>
      <c r="K192" s="63"/>
      <c r="L192" s="61"/>
      <c r="M192" s="207"/>
      <c r="N192" s="42"/>
      <c r="O192" s="42"/>
      <c r="P192" s="42"/>
      <c r="Q192" s="42"/>
      <c r="R192" s="42"/>
      <c r="S192" s="42"/>
      <c r="T192" s="78"/>
      <c r="AT192" s="24" t="s">
        <v>140</v>
      </c>
      <c r="AU192" s="24" t="s">
        <v>89</v>
      </c>
    </row>
    <row r="193" spans="2:65" s="11" customFormat="1" ht="13.5">
      <c r="B193" s="208"/>
      <c r="C193" s="209"/>
      <c r="D193" s="205" t="s">
        <v>142</v>
      </c>
      <c r="E193" s="221" t="s">
        <v>41</v>
      </c>
      <c r="F193" s="222" t="s">
        <v>187</v>
      </c>
      <c r="G193" s="209"/>
      <c r="H193" s="223">
        <v>65.167000000000002</v>
      </c>
      <c r="I193" s="214"/>
      <c r="J193" s="209"/>
      <c r="K193" s="209"/>
      <c r="L193" s="215"/>
      <c r="M193" s="216"/>
      <c r="N193" s="217"/>
      <c r="O193" s="217"/>
      <c r="P193" s="217"/>
      <c r="Q193" s="217"/>
      <c r="R193" s="217"/>
      <c r="S193" s="217"/>
      <c r="T193" s="218"/>
      <c r="AT193" s="219" t="s">
        <v>142</v>
      </c>
      <c r="AU193" s="219" t="s">
        <v>89</v>
      </c>
      <c r="AV193" s="11" t="s">
        <v>89</v>
      </c>
      <c r="AW193" s="11" t="s">
        <v>43</v>
      </c>
      <c r="AX193" s="11" t="s">
        <v>80</v>
      </c>
      <c r="AY193" s="219" t="s">
        <v>131</v>
      </c>
    </row>
    <row r="194" spans="2:65" s="11" customFormat="1" ht="13.5">
      <c r="B194" s="208"/>
      <c r="C194" s="209"/>
      <c r="D194" s="205" t="s">
        <v>142</v>
      </c>
      <c r="E194" s="221" t="s">
        <v>41</v>
      </c>
      <c r="F194" s="222" t="s">
        <v>188</v>
      </c>
      <c r="G194" s="209"/>
      <c r="H194" s="223">
        <v>-1.0349999999999999</v>
      </c>
      <c r="I194" s="214"/>
      <c r="J194" s="209"/>
      <c r="K194" s="209"/>
      <c r="L194" s="215"/>
      <c r="M194" s="216"/>
      <c r="N194" s="217"/>
      <c r="O194" s="217"/>
      <c r="P194" s="217"/>
      <c r="Q194" s="217"/>
      <c r="R194" s="217"/>
      <c r="S194" s="217"/>
      <c r="T194" s="218"/>
      <c r="AT194" s="219" t="s">
        <v>142</v>
      </c>
      <c r="AU194" s="219" t="s">
        <v>89</v>
      </c>
      <c r="AV194" s="11" t="s">
        <v>89</v>
      </c>
      <c r="AW194" s="11" t="s">
        <v>43</v>
      </c>
      <c r="AX194" s="11" t="s">
        <v>80</v>
      </c>
      <c r="AY194" s="219" t="s">
        <v>131</v>
      </c>
    </row>
    <row r="195" spans="2:65" s="11" customFormat="1" ht="13.5">
      <c r="B195" s="208"/>
      <c r="C195" s="209"/>
      <c r="D195" s="205" t="s">
        <v>142</v>
      </c>
      <c r="E195" s="221" t="s">
        <v>41</v>
      </c>
      <c r="F195" s="222" t="s">
        <v>189</v>
      </c>
      <c r="G195" s="209"/>
      <c r="H195" s="223">
        <v>-0.64400000000000002</v>
      </c>
      <c r="I195" s="214"/>
      <c r="J195" s="209"/>
      <c r="K195" s="209"/>
      <c r="L195" s="215"/>
      <c r="M195" s="216"/>
      <c r="N195" s="217"/>
      <c r="O195" s="217"/>
      <c r="P195" s="217"/>
      <c r="Q195" s="217"/>
      <c r="R195" s="217"/>
      <c r="S195" s="217"/>
      <c r="T195" s="218"/>
      <c r="AT195" s="219" t="s">
        <v>142</v>
      </c>
      <c r="AU195" s="219" t="s">
        <v>89</v>
      </c>
      <c r="AV195" s="11" t="s">
        <v>89</v>
      </c>
      <c r="AW195" s="11" t="s">
        <v>43</v>
      </c>
      <c r="AX195" s="11" t="s">
        <v>80</v>
      </c>
      <c r="AY195" s="219" t="s">
        <v>131</v>
      </c>
    </row>
    <row r="196" spans="2:65" s="11" customFormat="1" ht="13.5">
      <c r="B196" s="208"/>
      <c r="C196" s="209"/>
      <c r="D196" s="205" t="s">
        <v>142</v>
      </c>
      <c r="E196" s="221" t="s">
        <v>41</v>
      </c>
      <c r="F196" s="222" t="s">
        <v>190</v>
      </c>
      <c r="G196" s="209"/>
      <c r="H196" s="223">
        <v>-3.78</v>
      </c>
      <c r="I196" s="214"/>
      <c r="J196" s="209"/>
      <c r="K196" s="209"/>
      <c r="L196" s="215"/>
      <c r="M196" s="216"/>
      <c r="N196" s="217"/>
      <c r="O196" s="217"/>
      <c r="P196" s="217"/>
      <c r="Q196" s="217"/>
      <c r="R196" s="217"/>
      <c r="S196" s="217"/>
      <c r="T196" s="218"/>
      <c r="AT196" s="219" t="s">
        <v>142</v>
      </c>
      <c r="AU196" s="219" t="s">
        <v>89</v>
      </c>
      <c r="AV196" s="11" t="s">
        <v>89</v>
      </c>
      <c r="AW196" s="11" t="s">
        <v>43</v>
      </c>
      <c r="AX196" s="11" t="s">
        <v>80</v>
      </c>
      <c r="AY196" s="219" t="s">
        <v>131</v>
      </c>
    </row>
    <row r="197" spans="2:65" s="11" customFormat="1" ht="13.5">
      <c r="B197" s="208"/>
      <c r="C197" s="209"/>
      <c r="D197" s="205" t="s">
        <v>142</v>
      </c>
      <c r="E197" s="221" t="s">
        <v>41</v>
      </c>
      <c r="F197" s="222" t="s">
        <v>267</v>
      </c>
      <c r="G197" s="209"/>
      <c r="H197" s="223">
        <v>-18.143999999999998</v>
      </c>
      <c r="I197" s="214"/>
      <c r="J197" s="209"/>
      <c r="K197" s="209"/>
      <c r="L197" s="215"/>
      <c r="M197" s="216"/>
      <c r="N197" s="217"/>
      <c r="O197" s="217"/>
      <c r="P197" s="217"/>
      <c r="Q197" s="217"/>
      <c r="R197" s="217"/>
      <c r="S197" s="217"/>
      <c r="T197" s="218"/>
      <c r="AT197" s="219" t="s">
        <v>142</v>
      </c>
      <c r="AU197" s="219" t="s">
        <v>89</v>
      </c>
      <c r="AV197" s="11" t="s">
        <v>89</v>
      </c>
      <c r="AW197" s="11" t="s">
        <v>43</v>
      </c>
      <c r="AX197" s="11" t="s">
        <v>80</v>
      </c>
      <c r="AY197" s="219" t="s">
        <v>131</v>
      </c>
    </row>
    <row r="198" spans="2:65" s="11" customFormat="1" ht="13.5">
      <c r="B198" s="208"/>
      <c r="C198" s="209"/>
      <c r="D198" s="205" t="s">
        <v>142</v>
      </c>
      <c r="E198" s="221" t="s">
        <v>41</v>
      </c>
      <c r="F198" s="222" t="s">
        <v>268</v>
      </c>
      <c r="G198" s="209"/>
      <c r="H198" s="223">
        <v>-4.5359999999999996</v>
      </c>
      <c r="I198" s="214"/>
      <c r="J198" s="209"/>
      <c r="K198" s="209"/>
      <c r="L198" s="215"/>
      <c r="M198" s="216"/>
      <c r="N198" s="217"/>
      <c r="O198" s="217"/>
      <c r="P198" s="217"/>
      <c r="Q198" s="217"/>
      <c r="R198" s="217"/>
      <c r="S198" s="217"/>
      <c r="T198" s="218"/>
      <c r="AT198" s="219" t="s">
        <v>142</v>
      </c>
      <c r="AU198" s="219" t="s">
        <v>89</v>
      </c>
      <c r="AV198" s="11" t="s">
        <v>89</v>
      </c>
      <c r="AW198" s="11" t="s">
        <v>43</v>
      </c>
      <c r="AX198" s="11" t="s">
        <v>80</v>
      </c>
      <c r="AY198" s="219" t="s">
        <v>131</v>
      </c>
    </row>
    <row r="199" spans="2:65" s="11" customFormat="1" ht="13.5">
      <c r="B199" s="208"/>
      <c r="C199" s="209"/>
      <c r="D199" s="205" t="s">
        <v>142</v>
      </c>
      <c r="E199" s="221" t="s">
        <v>41</v>
      </c>
      <c r="F199" s="222" t="s">
        <v>269</v>
      </c>
      <c r="G199" s="209"/>
      <c r="H199" s="223">
        <v>-7.4999999999999997E-2</v>
      </c>
      <c r="I199" s="214"/>
      <c r="J199" s="209"/>
      <c r="K199" s="209"/>
      <c r="L199" s="215"/>
      <c r="M199" s="216"/>
      <c r="N199" s="217"/>
      <c r="O199" s="217"/>
      <c r="P199" s="217"/>
      <c r="Q199" s="217"/>
      <c r="R199" s="217"/>
      <c r="S199" s="217"/>
      <c r="T199" s="218"/>
      <c r="AT199" s="219" t="s">
        <v>142</v>
      </c>
      <c r="AU199" s="219" t="s">
        <v>89</v>
      </c>
      <c r="AV199" s="11" t="s">
        <v>89</v>
      </c>
      <c r="AW199" s="11" t="s">
        <v>43</v>
      </c>
      <c r="AX199" s="11" t="s">
        <v>80</v>
      </c>
      <c r="AY199" s="219" t="s">
        <v>131</v>
      </c>
    </row>
    <row r="200" spans="2:65" s="11" customFormat="1" ht="13.5">
      <c r="B200" s="208"/>
      <c r="C200" s="209"/>
      <c r="D200" s="205" t="s">
        <v>142</v>
      </c>
      <c r="E200" s="221" t="s">
        <v>41</v>
      </c>
      <c r="F200" s="222" t="s">
        <v>270</v>
      </c>
      <c r="G200" s="209"/>
      <c r="H200" s="223">
        <v>-0.58799999999999997</v>
      </c>
      <c r="I200" s="214"/>
      <c r="J200" s="209"/>
      <c r="K200" s="209"/>
      <c r="L200" s="215"/>
      <c r="M200" s="216"/>
      <c r="N200" s="217"/>
      <c r="O200" s="217"/>
      <c r="P200" s="217"/>
      <c r="Q200" s="217"/>
      <c r="R200" s="217"/>
      <c r="S200" s="217"/>
      <c r="T200" s="218"/>
      <c r="AT200" s="219" t="s">
        <v>142</v>
      </c>
      <c r="AU200" s="219" t="s">
        <v>89</v>
      </c>
      <c r="AV200" s="11" t="s">
        <v>89</v>
      </c>
      <c r="AW200" s="11" t="s">
        <v>43</v>
      </c>
      <c r="AX200" s="11" t="s">
        <v>80</v>
      </c>
      <c r="AY200" s="219" t="s">
        <v>131</v>
      </c>
    </row>
    <row r="201" spans="2:65" s="13" customFormat="1" ht="13.5">
      <c r="B201" s="235"/>
      <c r="C201" s="236"/>
      <c r="D201" s="210" t="s">
        <v>142</v>
      </c>
      <c r="E201" s="257" t="s">
        <v>41</v>
      </c>
      <c r="F201" s="258" t="s">
        <v>186</v>
      </c>
      <c r="G201" s="236"/>
      <c r="H201" s="259">
        <v>36.365000000000002</v>
      </c>
      <c r="I201" s="240"/>
      <c r="J201" s="236"/>
      <c r="K201" s="236"/>
      <c r="L201" s="241"/>
      <c r="M201" s="242"/>
      <c r="N201" s="243"/>
      <c r="O201" s="243"/>
      <c r="P201" s="243"/>
      <c r="Q201" s="243"/>
      <c r="R201" s="243"/>
      <c r="S201" s="243"/>
      <c r="T201" s="244"/>
      <c r="AT201" s="245" t="s">
        <v>142</v>
      </c>
      <c r="AU201" s="245" t="s">
        <v>89</v>
      </c>
      <c r="AV201" s="13" t="s">
        <v>149</v>
      </c>
      <c r="AW201" s="13" t="s">
        <v>43</v>
      </c>
      <c r="AX201" s="13" t="s">
        <v>25</v>
      </c>
      <c r="AY201" s="245" t="s">
        <v>131</v>
      </c>
    </row>
    <row r="202" spans="2:65" s="1" customFormat="1" ht="22.5" customHeight="1">
      <c r="B202" s="41"/>
      <c r="C202" s="193" t="s">
        <v>271</v>
      </c>
      <c r="D202" s="193" t="s">
        <v>133</v>
      </c>
      <c r="E202" s="194" t="s">
        <v>272</v>
      </c>
      <c r="F202" s="195" t="s">
        <v>273</v>
      </c>
      <c r="G202" s="196" t="s">
        <v>174</v>
      </c>
      <c r="H202" s="197">
        <v>18.143999999999998</v>
      </c>
      <c r="I202" s="198"/>
      <c r="J202" s="199">
        <f>ROUND(I202*H202,2)</f>
        <v>0</v>
      </c>
      <c r="K202" s="195" t="s">
        <v>137</v>
      </c>
      <c r="L202" s="61"/>
      <c r="M202" s="200" t="s">
        <v>41</v>
      </c>
      <c r="N202" s="201" t="s">
        <v>51</v>
      </c>
      <c r="O202" s="42"/>
      <c r="P202" s="202">
        <f>O202*H202</f>
        <v>0</v>
      </c>
      <c r="Q202" s="202">
        <v>0</v>
      </c>
      <c r="R202" s="202">
        <f>Q202*H202</f>
        <v>0</v>
      </c>
      <c r="S202" s="202">
        <v>0</v>
      </c>
      <c r="T202" s="203">
        <f>S202*H202</f>
        <v>0</v>
      </c>
      <c r="AR202" s="24" t="s">
        <v>138</v>
      </c>
      <c r="AT202" s="24" t="s">
        <v>133</v>
      </c>
      <c r="AU202" s="24" t="s">
        <v>89</v>
      </c>
      <c r="AY202" s="24" t="s">
        <v>131</v>
      </c>
      <c r="BE202" s="204">
        <f>IF(N202="základní",J202,0)</f>
        <v>0</v>
      </c>
      <c r="BF202" s="204">
        <f>IF(N202="snížená",J202,0)</f>
        <v>0</v>
      </c>
      <c r="BG202" s="204">
        <f>IF(N202="zákl. přenesená",J202,0)</f>
        <v>0</v>
      </c>
      <c r="BH202" s="204">
        <f>IF(N202="sníž. přenesená",J202,0)</f>
        <v>0</v>
      </c>
      <c r="BI202" s="204">
        <f>IF(N202="nulová",J202,0)</f>
        <v>0</v>
      </c>
      <c r="BJ202" s="24" t="s">
        <v>25</v>
      </c>
      <c r="BK202" s="204">
        <f>ROUND(I202*H202,2)</f>
        <v>0</v>
      </c>
      <c r="BL202" s="24" t="s">
        <v>138</v>
      </c>
      <c r="BM202" s="24" t="s">
        <v>274</v>
      </c>
    </row>
    <row r="203" spans="2:65" s="1" customFormat="1" ht="40.5">
      <c r="B203" s="41"/>
      <c r="C203" s="63"/>
      <c r="D203" s="205" t="s">
        <v>140</v>
      </c>
      <c r="E203" s="63"/>
      <c r="F203" s="206" t="s">
        <v>275</v>
      </c>
      <c r="G203" s="63"/>
      <c r="H203" s="63"/>
      <c r="I203" s="163"/>
      <c r="J203" s="63"/>
      <c r="K203" s="63"/>
      <c r="L203" s="61"/>
      <c r="M203" s="207"/>
      <c r="N203" s="42"/>
      <c r="O203" s="42"/>
      <c r="P203" s="42"/>
      <c r="Q203" s="42"/>
      <c r="R203" s="42"/>
      <c r="S203" s="42"/>
      <c r="T203" s="78"/>
      <c r="AT203" s="24" t="s">
        <v>140</v>
      </c>
      <c r="AU203" s="24" t="s">
        <v>89</v>
      </c>
    </row>
    <row r="204" spans="2:65" s="11" customFormat="1" ht="13.5">
      <c r="B204" s="208"/>
      <c r="C204" s="209"/>
      <c r="D204" s="210" t="s">
        <v>142</v>
      </c>
      <c r="E204" s="211" t="s">
        <v>41</v>
      </c>
      <c r="F204" s="212" t="s">
        <v>276</v>
      </c>
      <c r="G204" s="209"/>
      <c r="H204" s="213">
        <v>18.143999999999998</v>
      </c>
      <c r="I204" s="214"/>
      <c r="J204" s="209"/>
      <c r="K204" s="209"/>
      <c r="L204" s="215"/>
      <c r="M204" s="216"/>
      <c r="N204" s="217"/>
      <c r="O204" s="217"/>
      <c r="P204" s="217"/>
      <c r="Q204" s="217"/>
      <c r="R204" s="217"/>
      <c r="S204" s="217"/>
      <c r="T204" s="218"/>
      <c r="AT204" s="219" t="s">
        <v>142</v>
      </c>
      <c r="AU204" s="219" t="s">
        <v>89</v>
      </c>
      <c r="AV204" s="11" t="s">
        <v>89</v>
      </c>
      <c r="AW204" s="11" t="s">
        <v>43</v>
      </c>
      <c r="AX204" s="11" t="s">
        <v>25</v>
      </c>
      <c r="AY204" s="219" t="s">
        <v>131</v>
      </c>
    </row>
    <row r="205" spans="2:65" s="1" customFormat="1" ht="22.5" customHeight="1">
      <c r="B205" s="41"/>
      <c r="C205" s="260" t="s">
        <v>277</v>
      </c>
      <c r="D205" s="260" t="s">
        <v>278</v>
      </c>
      <c r="E205" s="261" t="s">
        <v>279</v>
      </c>
      <c r="F205" s="262" t="s">
        <v>280</v>
      </c>
      <c r="G205" s="263" t="s">
        <v>258</v>
      </c>
      <c r="H205" s="264">
        <v>36.287999999999997</v>
      </c>
      <c r="I205" s="265"/>
      <c r="J205" s="266">
        <f>ROUND(I205*H205,2)</f>
        <v>0</v>
      </c>
      <c r="K205" s="262" t="s">
        <v>137</v>
      </c>
      <c r="L205" s="267"/>
      <c r="M205" s="268" t="s">
        <v>41</v>
      </c>
      <c r="N205" s="269" t="s">
        <v>51</v>
      </c>
      <c r="O205" s="42"/>
      <c r="P205" s="202">
        <f>O205*H205</f>
        <v>0</v>
      </c>
      <c r="Q205" s="202">
        <v>0</v>
      </c>
      <c r="R205" s="202">
        <f>Q205*H205</f>
        <v>0</v>
      </c>
      <c r="S205" s="202">
        <v>0</v>
      </c>
      <c r="T205" s="203">
        <f>S205*H205</f>
        <v>0</v>
      </c>
      <c r="AR205" s="24" t="s">
        <v>180</v>
      </c>
      <c r="AT205" s="24" t="s">
        <v>278</v>
      </c>
      <c r="AU205" s="24" t="s">
        <v>89</v>
      </c>
      <c r="AY205" s="24" t="s">
        <v>131</v>
      </c>
      <c r="BE205" s="204">
        <f>IF(N205="základní",J205,0)</f>
        <v>0</v>
      </c>
      <c r="BF205" s="204">
        <f>IF(N205="snížená",J205,0)</f>
        <v>0</v>
      </c>
      <c r="BG205" s="204">
        <f>IF(N205="zákl. přenesená",J205,0)</f>
        <v>0</v>
      </c>
      <c r="BH205" s="204">
        <f>IF(N205="sníž. přenesená",J205,0)</f>
        <v>0</v>
      </c>
      <c r="BI205" s="204">
        <f>IF(N205="nulová",J205,0)</f>
        <v>0</v>
      </c>
      <c r="BJ205" s="24" t="s">
        <v>25</v>
      </c>
      <c r="BK205" s="204">
        <f>ROUND(I205*H205,2)</f>
        <v>0</v>
      </c>
      <c r="BL205" s="24" t="s">
        <v>138</v>
      </c>
      <c r="BM205" s="24" t="s">
        <v>281</v>
      </c>
    </row>
    <row r="206" spans="2:65" s="1" customFormat="1" ht="40.5">
      <c r="B206" s="41"/>
      <c r="C206" s="63"/>
      <c r="D206" s="205" t="s">
        <v>140</v>
      </c>
      <c r="E206" s="63"/>
      <c r="F206" s="206" t="s">
        <v>282</v>
      </c>
      <c r="G206" s="63"/>
      <c r="H206" s="63"/>
      <c r="I206" s="163"/>
      <c r="J206" s="63"/>
      <c r="K206" s="63"/>
      <c r="L206" s="61"/>
      <c r="M206" s="207"/>
      <c r="N206" s="42"/>
      <c r="O206" s="42"/>
      <c r="P206" s="42"/>
      <c r="Q206" s="42"/>
      <c r="R206" s="42"/>
      <c r="S206" s="42"/>
      <c r="T206" s="78"/>
      <c r="AT206" s="24" t="s">
        <v>140</v>
      </c>
      <c r="AU206" s="24" t="s">
        <v>89</v>
      </c>
    </row>
    <row r="207" spans="2:65" s="11" customFormat="1" ht="13.5">
      <c r="B207" s="208"/>
      <c r="C207" s="209"/>
      <c r="D207" s="210" t="s">
        <v>142</v>
      </c>
      <c r="E207" s="211" t="s">
        <v>41</v>
      </c>
      <c r="F207" s="212" t="s">
        <v>283</v>
      </c>
      <c r="G207" s="209"/>
      <c r="H207" s="213">
        <v>36.287999999999997</v>
      </c>
      <c r="I207" s="214"/>
      <c r="J207" s="209"/>
      <c r="K207" s="209"/>
      <c r="L207" s="215"/>
      <c r="M207" s="216"/>
      <c r="N207" s="217"/>
      <c r="O207" s="217"/>
      <c r="P207" s="217"/>
      <c r="Q207" s="217"/>
      <c r="R207" s="217"/>
      <c r="S207" s="217"/>
      <c r="T207" s="218"/>
      <c r="AT207" s="219" t="s">
        <v>142</v>
      </c>
      <c r="AU207" s="219" t="s">
        <v>89</v>
      </c>
      <c r="AV207" s="11" t="s">
        <v>89</v>
      </c>
      <c r="AW207" s="11" t="s">
        <v>43</v>
      </c>
      <c r="AX207" s="11" t="s">
        <v>25</v>
      </c>
      <c r="AY207" s="219" t="s">
        <v>131</v>
      </c>
    </row>
    <row r="208" spans="2:65" s="1" customFormat="1" ht="31.5" customHeight="1">
      <c r="B208" s="41"/>
      <c r="C208" s="193" t="s">
        <v>284</v>
      </c>
      <c r="D208" s="193" t="s">
        <v>133</v>
      </c>
      <c r="E208" s="194" t="s">
        <v>285</v>
      </c>
      <c r="F208" s="195" t="s">
        <v>286</v>
      </c>
      <c r="G208" s="196" t="s">
        <v>136</v>
      </c>
      <c r="H208" s="197">
        <v>39.76</v>
      </c>
      <c r="I208" s="198"/>
      <c r="J208" s="199">
        <f>ROUND(I208*H208,2)</f>
        <v>0</v>
      </c>
      <c r="K208" s="195" t="s">
        <v>137</v>
      </c>
      <c r="L208" s="61"/>
      <c r="M208" s="200" t="s">
        <v>41</v>
      </c>
      <c r="N208" s="201" t="s">
        <v>51</v>
      </c>
      <c r="O208" s="42"/>
      <c r="P208" s="202">
        <f>O208*H208</f>
        <v>0</v>
      </c>
      <c r="Q208" s="202">
        <v>0</v>
      </c>
      <c r="R208" s="202">
        <f>Q208*H208</f>
        <v>0</v>
      </c>
      <c r="S208" s="202">
        <v>0</v>
      </c>
      <c r="T208" s="203">
        <f>S208*H208</f>
        <v>0</v>
      </c>
      <c r="AR208" s="24" t="s">
        <v>138</v>
      </c>
      <c r="AT208" s="24" t="s">
        <v>133</v>
      </c>
      <c r="AU208" s="24" t="s">
        <v>89</v>
      </c>
      <c r="AY208" s="24" t="s">
        <v>131</v>
      </c>
      <c r="BE208" s="204">
        <f>IF(N208="základní",J208,0)</f>
        <v>0</v>
      </c>
      <c r="BF208" s="204">
        <f>IF(N208="snížená",J208,0)</f>
        <v>0</v>
      </c>
      <c r="BG208" s="204">
        <f>IF(N208="zákl. přenesená",J208,0)</f>
        <v>0</v>
      </c>
      <c r="BH208" s="204">
        <f>IF(N208="sníž. přenesená",J208,0)</f>
        <v>0</v>
      </c>
      <c r="BI208" s="204">
        <f>IF(N208="nulová",J208,0)</f>
        <v>0</v>
      </c>
      <c r="BJ208" s="24" t="s">
        <v>25</v>
      </c>
      <c r="BK208" s="204">
        <f>ROUND(I208*H208,2)</f>
        <v>0</v>
      </c>
      <c r="BL208" s="24" t="s">
        <v>138</v>
      </c>
      <c r="BM208" s="24" t="s">
        <v>287</v>
      </c>
    </row>
    <row r="209" spans="2:65" s="1" customFormat="1" ht="27">
      <c r="B209" s="41"/>
      <c r="C209" s="63"/>
      <c r="D209" s="205" t="s">
        <v>140</v>
      </c>
      <c r="E209" s="63"/>
      <c r="F209" s="206" t="s">
        <v>288</v>
      </c>
      <c r="G209" s="63"/>
      <c r="H209" s="63"/>
      <c r="I209" s="163"/>
      <c r="J209" s="63"/>
      <c r="K209" s="63"/>
      <c r="L209" s="61"/>
      <c r="M209" s="207"/>
      <c r="N209" s="42"/>
      <c r="O209" s="42"/>
      <c r="P209" s="42"/>
      <c r="Q209" s="42"/>
      <c r="R209" s="42"/>
      <c r="S209" s="42"/>
      <c r="T209" s="78"/>
      <c r="AT209" s="24" t="s">
        <v>140</v>
      </c>
      <c r="AU209" s="24" t="s">
        <v>89</v>
      </c>
    </row>
    <row r="210" spans="2:65" s="11" customFormat="1" ht="13.5">
      <c r="B210" s="208"/>
      <c r="C210" s="209"/>
      <c r="D210" s="205" t="s">
        <v>142</v>
      </c>
      <c r="E210" s="221" t="s">
        <v>41</v>
      </c>
      <c r="F210" s="222" t="s">
        <v>289</v>
      </c>
      <c r="G210" s="209"/>
      <c r="H210" s="223">
        <v>14.56</v>
      </c>
      <c r="I210" s="214"/>
      <c r="J210" s="209"/>
      <c r="K210" s="209"/>
      <c r="L210" s="215"/>
      <c r="M210" s="216"/>
      <c r="N210" s="217"/>
      <c r="O210" s="217"/>
      <c r="P210" s="217"/>
      <c r="Q210" s="217"/>
      <c r="R210" s="217"/>
      <c r="S210" s="217"/>
      <c r="T210" s="218"/>
      <c r="AT210" s="219" t="s">
        <v>142</v>
      </c>
      <c r="AU210" s="219" t="s">
        <v>89</v>
      </c>
      <c r="AV210" s="11" t="s">
        <v>89</v>
      </c>
      <c r="AW210" s="11" t="s">
        <v>43</v>
      </c>
      <c r="AX210" s="11" t="s">
        <v>80</v>
      </c>
      <c r="AY210" s="219" t="s">
        <v>131</v>
      </c>
    </row>
    <row r="211" spans="2:65" s="11" customFormat="1" ht="13.5">
      <c r="B211" s="208"/>
      <c r="C211" s="209"/>
      <c r="D211" s="205" t="s">
        <v>142</v>
      </c>
      <c r="E211" s="221" t="s">
        <v>41</v>
      </c>
      <c r="F211" s="222" t="s">
        <v>290</v>
      </c>
      <c r="G211" s="209"/>
      <c r="H211" s="223">
        <v>25.2</v>
      </c>
      <c r="I211" s="214"/>
      <c r="J211" s="209"/>
      <c r="K211" s="209"/>
      <c r="L211" s="215"/>
      <c r="M211" s="216"/>
      <c r="N211" s="217"/>
      <c r="O211" s="217"/>
      <c r="P211" s="217"/>
      <c r="Q211" s="217"/>
      <c r="R211" s="217"/>
      <c r="S211" s="217"/>
      <c r="T211" s="218"/>
      <c r="AT211" s="219" t="s">
        <v>142</v>
      </c>
      <c r="AU211" s="219" t="s">
        <v>89</v>
      </c>
      <c r="AV211" s="11" t="s">
        <v>89</v>
      </c>
      <c r="AW211" s="11" t="s">
        <v>43</v>
      </c>
      <c r="AX211" s="11" t="s">
        <v>80</v>
      </c>
      <c r="AY211" s="219" t="s">
        <v>131</v>
      </c>
    </row>
    <row r="212" spans="2:65" s="12" customFormat="1" ht="13.5">
      <c r="B212" s="224"/>
      <c r="C212" s="225"/>
      <c r="D212" s="210" t="s">
        <v>142</v>
      </c>
      <c r="E212" s="226" t="s">
        <v>41</v>
      </c>
      <c r="F212" s="227" t="s">
        <v>179</v>
      </c>
      <c r="G212" s="225"/>
      <c r="H212" s="228">
        <v>39.76</v>
      </c>
      <c r="I212" s="229"/>
      <c r="J212" s="225"/>
      <c r="K212" s="225"/>
      <c r="L212" s="230"/>
      <c r="M212" s="231"/>
      <c r="N212" s="232"/>
      <c r="O212" s="232"/>
      <c r="P212" s="232"/>
      <c r="Q212" s="232"/>
      <c r="R212" s="232"/>
      <c r="S212" s="232"/>
      <c r="T212" s="233"/>
      <c r="AT212" s="234" t="s">
        <v>142</v>
      </c>
      <c r="AU212" s="234" t="s">
        <v>89</v>
      </c>
      <c r="AV212" s="12" t="s">
        <v>138</v>
      </c>
      <c r="AW212" s="12" t="s">
        <v>43</v>
      </c>
      <c r="AX212" s="12" t="s">
        <v>25</v>
      </c>
      <c r="AY212" s="234" t="s">
        <v>131</v>
      </c>
    </row>
    <row r="213" spans="2:65" s="1" customFormat="1" ht="22.5" customHeight="1">
      <c r="B213" s="41"/>
      <c r="C213" s="260" t="s">
        <v>291</v>
      </c>
      <c r="D213" s="260" t="s">
        <v>278</v>
      </c>
      <c r="E213" s="261" t="s">
        <v>292</v>
      </c>
      <c r="F213" s="262" t="s">
        <v>293</v>
      </c>
      <c r="G213" s="263" t="s">
        <v>294</v>
      </c>
      <c r="H213" s="264">
        <v>1.1930000000000001</v>
      </c>
      <c r="I213" s="265"/>
      <c r="J213" s="266">
        <f>ROUND(I213*H213,2)</f>
        <v>0</v>
      </c>
      <c r="K213" s="262" t="s">
        <v>137</v>
      </c>
      <c r="L213" s="267"/>
      <c r="M213" s="268" t="s">
        <v>41</v>
      </c>
      <c r="N213" s="269" t="s">
        <v>51</v>
      </c>
      <c r="O213" s="42"/>
      <c r="P213" s="202">
        <f>O213*H213</f>
        <v>0</v>
      </c>
      <c r="Q213" s="202">
        <v>1E-3</v>
      </c>
      <c r="R213" s="202">
        <f>Q213*H213</f>
        <v>1.193E-3</v>
      </c>
      <c r="S213" s="202">
        <v>0</v>
      </c>
      <c r="T213" s="203">
        <f>S213*H213</f>
        <v>0</v>
      </c>
      <c r="AR213" s="24" t="s">
        <v>180</v>
      </c>
      <c r="AT213" s="24" t="s">
        <v>278</v>
      </c>
      <c r="AU213" s="24" t="s">
        <v>89</v>
      </c>
      <c r="AY213" s="24" t="s">
        <v>131</v>
      </c>
      <c r="BE213" s="204">
        <f>IF(N213="základní",J213,0)</f>
        <v>0</v>
      </c>
      <c r="BF213" s="204">
        <f>IF(N213="snížená",J213,0)</f>
        <v>0</v>
      </c>
      <c r="BG213" s="204">
        <f>IF(N213="zákl. přenesená",J213,0)</f>
        <v>0</v>
      </c>
      <c r="BH213" s="204">
        <f>IF(N213="sníž. přenesená",J213,0)</f>
        <v>0</v>
      </c>
      <c r="BI213" s="204">
        <f>IF(N213="nulová",J213,0)</f>
        <v>0</v>
      </c>
      <c r="BJ213" s="24" t="s">
        <v>25</v>
      </c>
      <c r="BK213" s="204">
        <f>ROUND(I213*H213,2)</f>
        <v>0</v>
      </c>
      <c r="BL213" s="24" t="s">
        <v>138</v>
      </c>
      <c r="BM213" s="24" t="s">
        <v>295</v>
      </c>
    </row>
    <row r="214" spans="2:65" s="1" customFormat="1" ht="13.5">
      <c r="B214" s="41"/>
      <c r="C214" s="63"/>
      <c r="D214" s="205" t="s">
        <v>140</v>
      </c>
      <c r="E214" s="63"/>
      <c r="F214" s="206" t="s">
        <v>296</v>
      </c>
      <c r="G214" s="63"/>
      <c r="H214" s="63"/>
      <c r="I214" s="163"/>
      <c r="J214" s="63"/>
      <c r="K214" s="63"/>
      <c r="L214" s="61"/>
      <c r="M214" s="207"/>
      <c r="N214" s="42"/>
      <c r="O214" s="42"/>
      <c r="P214" s="42"/>
      <c r="Q214" s="42"/>
      <c r="R214" s="42"/>
      <c r="S214" s="42"/>
      <c r="T214" s="78"/>
      <c r="AT214" s="24" t="s">
        <v>140</v>
      </c>
      <c r="AU214" s="24" t="s">
        <v>89</v>
      </c>
    </row>
    <row r="215" spans="2:65" s="11" customFormat="1" ht="13.5">
      <c r="B215" s="208"/>
      <c r="C215" s="209"/>
      <c r="D215" s="210" t="s">
        <v>142</v>
      </c>
      <c r="E215" s="209"/>
      <c r="F215" s="212" t="s">
        <v>297</v>
      </c>
      <c r="G215" s="209"/>
      <c r="H215" s="213">
        <v>1.1930000000000001</v>
      </c>
      <c r="I215" s="214"/>
      <c r="J215" s="209"/>
      <c r="K215" s="209"/>
      <c r="L215" s="215"/>
      <c r="M215" s="216"/>
      <c r="N215" s="217"/>
      <c r="O215" s="217"/>
      <c r="P215" s="217"/>
      <c r="Q215" s="217"/>
      <c r="R215" s="217"/>
      <c r="S215" s="217"/>
      <c r="T215" s="218"/>
      <c r="AT215" s="219" t="s">
        <v>142</v>
      </c>
      <c r="AU215" s="219" t="s">
        <v>89</v>
      </c>
      <c r="AV215" s="11" t="s">
        <v>89</v>
      </c>
      <c r="AW215" s="11" t="s">
        <v>6</v>
      </c>
      <c r="AX215" s="11" t="s">
        <v>25</v>
      </c>
      <c r="AY215" s="219" t="s">
        <v>131</v>
      </c>
    </row>
    <row r="216" spans="2:65" s="1" customFormat="1" ht="22.5" customHeight="1">
      <c r="B216" s="41"/>
      <c r="C216" s="193" t="s">
        <v>298</v>
      </c>
      <c r="D216" s="193" t="s">
        <v>133</v>
      </c>
      <c r="E216" s="194" t="s">
        <v>299</v>
      </c>
      <c r="F216" s="195" t="s">
        <v>300</v>
      </c>
      <c r="G216" s="196" t="s">
        <v>136</v>
      </c>
      <c r="H216" s="197">
        <v>39.76</v>
      </c>
      <c r="I216" s="198"/>
      <c r="J216" s="199">
        <f>ROUND(I216*H216,2)</f>
        <v>0</v>
      </c>
      <c r="K216" s="195" t="s">
        <v>137</v>
      </c>
      <c r="L216" s="61"/>
      <c r="M216" s="200" t="s">
        <v>41</v>
      </c>
      <c r="N216" s="201" t="s">
        <v>51</v>
      </c>
      <c r="O216" s="42"/>
      <c r="P216" s="202">
        <f>O216*H216</f>
        <v>0</v>
      </c>
      <c r="Q216" s="202">
        <v>0</v>
      </c>
      <c r="R216" s="202">
        <f>Q216*H216</f>
        <v>0</v>
      </c>
      <c r="S216" s="202">
        <v>0</v>
      </c>
      <c r="T216" s="203">
        <f>S216*H216</f>
        <v>0</v>
      </c>
      <c r="AR216" s="24" t="s">
        <v>138</v>
      </c>
      <c r="AT216" s="24" t="s">
        <v>133</v>
      </c>
      <c r="AU216" s="24" t="s">
        <v>89</v>
      </c>
      <c r="AY216" s="24" t="s">
        <v>131</v>
      </c>
      <c r="BE216" s="204">
        <f>IF(N216="základní",J216,0)</f>
        <v>0</v>
      </c>
      <c r="BF216" s="204">
        <f>IF(N216="snížená",J216,0)</f>
        <v>0</v>
      </c>
      <c r="BG216" s="204">
        <f>IF(N216="zákl. přenesená",J216,0)</f>
        <v>0</v>
      </c>
      <c r="BH216" s="204">
        <f>IF(N216="sníž. přenesená",J216,0)</f>
        <v>0</v>
      </c>
      <c r="BI216" s="204">
        <f>IF(N216="nulová",J216,0)</f>
        <v>0</v>
      </c>
      <c r="BJ216" s="24" t="s">
        <v>25</v>
      </c>
      <c r="BK216" s="204">
        <f>ROUND(I216*H216,2)</f>
        <v>0</v>
      </c>
      <c r="BL216" s="24" t="s">
        <v>138</v>
      </c>
      <c r="BM216" s="24" t="s">
        <v>301</v>
      </c>
    </row>
    <row r="217" spans="2:65" s="1" customFormat="1" ht="27">
      <c r="B217" s="41"/>
      <c r="C217" s="63"/>
      <c r="D217" s="205" t="s">
        <v>140</v>
      </c>
      <c r="E217" s="63"/>
      <c r="F217" s="206" t="s">
        <v>302</v>
      </c>
      <c r="G217" s="63"/>
      <c r="H217" s="63"/>
      <c r="I217" s="163"/>
      <c r="J217" s="63"/>
      <c r="K217" s="63"/>
      <c r="L217" s="61"/>
      <c r="M217" s="207"/>
      <c r="N217" s="42"/>
      <c r="O217" s="42"/>
      <c r="P217" s="42"/>
      <c r="Q217" s="42"/>
      <c r="R217" s="42"/>
      <c r="S217" s="42"/>
      <c r="T217" s="78"/>
      <c r="AT217" s="24" t="s">
        <v>140</v>
      </c>
      <c r="AU217" s="24" t="s">
        <v>89</v>
      </c>
    </row>
    <row r="218" spans="2:65" s="11" customFormat="1" ht="13.5">
      <c r="B218" s="208"/>
      <c r="C218" s="209"/>
      <c r="D218" s="205" t="s">
        <v>142</v>
      </c>
      <c r="E218" s="221" t="s">
        <v>41</v>
      </c>
      <c r="F218" s="222" t="s">
        <v>289</v>
      </c>
      <c r="G218" s="209"/>
      <c r="H218" s="223">
        <v>14.56</v>
      </c>
      <c r="I218" s="214"/>
      <c r="J218" s="209"/>
      <c r="K218" s="209"/>
      <c r="L218" s="215"/>
      <c r="M218" s="216"/>
      <c r="N218" s="217"/>
      <c r="O218" s="217"/>
      <c r="P218" s="217"/>
      <c r="Q218" s="217"/>
      <c r="R218" s="217"/>
      <c r="S218" s="217"/>
      <c r="T218" s="218"/>
      <c r="AT218" s="219" t="s">
        <v>142</v>
      </c>
      <c r="AU218" s="219" t="s">
        <v>89</v>
      </c>
      <c r="AV218" s="11" t="s">
        <v>89</v>
      </c>
      <c r="AW218" s="11" t="s">
        <v>43</v>
      </c>
      <c r="AX218" s="11" t="s">
        <v>80</v>
      </c>
      <c r="AY218" s="219" t="s">
        <v>131</v>
      </c>
    </row>
    <row r="219" spans="2:65" s="11" customFormat="1" ht="13.5">
      <c r="B219" s="208"/>
      <c r="C219" s="209"/>
      <c r="D219" s="205" t="s">
        <v>142</v>
      </c>
      <c r="E219" s="221" t="s">
        <v>41</v>
      </c>
      <c r="F219" s="222" t="s">
        <v>290</v>
      </c>
      <c r="G219" s="209"/>
      <c r="H219" s="223">
        <v>25.2</v>
      </c>
      <c r="I219" s="214"/>
      <c r="J219" s="209"/>
      <c r="K219" s="209"/>
      <c r="L219" s="215"/>
      <c r="M219" s="216"/>
      <c r="N219" s="217"/>
      <c r="O219" s="217"/>
      <c r="P219" s="217"/>
      <c r="Q219" s="217"/>
      <c r="R219" s="217"/>
      <c r="S219" s="217"/>
      <c r="T219" s="218"/>
      <c r="AT219" s="219" t="s">
        <v>142</v>
      </c>
      <c r="AU219" s="219" t="s">
        <v>89</v>
      </c>
      <c r="AV219" s="11" t="s">
        <v>89</v>
      </c>
      <c r="AW219" s="11" t="s">
        <v>43</v>
      </c>
      <c r="AX219" s="11" t="s">
        <v>80</v>
      </c>
      <c r="AY219" s="219" t="s">
        <v>131</v>
      </c>
    </row>
    <row r="220" spans="2:65" s="12" customFormat="1" ht="13.5">
      <c r="B220" s="224"/>
      <c r="C220" s="225"/>
      <c r="D220" s="210" t="s">
        <v>142</v>
      </c>
      <c r="E220" s="226" t="s">
        <v>41</v>
      </c>
      <c r="F220" s="227" t="s">
        <v>179</v>
      </c>
      <c r="G220" s="225"/>
      <c r="H220" s="228">
        <v>39.76</v>
      </c>
      <c r="I220" s="229"/>
      <c r="J220" s="225"/>
      <c r="K220" s="225"/>
      <c r="L220" s="230"/>
      <c r="M220" s="231"/>
      <c r="N220" s="232"/>
      <c r="O220" s="232"/>
      <c r="P220" s="232"/>
      <c r="Q220" s="232"/>
      <c r="R220" s="232"/>
      <c r="S220" s="232"/>
      <c r="T220" s="233"/>
      <c r="AT220" s="234" t="s">
        <v>142</v>
      </c>
      <c r="AU220" s="234" t="s">
        <v>89</v>
      </c>
      <c r="AV220" s="12" t="s">
        <v>138</v>
      </c>
      <c r="AW220" s="12" t="s">
        <v>43</v>
      </c>
      <c r="AX220" s="12" t="s">
        <v>25</v>
      </c>
      <c r="AY220" s="234" t="s">
        <v>131</v>
      </c>
    </row>
    <row r="221" spans="2:65" s="1" customFormat="1" ht="22.5" customHeight="1">
      <c r="B221" s="41"/>
      <c r="C221" s="193" t="s">
        <v>303</v>
      </c>
      <c r="D221" s="193" t="s">
        <v>133</v>
      </c>
      <c r="E221" s="194" t="s">
        <v>304</v>
      </c>
      <c r="F221" s="195" t="s">
        <v>305</v>
      </c>
      <c r="G221" s="196" t="s">
        <v>306</v>
      </c>
      <c r="H221" s="197">
        <v>5</v>
      </c>
      <c r="I221" s="198"/>
      <c r="J221" s="199">
        <f>ROUND(I221*H221,2)</f>
        <v>0</v>
      </c>
      <c r="K221" s="195" t="s">
        <v>41</v>
      </c>
      <c r="L221" s="61"/>
      <c r="M221" s="200" t="s">
        <v>41</v>
      </c>
      <c r="N221" s="201" t="s">
        <v>51</v>
      </c>
      <c r="O221" s="42"/>
      <c r="P221" s="202">
        <f>O221*H221</f>
        <v>0</v>
      </c>
      <c r="Q221" s="202">
        <v>0</v>
      </c>
      <c r="R221" s="202">
        <f>Q221*H221</f>
        <v>0</v>
      </c>
      <c r="S221" s="202">
        <v>0</v>
      </c>
      <c r="T221" s="203">
        <f>S221*H221</f>
        <v>0</v>
      </c>
      <c r="AR221" s="24" t="s">
        <v>138</v>
      </c>
      <c r="AT221" s="24" t="s">
        <v>133</v>
      </c>
      <c r="AU221" s="24" t="s">
        <v>89</v>
      </c>
      <c r="AY221" s="24" t="s">
        <v>131</v>
      </c>
      <c r="BE221" s="204">
        <f>IF(N221="základní",J221,0)</f>
        <v>0</v>
      </c>
      <c r="BF221" s="204">
        <f>IF(N221="snížená",J221,0)</f>
        <v>0</v>
      </c>
      <c r="BG221" s="204">
        <f>IF(N221="zákl. přenesená",J221,0)</f>
        <v>0</v>
      </c>
      <c r="BH221" s="204">
        <f>IF(N221="sníž. přenesená",J221,0)</f>
        <v>0</v>
      </c>
      <c r="BI221" s="204">
        <f>IF(N221="nulová",J221,0)</f>
        <v>0</v>
      </c>
      <c r="BJ221" s="24" t="s">
        <v>25</v>
      </c>
      <c r="BK221" s="204">
        <f>ROUND(I221*H221,2)</f>
        <v>0</v>
      </c>
      <c r="BL221" s="24" t="s">
        <v>138</v>
      </c>
      <c r="BM221" s="24" t="s">
        <v>307</v>
      </c>
    </row>
    <row r="222" spans="2:65" s="1" customFormat="1" ht="13.5">
      <c r="B222" s="41"/>
      <c r="C222" s="63"/>
      <c r="D222" s="205" t="s">
        <v>140</v>
      </c>
      <c r="E222" s="63"/>
      <c r="F222" s="206" t="s">
        <v>305</v>
      </c>
      <c r="G222" s="63"/>
      <c r="H222" s="63"/>
      <c r="I222" s="163"/>
      <c r="J222" s="63"/>
      <c r="K222" s="63"/>
      <c r="L222" s="61"/>
      <c r="M222" s="207"/>
      <c r="N222" s="42"/>
      <c r="O222" s="42"/>
      <c r="P222" s="42"/>
      <c r="Q222" s="42"/>
      <c r="R222" s="42"/>
      <c r="S222" s="42"/>
      <c r="T222" s="78"/>
      <c r="AT222" s="24" t="s">
        <v>140</v>
      </c>
      <c r="AU222" s="24" t="s">
        <v>89</v>
      </c>
    </row>
    <row r="223" spans="2:65" s="1" customFormat="1" ht="27">
      <c r="B223" s="41"/>
      <c r="C223" s="63"/>
      <c r="D223" s="205" t="s">
        <v>308</v>
      </c>
      <c r="E223" s="63"/>
      <c r="F223" s="270" t="s">
        <v>309</v>
      </c>
      <c r="G223" s="63"/>
      <c r="H223" s="63"/>
      <c r="I223" s="163"/>
      <c r="J223" s="63"/>
      <c r="K223" s="63"/>
      <c r="L223" s="61"/>
      <c r="M223" s="207"/>
      <c r="N223" s="42"/>
      <c r="O223" s="42"/>
      <c r="P223" s="42"/>
      <c r="Q223" s="42"/>
      <c r="R223" s="42"/>
      <c r="S223" s="42"/>
      <c r="T223" s="78"/>
      <c r="AT223" s="24" t="s">
        <v>308</v>
      </c>
      <c r="AU223" s="24" t="s">
        <v>89</v>
      </c>
    </row>
    <row r="224" spans="2:65" s="10" customFormat="1" ht="29.85" customHeight="1">
      <c r="B224" s="176"/>
      <c r="C224" s="177"/>
      <c r="D224" s="190" t="s">
        <v>79</v>
      </c>
      <c r="E224" s="191" t="s">
        <v>89</v>
      </c>
      <c r="F224" s="191" t="s">
        <v>310</v>
      </c>
      <c r="G224" s="177"/>
      <c r="H224" s="177"/>
      <c r="I224" s="180"/>
      <c r="J224" s="192">
        <f>BK224</f>
        <v>0</v>
      </c>
      <c r="K224" s="177"/>
      <c r="L224" s="182"/>
      <c r="M224" s="183"/>
      <c r="N224" s="184"/>
      <c r="O224" s="184"/>
      <c r="P224" s="185">
        <f>SUM(P225:P227)</f>
        <v>0</v>
      </c>
      <c r="Q224" s="184"/>
      <c r="R224" s="185">
        <f>SUM(R225:R227)</f>
        <v>1.3229999999999999E-2</v>
      </c>
      <c r="S224" s="184"/>
      <c r="T224" s="186">
        <f>SUM(T225:T227)</f>
        <v>0</v>
      </c>
      <c r="AR224" s="187" t="s">
        <v>25</v>
      </c>
      <c r="AT224" s="188" t="s">
        <v>79</v>
      </c>
      <c r="AU224" s="188" t="s">
        <v>25</v>
      </c>
      <c r="AY224" s="187" t="s">
        <v>131</v>
      </c>
      <c r="BK224" s="189">
        <f>SUM(BK225:BK227)</f>
        <v>0</v>
      </c>
    </row>
    <row r="225" spans="2:65" s="1" customFormat="1" ht="22.5" customHeight="1">
      <c r="B225" s="41"/>
      <c r="C225" s="193" t="s">
        <v>311</v>
      </c>
      <c r="D225" s="193" t="s">
        <v>133</v>
      </c>
      <c r="E225" s="194" t="s">
        <v>312</v>
      </c>
      <c r="F225" s="195" t="s">
        <v>313</v>
      </c>
      <c r="G225" s="196" t="s">
        <v>163</v>
      </c>
      <c r="H225" s="197">
        <v>27</v>
      </c>
      <c r="I225" s="198"/>
      <c r="J225" s="199">
        <f>ROUND(I225*H225,2)</f>
        <v>0</v>
      </c>
      <c r="K225" s="195" t="s">
        <v>137</v>
      </c>
      <c r="L225" s="61"/>
      <c r="M225" s="200" t="s">
        <v>41</v>
      </c>
      <c r="N225" s="201" t="s">
        <v>51</v>
      </c>
      <c r="O225" s="42"/>
      <c r="P225" s="202">
        <f>O225*H225</f>
        <v>0</v>
      </c>
      <c r="Q225" s="202">
        <v>4.8999999999999998E-4</v>
      </c>
      <c r="R225" s="202">
        <f>Q225*H225</f>
        <v>1.3229999999999999E-2</v>
      </c>
      <c r="S225" s="202">
        <v>0</v>
      </c>
      <c r="T225" s="203">
        <f>S225*H225</f>
        <v>0</v>
      </c>
      <c r="AR225" s="24" t="s">
        <v>138</v>
      </c>
      <c r="AT225" s="24" t="s">
        <v>133</v>
      </c>
      <c r="AU225" s="24" t="s">
        <v>89</v>
      </c>
      <c r="AY225" s="24" t="s">
        <v>131</v>
      </c>
      <c r="BE225" s="204">
        <f>IF(N225="základní",J225,0)</f>
        <v>0</v>
      </c>
      <c r="BF225" s="204">
        <f>IF(N225="snížená",J225,0)</f>
        <v>0</v>
      </c>
      <c r="BG225" s="204">
        <f>IF(N225="zákl. přenesená",J225,0)</f>
        <v>0</v>
      </c>
      <c r="BH225" s="204">
        <f>IF(N225="sníž. přenesená",J225,0)</f>
        <v>0</v>
      </c>
      <c r="BI225" s="204">
        <f>IF(N225="nulová",J225,0)</f>
        <v>0</v>
      </c>
      <c r="BJ225" s="24" t="s">
        <v>25</v>
      </c>
      <c r="BK225" s="204">
        <f>ROUND(I225*H225,2)</f>
        <v>0</v>
      </c>
      <c r="BL225" s="24" t="s">
        <v>138</v>
      </c>
      <c r="BM225" s="24" t="s">
        <v>314</v>
      </c>
    </row>
    <row r="226" spans="2:65" s="1" customFormat="1" ht="13.5">
      <c r="B226" s="41"/>
      <c r="C226" s="63"/>
      <c r="D226" s="205" t="s">
        <v>140</v>
      </c>
      <c r="E226" s="63"/>
      <c r="F226" s="206" t="s">
        <v>313</v>
      </c>
      <c r="G226" s="63"/>
      <c r="H226" s="63"/>
      <c r="I226" s="163"/>
      <c r="J226" s="63"/>
      <c r="K226" s="63"/>
      <c r="L226" s="61"/>
      <c r="M226" s="207"/>
      <c r="N226" s="42"/>
      <c r="O226" s="42"/>
      <c r="P226" s="42"/>
      <c r="Q226" s="42"/>
      <c r="R226" s="42"/>
      <c r="S226" s="42"/>
      <c r="T226" s="78"/>
      <c r="AT226" s="24" t="s">
        <v>140</v>
      </c>
      <c r="AU226" s="24" t="s">
        <v>89</v>
      </c>
    </row>
    <row r="227" spans="2:65" s="11" customFormat="1" ht="13.5">
      <c r="B227" s="208"/>
      <c r="C227" s="209"/>
      <c r="D227" s="205" t="s">
        <v>142</v>
      </c>
      <c r="E227" s="221" t="s">
        <v>41</v>
      </c>
      <c r="F227" s="222" t="s">
        <v>315</v>
      </c>
      <c r="G227" s="209"/>
      <c r="H227" s="223">
        <v>27</v>
      </c>
      <c r="I227" s="214"/>
      <c r="J227" s="209"/>
      <c r="K227" s="209"/>
      <c r="L227" s="215"/>
      <c r="M227" s="216"/>
      <c r="N227" s="217"/>
      <c r="O227" s="217"/>
      <c r="P227" s="217"/>
      <c r="Q227" s="217"/>
      <c r="R227" s="217"/>
      <c r="S227" s="217"/>
      <c r="T227" s="218"/>
      <c r="AT227" s="219" t="s">
        <v>142</v>
      </c>
      <c r="AU227" s="219" t="s">
        <v>89</v>
      </c>
      <c r="AV227" s="11" t="s">
        <v>89</v>
      </c>
      <c r="AW227" s="11" t="s">
        <v>43</v>
      </c>
      <c r="AX227" s="11" t="s">
        <v>25</v>
      </c>
      <c r="AY227" s="219" t="s">
        <v>131</v>
      </c>
    </row>
    <row r="228" spans="2:65" s="10" customFormat="1" ht="29.85" customHeight="1">
      <c r="B228" s="176"/>
      <c r="C228" s="177"/>
      <c r="D228" s="190" t="s">
        <v>79</v>
      </c>
      <c r="E228" s="191" t="s">
        <v>149</v>
      </c>
      <c r="F228" s="191" t="s">
        <v>316</v>
      </c>
      <c r="G228" s="177"/>
      <c r="H228" s="177"/>
      <c r="I228" s="180"/>
      <c r="J228" s="192">
        <f>BK228</f>
        <v>0</v>
      </c>
      <c r="K228" s="177"/>
      <c r="L228" s="182"/>
      <c r="M228" s="183"/>
      <c r="N228" s="184"/>
      <c r="O228" s="184"/>
      <c r="P228" s="185">
        <f>SUM(P229:P248)</f>
        <v>0</v>
      </c>
      <c r="Q228" s="184"/>
      <c r="R228" s="185">
        <f>SUM(R229:R248)</f>
        <v>0.89764999999999995</v>
      </c>
      <c r="S228" s="184"/>
      <c r="T228" s="186">
        <f>SUM(T229:T248)</f>
        <v>11</v>
      </c>
      <c r="AR228" s="187" t="s">
        <v>25</v>
      </c>
      <c r="AT228" s="188" t="s">
        <v>79</v>
      </c>
      <c r="AU228" s="188" t="s">
        <v>25</v>
      </c>
      <c r="AY228" s="187" t="s">
        <v>131</v>
      </c>
      <c r="BK228" s="189">
        <f>SUM(BK229:BK248)</f>
        <v>0</v>
      </c>
    </row>
    <row r="229" spans="2:65" s="1" customFormat="1" ht="22.5" customHeight="1">
      <c r="B229" s="41"/>
      <c r="C229" s="193" t="s">
        <v>317</v>
      </c>
      <c r="D229" s="193" t="s">
        <v>133</v>
      </c>
      <c r="E229" s="194" t="s">
        <v>318</v>
      </c>
      <c r="F229" s="195" t="s">
        <v>319</v>
      </c>
      <c r="G229" s="196" t="s">
        <v>306</v>
      </c>
      <c r="H229" s="197">
        <v>5</v>
      </c>
      <c r="I229" s="198"/>
      <c r="J229" s="199">
        <f>ROUND(I229*H229,2)</f>
        <v>0</v>
      </c>
      <c r="K229" s="195" t="s">
        <v>137</v>
      </c>
      <c r="L229" s="61"/>
      <c r="M229" s="200" t="s">
        <v>41</v>
      </c>
      <c r="N229" s="201" t="s">
        <v>51</v>
      </c>
      <c r="O229" s="42"/>
      <c r="P229" s="202">
        <f>O229*H229</f>
        <v>0</v>
      </c>
      <c r="Q229" s="202">
        <v>0.17488999999999999</v>
      </c>
      <c r="R229" s="202">
        <f>Q229*H229</f>
        <v>0.87444999999999995</v>
      </c>
      <c r="S229" s="202">
        <v>0</v>
      </c>
      <c r="T229" s="203">
        <f>S229*H229</f>
        <v>0</v>
      </c>
      <c r="AR229" s="24" t="s">
        <v>138</v>
      </c>
      <c r="AT229" s="24" t="s">
        <v>133</v>
      </c>
      <c r="AU229" s="24" t="s">
        <v>89</v>
      </c>
      <c r="AY229" s="24" t="s">
        <v>131</v>
      </c>
      <c r="BE229" s="204">
        <f>IF(N229="základní",J229,0)</f>
        <v>0</v>
      </c>
      <c r="BF229" s="204">
        <f>IF(N229="snížená",J229,0)</f>
        <v>0</v>
      </c>
      <c r="BG229" s="204">
        <f>IF(N229="zákl. přenesená",J229,0)</f>
        <v>0</v>
      </c>
      <c r="BH229" s="204">
        <f>IF(N229="sníž. přenesená",J229,0)</f>
        <v>0</v>
      </c>
      <c r="BI229" s="204">
        <f>IF(N229="nulová",J229,0)</f>
        <v>0</v>
      </c>
      <c r="BJ229" s="24" t="s">
        <v>25</v>
      </c>
      <c r="BK229" s="204">
        <f>ROUND(I229*H229,2)</f>
        <v>0</v>
      </c>
      <c r="BL229" s="24" t="s">
        <v>138</v>
      </c>
      <c r="BM229" s="24" t="s">
        <v>320</v>
      </c>
    </row>
    <row r="230" spans="2:65" s="1" customFormat="1" ht="27">
      <c r="B230" s="41"/>
      <c r="C230" s="63"/>
      <c r="D230" s="210" t="s">
        <v>140</v>
      </c>
      <c r="E230" s="63"/>
      <c r="F230" s="220" t="s">
        <v>321</v>
      </c>
      <c r="G230" s="63"/>
      <c r="H230" s="63"/>
      <c r="I230" s="163"/>
      <c r="J230" s="63"/>
      <c r="K230" s="63"/>
      <c r="L230" s="61"/>
      <c r="M230" s="207"/>
      <c r="N230" s="42"/>
      <c r="O230" s="42"/>
      <c r="P230" s="42"/>
      <c r="Q230" s="42"/>
      <c r="R230" s="42"/>
      <c r="S230" s="42"/>
      <c r="T230" s="78"/>
      <c r="AT230" s="24" t="s">
        <v>140</v>
      </c>
      <c r="AU230" s="24" t="s">
        <v>89</v>
      </c>
    </row>
    <row r="231" spans="2:65" s="1" customFormat="1" ht="22.5" customHeight="1">
      <c r="B231" s="41"/>
      <c r="C231" s="260" t="s">
        <v>322</v>
      </c>
      <c r="D231" s="260" t="s">
        <v>278</v>
      </c>
      <c r="E231" s="261" t="s">
        <v>323</v>
      </c>
      <c r="F231" s="262" t="s">
        <v>324</v>
      </c>
      <c r="G231" s="263" t="s">
        <v>306</v>
      </c>
      <c r="H231" s="264">
        <v>2</v>
      </c>
      <c r="I231" s="265"/>
      <c r="J231" s="266">
        <f>ROUND(I231*H231,2)</f>
        <v>0</v>
      </c>
      <c r="K231" s="262" t="s">
        <v>137</v>
      </c>
      <c r="L231" s="267"/>
      <c r="M231" s="268" t="s">
        <v>41</v>
      </c>
      <c r="N231" s="269" t="s">
        <v>51</v>
      </c>
      <c r="O231" s="42"/>
      <c r="P231" s="202">
        <f>O231*H231</f>
        <v>0</v>
      </c>
      <c r="Q231" s="202">
        <v>2.8E-3</v>
      </c>
      <c r="R231" s="202">
        <f>Q231*H231</f>
        <v>5.5999999999999999E-3</v>
      </c>
      <c r="S231" s="202">
        <v>0</v>
      </c>
      <c r="T231" s="203">
        <f>S231*H231</f>
        <v>0</v>
      </c>
      <c r="AR231" s="24" t="s">
        <v>180</v>
      </c>
      <c r="AT231" s="24" t="s">
        <v>278</v>
      </c>
      <c r="AU231" s="24" t="s">
        <v>89</v>
      </c>
      <c r="AY231" s="24" t="s">
        <v>131</v>
      </c>
      <c r="BE231" s="204">
        <f>IF(N231="základní",J231,0)</f>
        <v>0</v>
      </c>
      <c r="BF231" s="204">
        <f>IF(N231="snížená",J231,0)</f>
        <v>0</v>
      </c>
      <c r="BG231" s="204">
        <f>IF(N231="zákl. přenesená",J231,0)</f>
        <v>0</v>
      </c>
      <c r="BH231" s="204">
        <f>IF(N231="sníž. přenesená",J231,0)</f>
        <v>0</v>
      </c>
      <c r="BI231" s="204">
        <f>IF(N231="nulová",J231,0)</f>
        <v>0</v>
      </c>
      <c r="BJ231" s="24" t="s">
        <v>25</v>
      </c>
      <c r="BK231" s="204">
        <f>ROUND(I231*H231,2)</f>
        <v>0</v>
      </c>
      <c r="BL231" s="24" t="s">
        <v>138</v>
      </c>
      <c r="BM231" s="24" t="s">
        <v>325</v>
      </c>
    </row>
    <row r="232" spans="2:65" s="1" customFormat="1" ht="27">
      <c r="B232" s="41"/>
      <c r="C232" s="63"/>
      <c r="D232" s="210" t="s">
        <v>140</v>
      </c>
      <c r="E232" s="63"/>
      <c r="F232" s="220" t="s">
        <v>326</v>
      </c>
      <c r="G232" s="63"/>
      <c r="H232" s="63"/>
      <c r="I232" s="163"/>
      <c r="J232" s="63"/>
      <c r="K232" s="63"/>
      <c r="L232" s="61"/>
      <c r="M232" s="207"/>
      <c r="N232" s="42"/>
      <c r="O232" s="42"/>
      <c r="P232" s="42"/>
      <c r="Q232" s="42"/>
      <c r="R232" s="42"/>
      <c r="S232" s="42"/>
      <c r="T232" s="78"/>
      <c r="AT232" s="24" t="s">
        <v>140</v>
      </c>
      <c r="AU232" s="24" t="s">
        <v>89</v>
      </c>
    </row>
    <row r="233" spans="2:65" s="1" customFormat="1" ht="22.5" customHeight="1">
      <c r="B233" s="41"/>
      <c r="C233" s="260" t="s">
        <v>327</v>
      </c>
      <c r="D233" s="260" t="s">
        <v>278</v>
      </c>
      <c r="E233" s="261" t="s">
        <v>328</v>
      </c>
      <c r="F233" s="262" t="s">
        <v>329</v>
      </c>
      <c r="G233" s="263" t="s">
        <v>306</v>
      </c>
      <c r="H233" s="264">
        <v>1</v>
      </c>
      <c r="I233" s="265"/>
      <c r="J233" s="266">
        <f>ROUND(I233*H233,2)</f>
        <v>0</v>
      </c>
      <c r="K233" s="262" t="s">
        <v>137</v>
      </c>
      <c r="L233" s="267"/>
      <c r="M233" s="268" t="s">
        <v>41</v>
      </c>
      <c r="N233" s="269" t="s">
        <v>51</v>
      </c>
      <c r="O233" s="42"/>
      <c r="P233" s="202">
        <f>O233*H233</f>
        <v>0</v>
      </c>
      <c r="Q233" s="202">
        <v>3.3999999999999998E-3</v>
      </c>
      <c r="R233" s="202">
        <f>Q233*H233</f>
        <v>3.3999999999999998E-3</v>
      </c>
      <c r="S233" s="202">
        <v>0</v>
      </c>
      <c r="T233" s="203">
        <f>S233*H233</f>
        <v>0</v>
      </c>
      <c r="AR233" s="24" t="s">
        <v>180</v>
      </c>
      <c r="AT233" s="24" t="s">
        <v>278</v>
      </c>
      <c r="AU233" s="24" t="s">
        <v>89</v>
      </c>
      <c r="AY233" s="24" t="s">
        <v>131</v>
      </c>
      <c r="BE233" s="204">
        <f>IF(N233="základní",J233,0)</f>
        <v>0</v>
      </c>
      <c r="BF233" s="204">
        <f>IF(N233="snížená",J233,0)</f>
        <v>0</v>
      </c>
      <c r="BG233" s="204">
        <f>IF(N233="zákl. přenesená",J233,0)</f>
        <v>0</v>
      </c>
      <c r="BH233" s="204">
        <f>IF(N233="sníž. přenesená",J233,0)</f>
        <v>0</v>
      </c>
      <c r="BI233" s="204">
        <f>IF(N233="nulová",J233,0)</f>
        <v>0</v>
      </c>
      <c r="BJ233" s="24" t="s">
        <v>25</v>
      </c>
      <c r="BK233" s="204">
        <f>ROUND(I233*H233,2)</f>
        <v>0</v>
      </c>
      <c r="BL233" s="24" t="s">
        <v>138</v>
      </c>
      <c r="BM233" s="24" t="s">
        <v>330</v>
      </c>
    </row>
    <row r="234" spans="2:65" s="1" customFormat="1" ht="27">
      <c r="B234" s="41"/>
      <c r="C234" s="63"/>
      <c r="D234" s="210" t="s">
        <v>140</v>
      </c>
      <c r="E234" s="63"/>
      <c r="F234" s="220" t="s">
        <v>331</v>
      </c>
      <c r="G234" s="63"/>
      <c r="H234" s="63"/>
      <c r="I234" s="163"/>
      <c r="J234" s="63"/>
      <c r="K234" s="63"/>
      <c r="L234" s="61"/>
      <c r="M234" s="207"/>
      <c r="N234" s="42"/>
      <c r="O234" s="42"/>
      <c r="P234" s="42"/>
      <c r="Q234" s="42"/>
      <c r="R234" s="42"/>
      <c r="S234" s="42"/>
      <c r="T234" s="78"/>
      <c r="AT234" s="24" t="s">
        <v>140</v>
      </c>
      <c r="AU234" s="24" t="s">
        <v>89</v>
      </c>
    </row>
    <row r="235" spans="2:65" s="1" customFormat="1" ht="22.5" customHeight="1">
      <c r="B235" s="41"/>
      <c r="C235" s="260" t="s">
        <v>332</v>
      </c>
      <c r="D235" s="260" t="s">
        <v>278</v>
      </c>
      <c r="E235" s="261" t="s">
        <v>333</v>
      </c>
      <c r="F235" s="262" t="s">
        <v>334</v>
      </c>
      <c r="G235" s="263" t="s">
        <v>306</v>
      </c>
      <c r="H235" s="264">
        <v>2</v>
      </c>
      <c r="I235" s="265"/>
      <c r="J235" s="266">
        <f>ROUND(I235*H235,2)</f>
        <v>0</v>
      </c>
      <c r="K235" s="262" t="s">
        <v>137</v>
      </c>
      <c r="L235" s="267"/>
      <c r="M235" s="268" t="s">
        <v>41</v>
      </c>
      <c r="N235" s="269" t="s">
        <v>51</v>
      </c>
      <c r="O235" s="42"/>
      <c r="P235" s="202">
        <f>O235*H235</f>
        <v>0</v>
      </c>
      <c r="Q235" s="202">
        <v>2.7000000000000001E-3</v>
      </c>
      <c r="R235" s="202">
        <f>Q235*H235</f>
        <v>5.4000000000000003E-3</v>
      </c>
      <c r="S235" s="202">
        <v>0</v>
      </c>
      <c r="T235" s="203">
        <f>S235*H235</f>
        <v>0</v>
      </c>
      <c r="AR235" s="24" t="s">
        <v>180</v>
      </c>
      <c r="AT235" s="24" t="s">
        <v>278</v>
      </c>
      <c r="AU235" s="24" t="s">
        <v>89</v>
      </c>
      <c r="AY235" s="24" t="s">
        <v>131</v>
      </c>
      <c r="BE235" s="204">
        <f>IF(N235="základní",J235,0)</f>
        <v>0</v>
      </c>
      <c r="BF235" s="204">
        <f>IF(N235="snížená",J235,0)</f>
        <v>0</v>
      </c>
      <c r="BG235" s="204">
        <f>IF(N235="zákl. přenesená",J235,0)</f>
        <v>0</v>
      </c>
      <c r="BH235" s="204">
        <f>IF(N235="sníž. přenesená",J235,0)</f>
        <v>0</v>
      </c>
      <c r="BI235" s="204">
        <f>IF(N235="nulová",J235,0)</f>
        <v>0</v>
      </c>
      <c r="BJ235" s="24" t="s">
        <v>25</v>
      </c>
      <c r="BK235" s="204">
        <f>ROUND(I235*H235,2)</f>
        <v>0</v>
      </c>
      <c r="BL235" s="24" t="s">
        <v>138</v>
      </c>
      <c r="BM235" s="24" t="s">
        <v>335</v>
      </c>
    </row>
    <row r="236" spans="2:65" s="1" customFormat="1" ht="27">
      <c r="B236" s="41"/>
      <c r="C236" s="63"/>
      <c r="D236" s="210" t="s">
        <v>140</v>
      </c>
      <c r="E236" s="63"/>
      <c r="F236" s="220" t="s">
        <v>336</v>
      </c>
      <c r="G236" s="63"/>
      <c r="H236" s="63"/>
      <c r="I236" s="163"/>
      <c r="J236" s="63"/>
      <c r="K236" s="63"/>
      <c r="L236" s="61"/>
      <c r="M236" s="207"/>
      <c r="N236" s="42"/>
      <c r="O236" s="42"/>
      <c r="P236" s="42"/>
      <c r="Q236" s="42"/>
      <c r="R236" s="42"/>
      <c r="S236" s="42"/>
      <c r="T236" s="78"/>
      <c r="AT236" s="24" t="s">
        <v>140</v>
      </c>
      <c r="AU236" s="24" t="s">
        <v>89</v>
      </c>
    </row>
    <row r="237" spans="2:65" s="1" customFormat="1" ht="31.5" customHeight="1">
      <c r="B237" s="41"/>
      <c r="C237" s="193" t="s">
        <v>337</v>
      </c>
      <c r="D237" s="193" t="s">
        <v>133</v>
      </c>
      <c r="E237" s="194" t="s">
        <v>338</v>
      </c>
      <c r="F237" s="195" t="s">
        <v>339</v>
      </c>
      <c r="G237" s="196" t="s">
        <v>163</v>
      </c>
      <c r="H237" s="197">
        <v>5.5</v>
      </c>
      <c r="I237" s="198"/>
      <c r="J237" s="199">
        <f>ROUND(I237*H237,2)</f>
        <v>0</v>
      </c>
      <c r="K237" s="195" t="s">
        <v>137</v>
      </c>
      <c r="L237" s="61"/>
      <c r="M237" s="200" t="s">
        <v>41</v>
      </c>
      <c r="N237" s="201" t="s">
        <v>51</v>
      </c>
      <c r="O237" s="42"/>
      <c r="P237" s="202">
        <f>O237*H237</f>
        <v>0</v>
      </c>
      <c r="Q237" s="202">
        <v>0</v>
      </c>
      <c r="R237" s="202">
        <f>Q237*H237</f>
        <v>0</v>
      </c>
      <c r="S237" s="202">
        <v>0</v>
      </c>
      <c r="T237" s="203">
        <f>S237*H237</f>
        <v>0</v>
      </c>
      <c r="AR237" s="24" t="s">
        <v>138</v>
      </c>
      <c r="AT237" s="24" t="s">
        <v>133</v>
      </c>
      <c r="AU237" s="24" t="s">
        <v>89</v>
      </c>
      <c r="AY237" s="24" t="s">
        <v>131</v>
      </c>
      <c r="BE237" s="204">
        <f>IF(N237="základní",J237,0)</f>
        <v>0</v>
      </c>
      <c r="BF237" s="204">
        <f>IF(N237="snížená",J237,0)</f>
        <v>0</v>
      </c>
      <c r="BG237" s="204">
        <f>IF(N237="zákl. přenesená",J237,0)</f>
        <v>0</v>
      </c>
      <c r="BH237" s="204">
        <f>IF(N237="sníž. přenesená",J237,0)</f>
        <v>0</v>
      </c>
      <c r="BI237" s="204">
        <f>IF(N237="nulová",J237,0)</f>
        <v>0</v>
      </c>
      <c r="BJ237" s="24" t="s">
        <v>25</v>
      </c>
      <c r="BK237" s="204">
        <f>ROUND(I237*H237,2)</f>
        <v>0</v>
      </c>
      <c r="BL237" s="24" t="s">
        <v>138</v>
      </c>
      <c r="BM237" s="24" t="s">
        <v>340</v>
      </c>
    </row>
    <row r="238" spans="2:65" s="1" customFormat="1" ht="27">
      <c r="B238" s="41"/>
      <c r="C238" s="63"/>
      <c r="D238" s="210" t="s">
        <v>140</v>
      </c>
      <c r="E238" s="63"/>
      <c r="F238" s="220" t="s">
        <v>341</v>
      </c>
      <c r="G238" s="63"/>
      <c r="H238" s="63"/>
      <c r="I238" s="163"/>
      <c r="J238" s="63"/>
      <c r="K238" s="63"/>
      <c r="L238" s="61"/>
      <c r="M238" s="207"/>
      <c r="N238" s="42"/>
      <c r="O238" s="42"/>
      <c r="P238" s="42"/>
      <c r="Q238" s="42"/>
      <c r="R238" s="42"/>
      <c r="S238" s="42"/>
      <c r="T238" s="78"/>
      <c r="AT238" s="24" t="s">
        <v>140</v>
      </c>
      <c r="AU238" s="24" t="s">
        <v>89</v>
      </c>
    </row>
    <row r="239" spans="2:65" s="1" customFormat="1" ht="22.5" customHeight="1">
      <c r="B239" s="41"/>
      <c r="C239" s="260" t="s">
        <v>342</v>
      </c>
      <c r="D239" s="260" t="s">
        <v>278</v>
      </c>
      <c r="E239" s="261" t="s">
        <v>343</v>
      </c>
      <c r="F239" s="262" t="s">
        <v>344</v>
      </c>
      <c r="G239" s="263" t="s">
        <v>163</v>
      </c>
      <c r="H239" s="264">
        <v>5.5</v>
      </c>
      <c r="I239" s="265"/>
      <c r="J239" s="266">
        <f>ROUND(I239*H239,2)</f>
        <v>0</v>
      </c>
      <c r="K239" s="262" t="s">
        <v>137</v>
      </c>
      <c r="L239" s="267"/>
      <c r="M239" s="268" t="s">
        <v>41</v>
      </c>
      <c r="N239" s="269" t="s">
        <v>51</v>
      </c>
      <c r="O239" s="42"/>
      <c r="P239" s="202">
        <f>O239*H239</f>
        <v>0</v>
      </c>
      <c r="Q239" s="202">
        <v>1.6000000000000001E-3</v>
      </c>
      <c r="R239" s="202">
        <f>Q239*H239</f>
        <v>8.8000000000000005E-3</v>
      </c>
      <c r="S239" s="202">
        <v>0</v>
      </c>
      <c r="T239" s="203">
        <f>S239*H239</f>
        <v>0</v>
      </c>
      <c r="AR239" s="24" t="s">
        <v>180</v>
      </c>
      <c r="AT239" s="24" t="s">
        <v>278</v>
      </c>
      <c r="AU239" s="24" t="s">
        <v>89</v>
      </c>
      <c r="AY239" s="24" t="s">
        <v>131</v>
      </c>
      <c r="BE239" s="204">
        <f>IF(N239="základní",J239,0)</f>
        <v>0</v>
      </c>
      <c r="BF239" s="204">
        <f>IF(N239="snížená",J239,0)</f>
        <v>0</v>
      </c>
      <c r="BG239" s="204">
        <f>IF(N239="zákl. přenesená",J239,0)</f>
        <v>0</v>
      </c>
      <c r="BH239" s="204">
        <f>IF(N239="sníž. přenesená",J239,0)</f>
        <v>0</v>
      </c>
      <c r="BI239" s="204">
        <f>IF(N239="nulová",J239,0)</f>
        <v>0</v>
      </c>
      <c r="BJ239" s="24" t="s">
        <v>25</v>
      </c>
      <c r="BK239" s="204">
        <f>ROUND(I239*H239,2)</f>
        <v>0</v>
      </c>
      <c r="BL239" s="24" t="s">
        <v>138</v>
      </c>
      <c r="BM239" s="24" t="s">
        <v>345</v>
      </c>
    </row>
    <row r="240" spans="2:65" s="1" customFormat="1" ht="27">
      <c r="B240" s="41"/>
      <c r="C240" s="63"/>
      <c r="D240" s="210" t="s">
        <v>140</v>
      </c>
      <c r="E240" s="63"/>
      <c r="F240" s="220" t="s">
        <v>346</v>
      </c>
      <c r="G240" s="63"/>
      <c r="H240" s="63"/>
      <c r="I240" s="163"/>
      <c r="J240" s="63"/>
      <c r="K240" s="63"/>
      <c r="L240" s="61"/>
      <c r="M240" s="207"/>
      <c r="N240" s="42"/>
      <c r="O240" s="42"/>
      <c r="P240" s="42"/>
      <c r="Q240" s="42"/>
      <c r="R240" s="42"/>
      <c r="S240" s="42"/>
      <c r="T240" s="78"/>
      <c r="AT240" s="24" t="s">
        <v>140</v>
      </c>
      <c r="AU240" s="24" t="s">
        <v>89</v>
      </c>
    </row>
    <row r="241" spans="2:65" s="1" customFormat="1" ht="22.5" customHeight="1">
      <c r="B241" s="41"/>
      <c r="C241" s="193" t="s">
        <v>347</v>
      </c>
      <c r="D241" s="193" t="s">
        <v>133</v>
      </c>
      <c r="E241" s="194" t="s">
        <v>348</v>
      </c>
      <c r="F241" s="195" t="s">
        <v>349</v>
      </c>
      <c r="G241" s="196" t="s">
        <v>174</v>
      </c>
      <c r="H241" s="197">
        <v>5</v>
      </c>
      <c r="I241" s="198"/>
      <c r="J241" s="199">
        <f>ROUND(I241*H241,2)</f>
        <v>0</v>
      </c>
      <c r="K241" s="195" t="s">
        <v>137</v>
      </c>
      <c r="L241" s="61"/>
      <c r="M241" s="200" t="s">
        <v>41</v>
      </c>
      <c r="N241" s="201" t="s">
        <v>51</v>
      </c>
      <c r="O241" s="42"/>
      <c r="P241" s="202">
        <f>O241*H241</f>
        <v>0</v>
      </c>
      <c r="Q241" s="202">
        <v>0</v>
      </c>
      <c r="R241" s="202">
        <f>Q241*H241</f>
        <v>0</v>
      </c>
      <c r="S241" s="202">
        <v>2.2000000000000002</v>
      </c>
      <c r="T241" s="203">
        <f>S241*H241</f>
        <v>11</v>
      </c>
      <c r="AR241" s="24" t="s">
        <v>138</v>
      </c>
      <c r="AT241" s="24" t="s">
        <v>133</v>
      </c>
      <c r="AU241" s="24" t="s">
        <v>89</v>
      </c>
      <c r="AY241" s="24" t="s">
        <v>131</v>
      </c>
      <c r="BE241" s="204">
        <f>IF(N241="základní",J241,0)</f>
        <v>0</v>
      </c>
      <c r="BF241" s="204">
        <f>IF(N241="snížená",J241,0)</f>
        <v>0</v>
      </c>
      <c r="BG241" s="204">
        <f>IF(N241="zákl. přenesená",J241,0)</f>
        <v>0</v>
      </c>
      <c r="BH241" s="204">
        <f>IF(N241="sníž. přenesená",J241,0)</f>
        <v>0</v>
      </c>
      <c r="BI241" s="204">
        <f>IF(N241="nulová",J241,0)</f>
        <v>0</v>
      </c>
      <c r="BJ241" s="24" t="s">
        <v>25</v>
      </c>
      <c r="BK241" s="204">
        <f>ROUND(I241*H241,2)</f>
        <v>0</v>
      </c>
      <c r="BL241" s="24" t="s">
        <v>138</v>
      </c>
      <c r="BM241" s="24" t="s">
        <v>350</v>
      </c>
    </row>
    <row r="242" spans="2:65" s="1" customFormat="1" ht="27">
      <c r="B242" s="41"/>
      <c r="C242" s="63"/>
      <c r="D242" s="210" t="s">
        <v>140</v>
      </c>
      <c r="E242" s="63"/>
      <c r="F242" s="220" t="s">
        <v>351</v>
      </c>
      <c r="G242" s="63"/>
      <c r="H242" s="63"/>
      <c r="I242" s="163"/>
      <c r="J242" s="63"/>
      <c r="K242" s="63"/>
      <c r="L242" s="61"/>
      <c r="M242" s="207"/>
      <c r="N242" s="42"/>
      <c r="O242" s="42"/>
      <c r="P242" s="42"/>
      <c r="Q242" s="42"/>
      <c r="R242" s="42"/>
      <c r="S242" s="42"/>
      <c r="T242" s="78"/>
      <c r="AT242" s="24" t="s">
        <v>140</v>
      </c>
      <c r="AU242" s="24" t="s">
        <v>89</v>
      </c>
    </row>
    <row r="243" spans="2:65" s="1" customFormat="1" ht="22.5" customHeight="1">
      <c r="B243" s="41"/>
      <c r="C243" s="193" t="s">
        <v>352</v>
      </c>
      <c r="D243" s="193" t="s">
        <v>133</v>
      </c>
      <c r="E243" s="194" t="s">
        <v>353</v>
      </c>
      <c r="F243" s="195" t="s">
        <v>354</v>
      </c>
      <c r="G243" s="196" t="s">
        <v>163</v>
      </c>
      <c r="H243" s="197">
        <v>27</v>
      </c>
      <c r="I243" s="198"/>
      <c r="J243" s="199">
        <f>ROUND(I243*H243,2)</f>
        <v>0</v>
      </c>
      <c r="K243" s="195" t="s">
        <v>137</v>
      </c>
      <c r="L243" s="61"/>
      <c r="M243" s="200" t="s">
        <v>41</v>
      </c>
      <c r="N243" s="201" t="s">
        <v>51</v>
      </c>
      <c r="O243" s="42"/>
      <c r="P243" s="202">
        <f>O243*H243</f>
        <v>0</v>
      </c>
      <c r="Q243" s="202">
        <v>0</v>
      </c>
      <c r="R243" s="202">
        <f>Q243*H243</f>
        <v>0</v>
      </c>
      <c r="S243" s="202">
        <v>0</v>
      </c>
      <c r="T243" s="203">
        <f>S243*H243</f>
        <v>0</v>
      </c>
      <c r="AR243" s="24" t="s">
        <v>138</v>
      </c>
      <c r="AT243" s="24" t="s">
        <v>133</v>
      </c>
      <c r="AU243" s="24" t="s">
        <v>89</v>
      </c>
      <c r="AY243" s="24" t="s">
        <v>131</v>
      </c>
      <c r="BE243" s="204">
        <f>IF(N243="základní",J243,0)</f>
        <v>0</v>
      </c>
      <c r="BF243" s="204">
        <f>IF(N243="snížená",J243,0)</f>
        <v>0</v>
      </c>
      <c r="BG243" s="204">
        <f>IF(N243="zákl. přenesená",J243,0)</f>
        <v>0</v>
      </c>
      <c r="BH243" s="204">
        <f>IF(N243="sníž. přenesená",J243,0)</f>
        <v>0</v>
      </c>
      <c r="BI243" s="204">
        <f>IF(N243="nulová",J243,0)</f>
        <v>0</v>
      </c>
      <c r="BJ243" s="24" t="s">
        <v>25</v>
      </c>
      <c r="BK243" s="204">
        <f>ROUND(I243*H243,2)</f>
        <v>0</v>
      </c>
      <c r="BL243" s="24" t="s">
        <v>138</v>
      </c>
      <c r="BM243" s="24" t="s">
        <v>355</v>
      </c>
    </row>
    <row r="244" spans="2:65" s="1" customFormat="1" ht="13.5">
      <c r="B244" s="41"/>
      <c r="C244" s="63"/>
      <c r="D244" s="205" t="s">
        <v>140</v>
      </c>
      <c r="E244" s="63"/>
      <c r="F244" s="206" t="s">
        <v>356</v>
      </c>
      <c r="G244" s="63"/>
      <c r="H244" s="63"/>
      <c r="I244" s="163"/>
      <c r="J244" s="63"/>
      <c r="K244" s="63"/>
      <c r="L244" s="61"/>
      <c r="M244" s="207"/>
      <c r="N244" s="42"/>
      <c r="O244" s="42"/>
      <c r="P244" s="42"/>
      <c r="Q244" s="42"/>
      <c r="R244" s="42"/>
      <c r="S244" s="42"/>
      <c r="T244" s="78"/>
      <c r="AT244" s="24" t="s">
        <v>140</v>
      </c>
      <c r="AU244" s="24" t="s">
        <v>89</v>
      </c>
    </row>
    <row r="245" spans="2:65" s="11" customFormat="1" ht="13.5">
      <c r="B245" s="208"/>
      <c r="C245" s="209"/>
      <c r="D245" s="210" t="s">
        <v>142</v>
      </c>
      <c r="E245" s="211" t="s">
        <v>41</v>
      </c>
      <c r="F245" s="212" t="s">
        <v>315</v>
      </c>
      <c r="G245" s="209"/>
      <c r="H245" s="213">
        <v>27</v>
      </c>
      <c r="I245" s="214"/>
      <c r="J245" s="209"/>
      <c r="K245" s="209"/>
      <c r="L245" s="215"/>
      <c r="M245" s="216"/>
      <c r="N245" s="217"/>
      <c r="O245" s="217"/>
      <c r="P245" s="217"/>
      <c r="Q245" s="217"/>
      <c r="R245" s="217"/>
      <c r="S245" s="217"/>
      <c r="T245" s="218"/>
      <c r="AT245" s="219" t="s">
        <v>142</v>
      </c>
      <c r="AU245" s="219" t="s">
        <v>89</v>
      </c>
      <c r="AV245" s="11" t="s">
        <v>89</v>
      </c>
      <c r="AW245" s="11" t="s">
        <v>43</v>
      </c>
      <c r="AX245" s="11" t="s">
        <v>25</v>
      </c>
      <c r="AY245" s="219" t="s">
        <v>131</v>
      </c>
    </row>
    <row r="246" spans="2:65" s="1" customFormat="1" ht="22.5" customHeight="1">
      <c r="B246" s="41"/>
      <c r="C246" s="193" t="s">
        <v>357</v>
      </c>
      <c r="D246" s="193" t="s">
        <v>133</v>
      </c>
      <c r="E246" s="194" t="s">
        <v>358</v>
      </c>
      <c r="F246" s="195" t="s">
        <v>359</v>
      </c>
      <c r="G246" s="196" t="s">
        <v>163</v>
      </c>
      <c r="H246" s="197">
        <v>27</v>
      </c>
      <c r="I246" s="198"/>
      <c r="J246" s="199">
        <f>ROUND(I246*H246,2)</f>
        <v>0</v>
      </c>
      <c r="K246" s="195" t="s">
        <v>137</v>
      </c>
      <c r="L246" s="61"/>
      <c r="M246" s="200" t="s">
        <v>41</v>
      </c>
      <c r="N246" s="201" t="s">
        <v>51</v>
      </c>
      <c r="O246" s="42"/>
      <c r="P246" s="202">
        <f>O246*H246</f>
        <v>0</v>
      </c>
      <c r="Q246" s="202">
        <v>0</v>
      </c>
      <c r="R246" s="202">
        <f>Q246*H246</f>
        <v>0</v>
      </c>
      <c r="S246" s="202">
        <v>0</v>
      </c>
      <c r="T246" s="203">
        <f>S246*H246</f>
        <v>0</v>
      </c>
      <c r="AR246" s="24" t="s">
        <v>138</v>
      </c>
      <c r="AT246" s="24" t="s">
        <v>133</v>
      </c>
      <c r="AU246" s="24" t="s">
        <v>89</v>
      </c>
      <c r="AY246" s="24" t="s">
        <v>131</v>
      </c>
      <c r="BE246" s="204">
        <f>IF(N246="základní",J246,0)</f>
        <v>0</v>
      </c>
      <c r="BF246" s="204">
        <f>IF(N246="snížená",J246,0)</f>
        <v>0</v>
      </c>
      <c r="BG246" s="204">
        <f>IF(N246="zákl. přenesená",J246,0)</f>
        <v>0</v>
      </c>
      <c r="BH246" s="204">
        <f>IF(N246="sníž. přenesená",J246,0)</f>
        <v>0</v>
      </c>
      <c r="BI246" s="204">
        <f>IF(N246="nulová",J246,0)</f>
        <v>0</v>
      </c>
      <c r="BJ246" s="24" t="s">
        <v>25</v>
      </c>
      <c r="BK246" s="204">
        <f>ROUND(I246*H246,2)</f>
        <v>0</v>
      </c>
      <c r="BL246" s="24" t="s">
        <v>138</v>
      </c>
      <c r="BM246" s="24" t="s">
        <v>360</v>
      </c>
    </row>
    <row r="247" spans="2:65" s="1" customFormat="1" ht="13.5">
      <c r="B247" s="41"/>
      <c r="C247" s="63"/>
      <c r="D247" s="205" t="s">
        <v>140</v>
      </c>
      <c r="E247" s="63"/>
      <c r="F247" s="206" t="s">
        <v>361</v>
      </c>
      <c r="G247" s="63"/>
      <c r="H247" s="63"/>
      <c r="I247" s="163"/>
      <c r="J247" s="63"/>
      <c r="K247" s="63"/>
      <c r="L247" s="61"/>
      <c r="M247" s="207"/>
      <c r="N247" s="42"/>
      <c r="O247" s="42"/>
      <c r="P247" s="42"/>
      <c r="Q247" s="42"/>
      <c r="R247" s="42"/>
      <c r="S247" s="42"/>
      <c r="T247" s="78"/>
      <c r="AT247" s="24" t="s">
        <v>140</v>
      </c>
      <c r="AU247" s="24" t="s">
        <v>89</v>
      </c>
    </row>
    <row r="248" spans="2:65" s="11" customFormat="1" ht="13.5">
      <c r="B248" s="208"/>
      <c r="C248" s="209"/>
      <c r="D248" s="205" t="s">
        <v>142</v>
      </c>
      <c r="E248" s="221" t="s">
        <v>41</v>
      </c>
      <c r="F248" s="222" t="s">
        <v>315</v>
      </c>
      <c r="G248" s="209"/>
      <c r="H248" s="223">
        <v>27</v>
      </c>
      <c r="I248" s="214"/>
      <c r="J248" s="209"/>
      <c r="K248" s="209"/>
      <c r="L248" s="215"/>
      <c r="M248" s="216"/>
      <c r="N248" s="217"/>
      <c r="O248" s="217"/>
      <c r="P248" s="217"/>
      <c r="Q248" s="217"/>
      <c r="R248" s="217"/>
      <c r="S248" s="217"/>
      <c r="T248" s="218"/>
      <c r="AT248" s="219" t="s">
        <v>142</v>
      </c>
      <c r="AU248" s="219" t="s">
        <v>89</v>
      </c>
      <c r="AV248" s="11" t="s">
        <v>89</v>
      </c>
      <c r="AW248" s="11" t="s">
        <v>43</v>
      </c>
      <c r="AX248" s="11" t="s">
        <v>25</v>
      </c>
      <c r="AY248" s="219" t="s">
        <v>131</v>
      </c>
    </row>
    <row r="249" spans="2:65" s="10" customFormat="1" ht="29.85" customHeight="1">
      <c r="B249" s="176"/>
      <c r="C249" s="177"/>
      <c r="D249" s="190" t="s">
        <v>79</v>
      </c>
      <c r="E249" s="191" t="s">
        <v>138</v>
      </c>
      <c r="F249" s="191" t="s">
        <v>362</v>
      </c>
      <c r="G249" s="177"/>
      <c r="H249" s="177"/>
      <c r="I249" s="180"/>
      <c r="J249" s="192">
        <f>BK249</f>
        <v>0</v>
      </c>
      <c r="K249" s="177"/>
      <c r="L249" s="182"/>
      <c r="M249" s="183"/>
      <c r="N249" s="184"/>
      <c r="O249" s="184"/>
      <c r="P249" s="185">
        <f>SUM(P250:P275)</f>
        <v>0</v>
      </c>
      <c r="Q249" s="184"/>
      <c r="R249" s="185">
        <f>SUM(R250:R275)</f>
        <v>9.0026956399999989</v>
      </c>
      <c r="S249" s="184"/>
      <c r="T249" s="186">
        <f>SUM(T250:T275)</f>
        <v>0</v>
      </c>
      <c r="AR249" s="187" t="s">
        <v>25</v>
      </c>
      <c r="AT249" s="188" t="s">
        <v>79</v>
      </c>
      <c r="AU249" s="188" t="s">
        <v>25</v>
      </c>
      <c r="AY249" s="187" t="s">
        <v>131</v>
      </c>
      <c r="BK249" s="189">
        <f>SUM(BK250:BK275)</f>
        <v>0</v>
      </c>
    </row>
    <row r="250" spans="2:65" s="1" customFormat="1" ht="22.5" customHeight="1">
      <c r="B250" s="41"/>
      <c r="C250" s="193" t="s">
        <v>363</v>
      </c>
      <c r="D250" s="193" t="s">
        <v>133</v>
      </c>
      <c r="E250" s="194" t="s">
        <v>364</v>
      </c>
      <c r="F250" s="195" t="s">
        <v>365</v>
      </c>
      <c r="G250" s="196" t="s">
        <v>174</v>
      </c>
      <c r="H250" s="197">
        <v>7.4999999999999997E-2</v>
      </c>
      <c r="I250" s="198"/>
      <c r="J250" s="199">
        <f>ROUND(I250*H250,2)</f>
        <v>0</v>
      </c>
      <c r="K250" s="195" t="s">
        <v>137</v>
      </c>
      <c r="L250" s="61"/>
      <c r="M250" s="200" t="s">
        <v>41</v>
      </c>
      <c r="N250" s="201" t="s">
        <v>51</v>
      </c>
      <c r="O250" s="42"/>
      <c r="P250" s="202">
        <f>O250*H250</f>
        <v>0</v>
      </c>
      <c r="Q250" s="202">
        <v>1.7034</v>
      </c>
      <c r="R250" s="202">
        <f>Q250*H250</f>
        <v>0.12775500000000001</v>
      </c>
      <c r="S250" s="202">
        <v>0</v>
      </c>
      <c r="T250" s="203">
        <f>S250*H250</f>
        <v>0</v>
      </c>
      <c r="AR250" s="24" t="s">
        <v>138</v>
      </c>
      <c r="AT250" s="24" t="s">
        <v>133</v>
      </c>
      <c r="AU250" s="24" t="s">
        <v>89</v>
      </c>
      <c r="AY250" s="24" t="s">
        <v>131</v>
      </c>
      <c r="BE250" s="204">
        <f>IF(N250="základní",J250,0)</f>
        <v>0</v>
      </c>
      <c r="BF250" s="204">
        <f>IF(N250="snížená",J250,0)</f>
        <v>0</v>
      </c>
      <c r="BG250" s="204">
        <f>IF(N250="zákl. přenesená",J250,0)</f>
        <v>0</v>
      </c>
      <c r="BH250" s="204">
        <f>IF(N250="sníž. přenesená",J250,0)</f>
        <v>0</v>
      </c>
      <c r="BI250" s="204">
        <f>IF(N250="nulová",J250,0)</f>
        <v>0</v>
      </c>
      <c r="BJ250" s="24" t="s">
        <v>25</v>
      </c>
      <c r="BK250" s="204">
        <f>ROUND(I250*H250,2)</f>
        <v>0</v>
      </c>
      <c r="BL250" s="24" t="s">
        <v>138</v>
      </c>
      <c r="BM250" s="24" t="s">
        <v>366</v>
      </c>
    </row>
    <row r="251" spans="2:65" s="1" customFormat="1" ht="13.5">
      <c r="B251" s="41"/>
      <c r="C251" s="63"/>
      <c r="D251" s="205" t="s">
        <v>140</v>
      </c>
      <c r="E251" s="63"/>
      <c r="F251" s="206" t="s">
        <v>367</v>
      </c>
      <c r="G251" s="63"/>
      <c r="H251" s="63"/>
      <c r="I251" s="163"/>
      <c r="J251" s="63"/>
      <c r="K251" s="63"/>
      <c r="L251" s="61"/>
      <c r="M251" s="207"/>
      <c r="N251" s="42"/>
      <c r="O251" s="42"/>
      <c r="P251" s="42"/>
      <c r="Q251" s="42"/>
      <c r="R251" s="42"/>
      <c r="S251" s="42"/>
      <c r="T251" s="78"/>
      <c r="AT251" s="24" t="s">
        <v>140</v>
      </c>
      <c r="AU251" s="24" t="s">
        <v>89</v>
      </c>
    </row>
    <row r="252" spans="2:65" s="11" customFormat="1" ht="13.5">
      <c r="B252" s="208"/>
      <c r="C252" s="209"/>
      <c r="D252" s="205" t="s">
        <v>142</v>
      </c>
      <c r="E252" s="221" t="s">
        <v>41</v>
      </c>
      <c r="F252" s="222" t="s">
        <v>368</v>
      </c>
      <c r="G252" s="209"/>
      <c r="H252" s="223">
        <v>7.4999999999999997E-2</v>
      </c>
      <c r="I252" s="214"/>
      <c r="J252" s="209"/>
      <c r="K252" s="209"/>
      <c r="L252" s="215"/>
      <c r="M252" s="216"/>
      <c r="N252" s="217"/>
      <c r="O252" s="217"/>
      <c r="P252" s="217"/>
      <c r="Q252" s="217"/>
      <c r="R252" s="217"/>
      <c r="S252" s="217"/>
      <c r="T252" s="218"/>
      <c r="AT252" s="219" t="s">
        <v>142</v>
      </c>
      <c r="AU252" s="219" t="s">
        <v>89</v>
      </c>
      <c r="AV252" s="11" t="s">
        <v>89</v>
      </c>
      <c r="AW252" s="11" t="s">
        <v>43</v>
      </c>
      <c r="AX252" s="11" t="s">
        <v>80</v>
      </c>
      <c r="AY252" s="219" t="s">
        <v>131</v>
      </c>
    </row>
    <row r="253" spans="2:65" s="12" customFormat="1" ht="13.5">
      <c r="B253" s="224"/>
      <c r="C253" s="225"/>
      <c r="D253" s="210" t="s">
        <v>142</v>
      </c>
      <c r="E253" s="226" t="s">
        <v>41</v>
      </c>
      <c r="F253" s="227" t="s">
        <v>179</v>
      </c>
      <c r="G253" s="225"/>
      <c r="H253" s="228">
        <v>7.4999999999999997E-2</v>
      </c>
      <c r="I253" s="229"/>
      <c r="J253" s="225"/>
      <c r="K253" s="225"/>
      <c r="L253" s="230"/>
      <c r="M253" s="231"/>
      <c r="N253" s="232"/>
      <c r="O253" s="232"/>
      <c r="P253" s="232"/>
      <c r="Q253" s="232"/>
      <c r="R253" s="232"/>
      <c r="S253" s="232"/>
      <c r="T253" s="233"/>
      <c r="AT253" s="234" t="s">
        <v>142</v>
      </c>
      <c r="AU253" s="234" t="s">
        <v>89</v>
      </c>
      <c r="AV253" s="12" t="s">
        <v>138</v>
      </c>
      <c r="AW253" s="12" t="s">
        <v>43</v>
      </c>
      <c r="AX253" s="12" t="s">
        <v>25</v>
      </c>
      <c r="AY253" s="234" t="s">
        <v>131</v>
      </c>
    </row>
    <row r="254" spans="2:65" s="1" customFormat="1" ht="22.5" customHeight="1">
      <c r="B254" s="41"/>
      <c r="C254" s="193" t="s">
        <v>369</v>
      </c>
      <c r="D254" s="193" t="s">
        <v>133</v>
      </c>
      <c r="E254" s="194" t="s">
        <v>370</v>
      </c>
      <c r="F254" s="195" t="s">
        <v>371</v>
      </c>
      <c r="G254" s="196" t="s">
        <v>174</v>
      </c>
      <c r="H254" s="197">
        <v>4.5359999999999996</v>
      </c>
      <c r="I254" s="198"/>
      <c r="J254" s="199">
        <f>ROUND(I254*H254,2)</f>
        <v>0</v>
      </c>
      <c r="K254" s="195" t="s">
        <v>137</v>
      </c>
      <c r="L254" s="61"/>
      <c r="M254" s="200" t="s">
        <v>41</v>
      </c>
      <c r="N254" s="201" t="s">
        <v>51</v>
      </c>
      <c r="O254" s="42"/>
      <c r="P254" s="202">
        <f>O254*H254</f>
        <v>0</v>
      </c>
      <c r="Q254" s="202">
        <v>1.8907700000000001</v>
      </c>
      <c r="R254" s="202">
        <f>Q254*H254</f>
        <v>8.5765327199999994</v>
      </c>
      <c r="S254" s="202">
        <v>0</v>
      </c>
      <c r="T254" s="203">
        <f>S254*H254</f>
        <v>0</v>
      </c>
      <c r="AR254" s="24" t="s">
        <v>138</v>
      </c>
      <c r="AT254" s="24" t="s">
        <v>133</v>
      </c>
      <c r="AU254" s="24" t="s">
        <v>89</v>
      </c>
      <c r="AY254" s="24" t="s">
        <v>131</v>
      </c>
      <c r="BE254" s="204">
        <f>IF(N254="základní",J254,0)</f>
        <v>0</v>
      </c>
      <c r="BF254" s="204">
        <f>IF(N254="snížená",J254,0)</f>
        <v>0</v>
      </c>
      <c r="BG254" s="204">
        <f>IF(N254="zákl. přenesená",J254,0)</f>
        <v>0</v>
      </c>
      <c r="BH254" s="204">
        <f>IF(N254="sníž. přenesená",J254,0)</f>
        <v>0</v>
      </c>
      <c r="BI254" s="204">
        <f>IF(N254="nulová",J254,0)</f>
        <v>0</v>
      </c>
      <c r="BJ254" s="24" t="s">
        <v>25</v>
      </c>
      <c r="BK254" s="204">
        <f>ROUND(I254*H254,2)</f>
        <v>0</v>
      </c>
      <c r="BL254" s="24" t="s">
        <v>138</v>
      </c>
      <c r="BM254" s="24" t="s">
        <v>372</v>
      </c>
    </row>
    <row r="255" spans="2:65" s="1" customFormat="1" ht="13.5">
      <c r="B255" s="41"/>
      <c r="C255" s="63"/>
      <c r="D255" s="205" t="s">
        <v>140</v>
      </c>
      <c r="E255" s="63"/>
      <c r="F255" s="206" t="s">
        <v>371</v>
      </c>
      <c r="G255" s="63"/>
      <c r="H255" s="63"/>
      <c r="I255" s="163"/>
      <c r="J255" s="63"/>
      <c r="K255" s="63"/>
      <c r="L255" s="61"/>
      <c r="M255" s="207"/>
      <c r="N255" s="42"/>
      <c r="O255" s="42"/>
      <c r="P255" s="42"/>
      <c r="Q255" s="42"/>
      <c r="R255" s="42"/>
      <c r="S255" s="42"/>
      <c r="T255" s="78"/>
      <c r="AT255" s="24" t="s">
        <v>140</v>
      </c>
      <c r="AU255" s="24" t="s">
        <v>89</v>
      </c>
    </row>
    <row r="256" spans="2:65" s="11" customFormat="1" ht="13.5">
      <c r="B256" s="208"/>
      <c r="C256" s="209"/>
      <c r="D256" s="210" t="s">
        <v>142</v>
      </c>
      <c r="E256" s="211" t="s">
        <v>41</v>
      </c>
      <c r="F256" s="212" t="s">
        <v>373</v>
      </c>
      <c r="G256" s="209"/>
      <c r="H256" s="213">
        <v>4.5359999999999996</v>
      </c>
      <c r="I256" s="214"/>
      <c r="J256" s="209"/>
      <c r="K256" s="209"/>
      <c r="L256" s="215"/>
      <c r="M256" s="216"/>
      <c r="N256" s="217"/>
      <c r="O256" s="217"/>
      <c r="P256" s="217"/>
      <c r="Q256" s="217"/>
      <c r="R256" s="217"/>
      <c r="S256" s="217"/>
      <c r="T256" s="218"/>
      <c r="AT256" s="219" t="s">
        <v>142</v>
      </c>
      <c r="AU256" s="219" t="s">
        <v>89</v>
      </c>
      <c r="AV256" s="11" t="s">
        <v>89</v>
      </c>
      <c r="AW256" s="11" t="s">
        <v>43</v>
      </c>
      <c r="AX256" s="11" t="s">
        <v>25</v>
      </c>
      <c r="AY256" s="219" t="s">
        <v>131</v>
      </c>
    </row>
    <row r="257" spans="2:65" s="1" customFormat="1" ht="22.5" customHeight="1">
      <c r="B257" s="41"/>
      <c r="C257" s="193" t="s">
        <v>374</v>
      </c>
      <c r="D257" s="193" t="s">
        <v>133</v>
      </c>
      <c r="E257" s="194" t="s">
        <v>375</v>
      </c>
      <c r="F257" s="195" t="s">
        <v>376</v>
      </c>
      <c r="G257" s="196" t="s">
        <v>306</v>
      </c>
      <c r="H257" s="197">
        <v>3</v>
      </c>
      <c r="I257" s="198"/>
      <c r="J257" s="199">
        <f>ROUND(I257*H257,2)</f>
        <v>0</v>
      </c>
      <c r="K257" s="195" t="s">
        <v>137</v>
      </c>
      <c r="L257" s="61"/>
      <c r="M257" s="200" t="s">
        <v>41</v>
      </c>
      <c r="N257" s="201" t="s">
        <v>51</v>
      </c>
      <c r="O257" s="42"/>
      <c r="P257" s="202">
        <f>O257*H257</f>
        <v>0</v>
      </c>
      <c r="Q257" s="202">
        <v>6.6E-3</v>
      </c>
      <c r="R257" s="202">
        <f>Q257*H257</f>
        <v>1.9799999999999998E-2</v>
      </c>
      <c r="S257" s="202">
        <v>0</v>
      </c>
      <c r="T257" s="203">
        <f>S257*H257</f>
        <v>0</v>
      </c>
      <c r="AR257" s="24" t="s">
        <v>138</v>
      </c>
      <c r="AT257" s="24" t="s">
        <v>133</v>
      </c>
      <c r="AU257" s="24" t="s">
        <v>89</v>
      </c>
      <c r="AY257" s="24" t="s">
        <v>131</v>
      </c>
      <c r="BE257" s="204">
        <f>IF(N257="základní",J257,0)</f>
        <v>0</v>
      </c>
      <c r="BF257" s="204">
        <f>IF(N257="snížená",J257,0)</f>
        <v>0</v>
      </c>
      <c r="BG257" s="204">
        <f>IF(N257="zákl. přenesená",J257,0)</f>
        <v>0</v>
      </c>
      <c r="BH257" s="204">
        <f>IF(N257="sníž. přenesená",J257,0)</f>
        <v>0</v>
      </c>
      <c r="BI257" s="204">
        <f>IF(N257="nulová",J257,0)</f>
        <v>0</v>
      </c>
      <c r="BJ257" s="24" t="s">
        <v>25</v>
      </c>
      <c r="BK257" s="204">
        <f>ROUND(I257*H257,2)</f>
        <v>0</v>
      </c>
      <c r="BL257" s="24" t="s">
        <v>138</v>
      </c>
      <c r="BM257" s="24" t="s">
        <v>377</v>
      </c>
    </row>
    <row r="258" spans="2:65" s="1" customFormat="1" ht="13.5">
      <c r="B258" s="41"/>
      <c r="C258" s="63"/>
      <c r="D258" s="210" t="s">
        <v>140</v>
      </c>
      <c r="E258" s="63"/>
      <c r="F258" s="220" t="s">
        <v>378</v>
      </c>
      <c r="G258" s="63"/>
      <c r="H258" s="63"/>
      <c r="I258" s="163"/>
      <c r="J258" s="63"/>
      <c r="K258" s="63"/>
      <c r="L258" s="61"/>
      <c r="M258" s="207"/>
      <c r="N258" s="42"/>
      <c r="O258" s="42"/>
      <c r="P258" s="42"/>
      <c r="Q258" s="42"/>
      <c r="R258" s="42"/>
      <c r="S258" s="42"/>
      <c r="T258" s="78"/>
      <c r="AT258" s="24" t="s">
        <v>140</v>
      </c>
      <c r="AU258" s="24" t="s">
        <v>89</v>
      </c>
    </row>
    <row r="259" spans="2:65" s="1" customFormat="1" ht="22.5" customHeight="1">
      <c r="B259" s="41"/>
      <c r="C259" s="260" t="s">
        <v>379</v>
      </c>
      <c r="D259" s="260" t="s">
        <v>278</v>
      </c>
      <c r="E259" s="261" t="s">
        <v>380</v>
      </c>
      <c r="F259" s="262" t="s">
        <v>381</v>
      </c>
      <c r="G259" s="263" t="s">
        <v>306</v>
      </c>
      <c r="H259" s="264">
        <v>1</v>
      </c>
      <c r="I259" s="265"/>
      <c r="J259" s="266">
        <f>ROUND(I259*H259,2)</f>
        <v>0</v>
      </c>
      <c r="K259" s="262" t="s">
        <v>137</v>
      </c>
      <c r="L259" s="267"/>
      <c r="M259" s="268" t="s">
        <v>41</v>
      </c>
      <c r="N259" s="269" t="s">
        <v>51</v>
      </c>
      <c r="O259" s="42"/>
      <c r="P259" s="202">
        <f>O259*H259</f>
        <v>0</v>
      </c>
      <c r="Q259" s="202">
        <v>5.3999999999999999E-2</v>
      </c>
      <c r="R259" s="202">
        <f>Q259*H259</f>
        <v>5.3999999999999999E-2</v>
      </c>
      <c r="S259" s="202">
        <v>0</v>
      </c>
      <c r="T259" s="203">
        <f>S259*H259</f>
        <v>0</v>
      </c>
      <c r="AR259" s="24" t="s">
        <v>180</v>
      </c>
      <c r="AT259" s="24" t="s">
        <v>278</v>
      </c>
      <c r="AU259" s="24" t="s">
        <v>89</v>
      </c>
      <c r="AY259" s="24" t="s">
        <v>131</v>
      </c>
      <c r="BE259" s="204">
        <f>IF(N259="základní",J259,0)</f>
        <v>0</v>
      </c>
      <c r="BF259" s="204">
        <f>IF(N259="snížená",J259,0)</f>
        <v>0</v>
      </c>
      <c r="BG259" s="204">
        <f>IF(N259="zákl. přenesená",J259,0)</f>
        <v>0</v>
      </c>
      <c r="BH259" s="204">
        <f>IF(N259="sníž. přenesená",J259,0)</f>
        <v>0</v>
      </c>
      <c r="BI259" s="204">
        <f>IF(N259="nulová",J259,0)</f>
        <v>0</v>
      </c>
      <c r="BJ259" s="24" t="s">
        <v>25</v>
      </c>
      <c r="BK259" s="204">
        <f>ROUND(I259*H259,2)</f>
        <v>0</v>
      </c>
      <c r="BL259" s="24" t="s">
        <v>138</v>
      </c>
      <c r="BM259" s="24" t="s">
        <v>382</v>
      </c>
    </row>
    <row r="260" spans="2:65" s="1" customFormat="1" ht="27">
      <c r="B260" s="41"/>
      <c r="C260" s="63"/>
      <c r="D260" s="210" t="s">
        <v>140</v>
      </c>
      <c r="E260" s="63"/>
      <c r="F260" s="220" t="s">
        <v>383</v>
      </c>
      <c r="G260" s="63"/>
      <c r="H260" s="63"/>
      <c r="I260" s="163"/>
      <c r="J260" s="63"/>
      <c r="K260" s="63"/>
      <c r="L260" s="61"/>
      <c r="M260" s="207"/>
      <c r="N260" s="42"/>
      <c r="O260" s="42"/>
      <c r="P260" s="42"/>
      <c r="Q260" s="42"/>
      <c r="R260" s="42"/>
      <c r="S260" s="42"/>
      <c r="T260" s="78"/>
      <c r="AT260" s="24" t="s">
        <v>140</v>
      </c>
      <c r="AU260" s="24" t="s">
        <v>89</v>
      </c>
    </row>
    <row r="261" spans="2:65" s="1" customFormat="1" ht="22.5" customHeight="1">
      <c r="B261" s="41"/>
      <c r="C261" s="260" t="s">
        <v>384</v>
      </c>
      <c r="D261" s="260" t="s">
        <v>278</v>
      </c>
      <c r="E261" s="261" t="s">
        <v>385</v>
      </c>
      <c r="F261" s="262" t="s">
        <v>386</v>
      </c>
      <c r="G261" s="263" t="s">
        <v>306</v>
      </c>
      <c r="H261" s="264">
        <v>2</v>
      </c>
      <c r="I261" s="265"/>
      <c r="J261" s="266">
        <f>ROUND(I261*H261,2)</f>
        <v>0</v>
      </c>
      <c r="K261" s="262" t="s">
        <v>137</v>
      </c>
      <c r="L261" s="267"/>
      <c r="M261" s="268" t="s">
        <v>41</v>
      </c>
      <c r="N261" s="269" t="s">
        <v>51</v>
      </c>
      <c r="O261" s="42"/>
      <c r="P261" s="202">
        <f>O261*H261</f>
        <v>0</v>
      </c>
      <c r="Q261" s="202">
        <v>6.8000000000000005E-2</v>
      </c>
      <c r="R261" s="202">
        <f>Q261*H261</f>
        <v>0.13600000000000001</v>
      </c>
      <c r="S261" s="202">
        <v>0</v>
      </c>
      <c r="T261" s="203">
        <f>S261*H261</f>
        <v>0</v>
      </c>
      <c r="AR261" s="24" t="s">
        <v>180</v>
      </c>
      <c r="AT261" s="24" t="s">
        <v>278</v>
      </c>
      <c r="AU261" s="24" t="s">
        <v>89</v>
      </c>
      <c r="AY261" s="24" t="s">
        <v>131</v>
      </c>
      <c r="BE261" s="204">
        <f>IF(N261="základní",J261,0)</f>
        <v>0</v>
      </c>
      <c r="BF261" s="204">
        <f>IF(N261="snížená",J261,0)</f>
        <v>0</v>
      </c>
      <c r="BG261" s="204">
        <f>IF(N261="zákl. přenesená",J261,0)</f>
        <v>0</v>
      </c>
      <c r="BH261" s="204">
        <f>IF(N261="sníž. přenesená",J261,0)</f>
        <v>0</v>
      </c>
      <c r="BI261" s="204">
        <f>IF(N261="nulová",J261,0)</f>
        <v>0</v>
      </c>
      <c r="BJ261" s="24" t="s">
        <v>25</v>
      </c>
      <c r="BK261" s="204">
        <f>ROUND(I261*H261,2)</f>
        <v>0</v>
      </c>
      <c r="BL261" s="24" t="s">
        <v>138</v>
      </c>
      <c r="BM261" s="24" t="s">
        <v>387</v>
      </c>
    </row>
    <row r="262" spans="2:65" s="1" customFormat="1" ht="27">
      <c r="B262" s="41"/>
      <c r="C262" s="63"/>
      <c r="D262" s="210" t="s">
        <v>140</v>
      </c>
      <c r="E262" s="63"/>
      <c r="F262" s="220" t="s">
        <v>388</v>
      </c>
      <c r="G262" s="63"/>
      <c r="H262" s="63"/>
      <c r="I262" s="163"/>
      <c r="J262" s="63"/>
      <c r="K262" s="63"/>
      <c r="L262" s="61"/>
      <c r="M262" s="207"/>
      <c r="N262" s="42"/>
      <c r="O262" s="42"/>
      <c r="P262" s="42"/>
      <c r="Q262" s="42"/>
      <c r="R262" s="42"/>
      <c r="S262" s="42"/>
      <c r="T262" s="78"/>
      <c r="AT262" s="24" t="s">
        <v>140</v>
      </c>
      <c r="AU262" s="24" t="s">
        <v>89</v>
      </c>
    </row>
    <row r="263" spans="2:65" s="1" customFormat="1" ht="22.5" customHeight="1">
      <c r="B263" s="41"/>
      <c r="C263" s="193" t="s">
        <v>389</v>
      </c>
      <c r="D263" s="193" t="s">
        <v>133</v>
      </c>
      <c r="E263" s="194" t="s">
        <v>390</v>
      </c>
      <c r="F263" s="195" t="s">
        <v>391</v>
      </c>
      <c r="G263" s="196" t="s">
        <v>306</v>
      </c>
      <c r="H263" s="197">
        <v>1</v>
      </c>
      <c r="I263" s="198"/>
      <c r="J263" s="199">
        <f>ROUND(I263*H263,2)</f>
        <v>0</v>
      </c>
      <c r="K263" s="195" t="s">
        <v>137</v>
      </c>
      <c r="L263" s="61"/>
      <c r="M263" s="200" t="s">
        <v>41</v>
      </c>
      <c r="N263" s="201" t="s">
        <v>51</v>
      </c>
      <c r="O263" s="42"/>
      <c r="P263" s="202">
        <f>O263*H263</f>
        <v>0</v>
      </c>
      <c r="Q263" s="202">
        <v>6.6E-3</v>
      </c>
      <c r="R263" s="202">
        <f>Q263*H263</f>
        <v>6.6E-3</v>
      </c>
      <c r="S263" s="202">
        <v>0</v>
      </c>
      <c r="T263" s="203">
        <f>S263*H263</f>
        <v>0</v>
      </c>
      <c r="AR263" s="24" t="s">
        <v>138</v>
      </c>
      <c r="AT263" s="24" t="s">
        <v>133</v>
      </c>
      <c r="AU263" s="24" t="s">
        <v>89</v>
      </c>
      <c r="AY263" s="24" t="s">
        <v>131</v>
      </c>
      <c r="BE263" s="204">
        <f>IF(N263="základní",J263,0)</f>
        <v>0</v>
      </c>
      <c r="BF263" s="204">
        <f>IF(N263="snížená",J263,0)</f>
        <v>0</v>
      </c>
      <c r="BG263" s="204">
        <f>IF(N263="zákl. přenesená",J263,0)</f>
        <v>0</v>
      </c>
      <c r="BH263" s="204">
        <f>IF(N263="sníž. přenesená",J263,0)</f>
        <v>0</v>
      </c>
      <c r="BI263" s="204">
        <f>IF(N263="nulová",J263,0)</f>
        <v>0</v>
      </c>
      <c r="BJ263" s="24" t="s">
        <v>25</v>
      </c>
      <c r="BK263" s="204">
        <f>ROUND(I263*H263,2)</f>
        <v>0</v>
      </c>
      <c r="BL263" s="24" t="s">
        <v>138</v>
      </c>
      <c r="BM263" s="24" t="s">
        <v>392</v>
      </c>
    </row>
    <row r="264" spans="2:65" s="1" customFormat="1" ht="13.5">
      <c r="B264" s="41"/>
      <c r="C264" s="63"/>
      <c r="D264" s="210" t="s">
        <v>140</v>
      </c>
      <c r="E264" s="63"/>
      <c r="F264" s="220" t="s">
        <v>393</v>
      </c>
      <c r="G264" s="63"/>
      <c r="H264" s="63"/>
      <c r="I264" s="163"/>
      <c r="J264" s="63"/>
      <c r="K264" s="63"/>
      <c r="L264" s="61"/>
      <c r="M264" s="207"/>
      <c r="N264" s="42"/>
      <c r="O264" s="42"/>
      <c r="P264" s="42"/>
      <c r="Q264" s="42"/>
      <c r="R264" s="42"/>
      <c r="S264" s="42"/>
      <c r="T264" s="78"/>
      <c r="AT264" s="24" t="s">
        <v>140</v>
      </c>
      <c r="AU264" s="24" t="s">
        <v>89</v>
      </c>
    </row>
    <row r="265" spans="2:65" s="1" customFormat="1" ht="22.5" customHeight="1">
      <c r="B265" s="41"/>
      <c r="C265" s="260" t="s">
        <v>394</v>
      </c>
      <c r="D265" s="260" t="s">
        <v>278</v>
      </c>
      <c r="E265" s="261" t="s">
        <v>395</v>
      </c>
      <c r="F265" s="262" t="s">
        <v>396</v>
      </c>
      <c r="G265" s="263" t="s">
        <v>306</v>
      </c>
      <c r="H265" s="264">
        <v>1</v>
      </c>
      <c r="I265" s="265"/>
      <c r="J265" s="266">
        <f>ROUND(I265*H265,2)</f>
        <v>0</v>
      </c>
      <c r="K265" s="262" t="s">
        <v>41</v>
      </c>
      <c r="L265" s="267"/>
      <c r="M265" s="268" t="s">
        <v>41</v>
      </c>
      <c r="N265" s="269" t="s">
        <v>51</v>
      </c>
      <c r="O265" s="42"/>
      <c r="P265" s="202">
        <f>O265*H265</f>
        <v>0</v>
      </c>
      <c r="Q265" s="202">
        <v>6.8000000000000005E-2</v>
      </c>
      <c r="R265" s="202">
        <f>Q265*H265</f>
        <v>6.8000000000000005E-2</v>
      </c>
      <c r="S265" s="202">
        <v>0</v>
      </c>
      <c r="T265" s="203">
        <f>S265*H265</f>
        <v>0</v>
      </c>
      <c r="AR265" s="24" t="s">
        <v>180</v>
      </c>
      <c r="AT265" s="24" t="s">
        <v>278</v>
      </c>
      <c r="AU265" s="24" t="s">
        <v>89</v>
      </c>
      <c r="AY265" s="24" t="s">
        <v>131</v>
      </c>
      <c r="BE265" s="204">
        <f>IF(N265="základní",J265,0)</f>
        <v>0</v>
      </c>
      <c r="BF265" s="204">
        <f>IF(N265="snížená",J265,0)</f>
        <v>0</v>
      </c>
      <c r="BG265" s="204">
        <f>IF(N265="zákl. přenesená",J265,0)</f>
        <v>0</v>
      </c>
      <c r="BH265" s="204">
        <f>IF(N265="sníž. přenesená",J265,0)</f>
        <v>0</v>
      </c>
      <c r="BI265" s="204">
        <f>IF(N265="nulová",J265,0)</f>
        <v>0</v>
      </c>
      <c r="BJ265" s="24" t="s">
        <v>25</v>
      </c>
      <c r="BK265" s="204">
        <f>ROUND(I265*H265,2)</f>
        <v>0</v>
      </c>
      <c r="BL265" s="24" t="s">
        <v>138</v>
      </c>
      <c r="BM265" s="24" t="s">
        <v>397</v>
      </c>
    </row>
    <row r="266" spans="2:65" s="1" customFormat="1" ht="27">
      <c r="B266" s="41"/>
      <c r="C266" s="63"/>
      <c r="D266" s="210" t="s">
        <v>140</v>
      </c>
      <c r="E266" s="63"/>
      <c r="F266" s="220" t="s">
        <v>398</v>
      </c>
      <c r="G266" s="63"/>
      <c r="H266" s="63"/>
      <c r="I266" s="163"/>
      <c r="J266" s="63"/>
      <c r="K266" s="63"/>
      <c r="L266" s="61"/>
      <c r="M266" s="207"/>
      <c r="N266" s="42"/>
      <c r="O266" s="42"/>
      <c r="P266" s="42"/>
      <c r="Q266" s="42"/>
      <c r="R266" s="42"/>
      <c r="S266" s="42"/>
      <c r="T266" s="78"/>
      <c r="AT266" s="24" t="s">
        <v>140</v>
      </c>
      <c r="AU266" s="24" t="s">
        <v>89</v>
      </c>
    </row>
    <row r="267" spans="2:65" s="1" customFormat="1" ht="22.5" customHeight="1">
      <c r="B267" s="41"/>
      <c r="C267" s="193" t="s">
        <v>399</v>
      </c>
      <c r="D267" s="193" t="s">
        <v>133</v>
      </c>
      <c r="E267" s="194" t="s">
        <v>400</v>
      </c>
      <c r="F267" s="195" t="s">
        <v>401</v>
      </c>
      <c r="G267" s="196" t="s">
        <v>174</v>
      </c>
      <c r="H267" s="197">
        <v>0.58799999999999997</v>
      </c>
      <c r="I267" s="198"/>
      <c r="J267" s="199">
        <f>ROUND(I267*H267,2)</f>
        <v>0</v>
      </c>
      <c r="K267" s="195" t="s">
        <v>137</v>
      </c>
      <c r="L267" s="61"/>
      <c r="M267" s="200" t="s">
        <v>41</v>
      </c>
      <c r="N267" s="201" t="s">
        <v>51</v>
      </c>
      <c r="O267" s="42"/>
      <c r="P267" s="202">
        <f>O267*H267</f>
        <v>0</v>
      </c>
      <c r="Q267" s="202">
        <v>0</v>
      </c>
      <c r="R267" s="202">
        <f>Q267*H267</f>
        <v>0</v>
      </c>
      <c r="S267" s="202">
        <v>0</v>
      </c>
      <c r="T267" s="203">
        <f>S267*H267</f>
        <v>0</v>
      </c>
      <c r="AR267" s="24" t="s">
        <v>138</v>
      </c>
      <c r="AT267" s="24" t="s">
        <v>133</v>
      </c>
      <c r="AU267" s="24" t="s">
        <v>89</v>
      </c>
      <c r="AY267" s="24" t="s">
        <v>131</v>
      </c>
      <c r="BE267" s="204">
        <f>IF(N267="základní",J267,0)</f>
        <v>0</v>
      </c>
      <c r="BF267" s="204">
        <f>IF(N267="snížená",J267,0)</f>
        <v>0</v>
      </c>
      <c r="BG267" s="204">
        <f>IF(N267="zákl. přenesená",J267,0)</f>
        <v>0</v>
      </c>
      <c r="BH267" s="204">
        <f>IF(N267="sníž. přenesená",J267,0)</f>
        <v>0</v>
      </c>
      <c r="BI267" s="204">
        <f>IF(N267="nulová",J267,0)</f>
        <v>0</v>
      </c>
      <c r="BJ267" s="24" t="s">
        <v>25</v>
      </c>
      <c r="BK267" s="204">
        <f>ROUND(I267*H267,2)</f>
        <v>0</v>
      </c>
      <c r="BL267" s="24" t="s">
        <v>138</v>
      </c>
      <c r="BM267" s="24" t="s">
        <v>402</v>
      </c>
    </row>
    <row r="268" spans="2:65" s="1" customFormat="1" ht="27">
      <c r="B268" s="41"/>
      <c r="C268" s="63"/>
      <c r="D268" s="205" t="s">
        <v>140</v>
      </c>
      <c r="E268" s="63"/>
      <c r="F268" s="206" t="s">
        <v>403</v>
      </c>
      <c r="G268" s="63"/>
      <c r="H268" s="63"/>
      <c r="I268" s="163"/>
      <c r="J268" s="63"/>
      <c r="K268" s="63"/>
      <c r="L268" s="61"/>
      <c r="M268" s="207"/>
      <c r="N268" s="42"/>
      <c r="O268" s="42"/>
      <c r="P268" s="42"/>
      <c r="Q268" s="42"/>
      <c r="R268" s="42"/>
      <c r="S268" s="42"/>
      <c r="T268" s="78"/>
      <c r="AT268" s="24" t="s">
        <v>140</v>
      </c>
      <c r="AU268" s="24" t="s">
        <v>89</v>
      </c>
    </row>
    <row r="269" spans="2:65" s="11" customFormat="1" ht="13.5">
      <c r="B269" s="208"/>
      <c r="C269" s="209"/>
      <c r="D269" s="210" t="s">
        <v>142</v>
      </c>
      <c r="E269" s="211" t="s">
        <v>41</v>
      </c>
      <c r="F269" s="212" t="s">
        <v>404</v>
      </c>
      <c r="G269" s="209"/>
      <c r="H269" s="213">
        <v>0.58799999999999997</v>
      </c>
      <c r="I269" s="214"/>
      <c r="J269" s="209"/>
      <c r="K269" s="209"/>
      <c r="L269" s="215"/>
      <c r="M269" s="216"/>
      <c r="N269" s="217"/>
      <c r="O269" s="217"/>
      <c r="P269" s="217"/>
      <c r="Q269" s="217"/>
      <c r="R269" s="217"/>
      <c r="S269" s="217"/>
      <c r="T269" s="218"/>
      <c r="AT269" s="219" t="s">
        <v>142</v>
      </c>
      <c r="AU269" s="219" t="s">
        <v>89</v>
      </c>
      <c r="AV269" s="11" t="s">
        <v>89</v>
      </c>
      <c r="AW269" s="11" t="s">
        <v>43</v>
      </c>
      <c r="AX269" s="11" t="s">
        <v>25</v>
      </c>
      <c r="AY269" s="219" t="s">
        <v>131</v>
      </c>
    </row>
    <row r="270" spans="2:65" s="1" customFormat="1" ht="22.5" customHeight="1">
      <c r="B270" s="41"/>
      <c r="C270" s="193" t="s">
        <v>405</v>
      </c>
      <c r="D270" s="193" t="s">
        <v>133</v>
      </c>
      <c r="E270" s="194" t="s">
        <v>406</v>
      </c>
      <c r="F270" s="195" t="s">
        <v>407</v>
      </c>
      <c r="G270" s="196" t="s">
        <v>136</v>
      </c>
      <c r="H270" s="197">
        <v>1.68</v>
      </c>
      <c r="I270" s="198"/>
      <c r="J270" s="199">
        <f>ROUND(I270*H270,2)</f>
        <v>0</v>
      </c>
      <c r="K270" s="195" t="s">
        <v>137</v>
      </c>
      <c r="L270" s="61"/>
      <c r="M270" s="200" t="s">
        <v>41</v>
      </c>
      <c r="N270" s="201" t="s">
        <v>51</v>
      </c>
      <c r="O270" s="42"/>
      <c r="P270" s="202">
        <f>O270*H270</f>
        <v>0</v>
      </c>
      <c r="Q270" s="202">
        <v>6.3200000000000001E-3</v>
      </c>
      <c r="R270" s="202">
        <f>Q270*H270</f>
        <v>1.06176E-2</v>
      </c>
      <c r="S270" s="202">
        <v>0</v>
      </c>
      <c r="T270" s="203">
        <f>S270*H270</f>
        <v>0</v>
      </c>
      <c r="AR270" s="24" t="s">
        <v>138</v>
      </c>
      <c r="AT270" s="24" t="s">
        <v>133</v>
      </c>
      <c r="AU270" s="24" t="s">
        <v>89</v>
      </c>
      <c r="AY270" s="24" t="s">
        <v>131</v>
      </c>
      <c r="BE270" s="204">
        <f>IF(N270="základní",J270,0)</f>
        <v>0</v>
      </c>
      <c r="BF270" s="204">
        <f>IF(N270="snížená",J270,0)</f>
        <v>0</v>
      </c>
      <c r="BG270" s="204">
        <f>IF(N270="zákl. přenesená",J270,0)</f>
        <v>0</v>
      </c>
      <c r="BH270" s="204">
        <f>IF(N270="sníž. přenesená",J270,0)</f>
        <v>0</v>
      </c>
      <c r="BI270" s="204">
        <f>IF(N270="nulová",J270,0)</f>
        <v>0</v>
      </c>
      <c r="BJ270" s="24" t="s">
        <v>25</v>
      </c>
      <c r="BK270" s="204">
        <f>ROUND(I270*H270,2)</f>
        <v>0</v>
      </c>
      <c r="BL270" s="24" t="s">
        <v>138</v>
      </c>
      <c r="BM270" s="24" t="s">
        <v>408</v>
      </c>
    </row>
    <row r="271" spans="2:65" s="1" customFormat="1" ht="27">
      <c r="B271" s="41"/>
      <c r="C271" s="63"/>
      <c r="D271" s="205" t="s">
        <v>140</v>
      </c>
      <c r="E271" s="63"/>
      <c r="F271" s="206" t="s">
        <v>409</v>
      </c>
      <c r="G271" s="63"/>
      <c r="H271" s="63"/>
      <c r="I271" s="163"/>
      <c r="J271" s="63"/>
      <c r="K271" s="63"/>
      <c r="L271" s="61"/>
      <c r="M271" s="207"/>
      <c r="N271" s="42"/>
      <c r="O271" s="42"/>
      <c r="P271" s="42"/>
      <c r="Q271" s="42"/>
      <c r="R271" s="42"/>
      <c r="S271" s="42"/>
      <c r="T271" s="78"/>
      <c r="AT271" s="24" t="s">
        <v>140</v>
      </c>
      <c r="AU271" s="24" t="s">
        <v>89</v>
      </c>
    </row>
    <row r="272" spans="2:65" s="11" customFormat="1" ht="13.5">
      <c r="B272" s="208"/>
      <c r="C272" s="209"/>
      <c r="D272" s="210" t="s">
        <v>142</v>
      </c>
      <c r="E272" s="211" t="s">
        <v>41</v>
      </c>
      <c r="F272" s="212" t="s">
        <v>410</v>
      </c>
      <c r="G272" s="209"/>
      <c r="H272" s="213">
        <v>1.68</v>
      </c>
      <c r="I272" s="214"/>
      <c r="J272" s="209"/>
      <c r="K272" s="209"/>
      <c r="L272" s="215"/>
      <c r="M272" s="216"/>
      <c r="N272" s="217"/>
      <c r="O272" s="217"/>
      <c r="P272" s="217"/>
      <c r="Q272" s="217"/>
      <c r="R272" s="217"/>
      <c r="S272" s="217"/>
      <c r="T272" s="218"/>
      <c r="AT272" s="219" t="s">
        <v>142</v>
      </c>
      <c r="AU272" s="219" t="s">
        <v>89</v>
      </c>
      <c r="AV272" s="11" t="s">
        <v>89</v>
      </c>
      <c r="AW272" s="11" t="s">
        <v>43</v>
      </c>
      <c r="AX272" s="11" t="s">
        <v>25</v>
      </c>
      <c r="AY272" s="219" t="s">
        <v>131</v>
      </c>
    </row>
    <row r="273" spans="2:65" s="1" customFormat="1" ht="31.5" customHeight="1">
      <c r="B273" s="41"/>
      <c r="C273" s="193" t="s">
        <v>411</v>
      </c>
      <c r="D273" s="193" t="s">
        <v>133</v>
      </c>
      <c r="E273" s="194" t="s">
        <v>412</v>
      </c>
      <c r="F273" s="195" t="s">
        <v>413</v>
      </c>
      <c r="G273" s="196" t="s">
        <v>258</v>
      </c>
      <c r="H273" s="197">
        <v>4.0000000000000001E-3</v>
      </c>
      <c r="I273" s="198"/>
      <c r="J273" s="199">
        <f>ROUND(I273*H273,2)</f>
        <v>0</v>
      </c>
      <c r="K273" s="195" t="s">
        <v>137</v>
      </c>
      <c r="L273" s="61"/>
      <c r="M273" s="200" t="s">
        <v>41</v>
      </c>
      <c r="N273" s="201" t="s">
        <v>51</v>
      </c>
      <c r="O273" s="42"/>
      <c r="P273" s="202">
        <f>O273*H273</f>
        <v>0</v>
      </c>
      <c r="Q273" s="202">
        <v>0.84758</v>
      </c>
      <c r="R273" s="202">
        <f>Q273*H273</f>
        <v>3.3903200000000001E-3</v>
      </c>
      <c r="S273" s="202">
        <v>0</v>
      </c>
      <c r="T273" s="203">
        <f>S273*H273</f>
        <v>0</v>
      </c>
      <c r="AR273" s="24" t="s">
        <v>138</v>
      </c>
      <c r="AT273" s="24" t="s">
        <v>133</v>
      </c>
      <c r="AU273" s="24" t="s">
        <v>89</v>
      </c>
      <c r="AY273" s="24" t="s">
        <v>131</v>
      </c>
      <c r="BE273" s="204">
        <f>IF(N273="základní",J273,0)</f>
        <v>0</v>
      </c>
      <c r="BF273" s="204">
        <f>IF(N273="snížená",J273,0)</f>
        <v>0</v>
      </c>
      <c r="BG273" s="204">
        <f>IF(N273="zákl. přenesená",J273,0)</f>
        <v>0</v>
      </c>
      <c r="BH273" s="204">
        <f>IF(N273="sníž. přenesená",J273,0)</f>
        <v>0</v>
      </c>
      <c r="BI273" s="204">
        <f>IF(N273="nulová",J273,0)</f>
        <v>0</v>
      </c>
      <c r="BJ273" s="24" t="s">
        <v>25</v>
      </c>
      <c r="BK273" s="204">
        <f>ROUND(I273*H273,2)</f>
        <v>0</v>
      </c>
      <c r="BL273" s="24" t="s">
        <v>138</v>
      </c>
      <c r="BM273" s="24" t="s">
        <v>414</v>
      </c>
    </row>
    <row r="274" spans="2:65" s="1" customFormat="1" ht="13.5">
      <c r="B274" s="41"/>
      <c r="C274" s="63"/>
      <c r="D274" s="205" t="s">
        <v>140</v>
      </c>
      <c r="E274" s="63"/>
      <c r="F274" s="206" t="s">
        <v>415</v>
      </c>
      <c r="G274" s="63"/>
      <c r="H274" s="63"/>
      <c r="I274" s="163"/>
      <c r="J274" s="63"/>
      <c r="K274" s="63"/>
      <c r="L274" s="61"/>
      <c r="M274" s="207"/>
      <c r="N274" s="42"/>
      <c r="O274" s="42"/>
      <c r="P274" s="42"/>
      <c r="Q274" s="42"/>
      <c r="R274" s="42"/>
      <c r="S274" s="42"/>
      <c r="T274" s="78"/>
      <c r="AT274" s="24" t="s">
        <v>140</v>
      </c>
      <c r="AU274" s="24" t="s">
        <v>89</v>
      </c>
    </row>
    <row r="275" spans="2:65" s="11" customFormat="1" ht="13.5">
      <c r="B275" s="208"/>
      <c r="C275" s="209"/>
      <c r="D275" s="205" t="s">
        <v>142</v>
      </c>
      <c r="E275" s="221" t="s">
        <v>41</v>
      </c>
      <c r="F275" s="222" t="s">
        <v>416</v>
      </c>
      <c r="G275" s="209"/>
      <c r="H275" s="223">
        <v>4.0000000000000001E-3</v>
      </c>
      <c r="I275" s="214"/>
      <c r="J275" s="209"/>
      <c r="K275" s="209"/>
      <c r="L275" s="215"/>
      <c r="M275" s="216"/>
      <c r="N275" s="217"/>
      <c r="O275" s="217"/>
      <c r="P275" s="217"/>
      <c r="Q275" s="217"/>
      <c r="R275" s="217"/>
      <c r="S275" s="217"/>
      <c r="T275" s="218"/>
      <c r="AT275" s="219" t="s">
        <v>142</v>
      </c>
      <c r="AU275" s="219" t="s">
        <v>89</v>
      </c>
      <c r="AV275" s="11" t="s">
        <v>89</v>
      </c>
      <c r="AW275" s="11" t="s">
        <v>43</v>
      </c>
      <c r="AX275" s="11" t="s">
        <v>25</v>
      </c>
      <c r="AY275" s="219" t="s">
        <v>131</v>
      </c>
    </row>
    <row r="276" spans="2:65" s="10" customFormat="1" ht="29.85" customHeight="1">
      <c r="B276" s="176"/>
      <c r="C276" s="177"/>
      <c r="D276" s="190" t="s">
        <v>79</v>
      </c>
      <c r="E276" s="191" t="s">
        <v>160</v>
      </c>
      <c r="F276" s="191" t="s">
        <v>417</v>
      </c>
      <c r="G276" s="177"/>
      <c r="H276" s="177"/>
      <c r="I276" s="180"/>
      <c r="J276" s="192">
        <f>BK276</f>
        <v>0</v>
      </c>
      <c r="K276" s="177"/>
      <c r="L276" s="182"/>
      <c r="M276" s="183"/>
      <c r="N276" s="184"/>
      <c r="O276" s="184"/>
      <c r="P276" s="185">
        <f>SUM(P277:P296)</f>
        <v>0</v>
      </c>
      <c r="Q276" s="184"/>
      <c r="R276" s="185">
        <f>SUM(R277:R296)</f>
        <v>0</v>
      </c>
      <c r="S276" s="184"/>
      <c r="T276" s="186">
        <f>SUM(T277:T296)</f>
        <v>0</v>
      </c>
      <c r="AR276" s="187" t="s">
        <v>25</v>
      </c>
      <c r="AT276" s="188" t="s">
        <v>79</v>
      </c>
      <c r="AU276" s="188" t="s">
        <v>25</v>
      </c>
      <c r="AY276" s="187" t="s">
        <v>131</v>
      </c>
      <c r="BK276" s="189">
        <f>SUM(BK277:BK296)</f>
        <v>0</v>
      </c>
    </row>
    <row r="277" spans="2:65" s="1" customFormat="1" ht="22.5" customHeight="1">
      <c r="B277" s="41"/>
      <c r="C277" s="193" t="s">
        <v>418</v>
      </c>
      <c r="D277" s="193" t="s">
        <v>133</v>
      </c>
      <c r="E277" s="194" t="s">
        <v>419</v>
      </c>
      <c r="F277" s="195" t="s">
        <v>420</v>
      </c>
      <c r="G277" s="196" t="s">
        <v>136</v>
      </c>
      <c r="H277" s="197">
        <v>5.04</v>
      </c>
      <c r="I277" s="198"/>
      <c r="J277" s="199">
        <f>ROUND(I277*H277,2)</f>
        <v>0</v>
      </c>
      <c r="K277" s="195" t="s">
        <v>137</v>
      </c>
      <c r="L277" s="61"/>
      <c r="M277" s="200" t="s">
        <v>41</v>
      </c>
      <c r="N277" s="201" t="s">
        <v>51</v>
      </c>
      <c r="O277" s="42"/>
      <c r="P277" s="202">
        <f>O277*H277</f>
        <v>0</v>
      </c>
      <c r="Q277" s="202">
        <v>0</v>
      </c>
      <c r="R277" s="202">
        <f>Q277*H277</f>
        <v>0</v>
      </c>
      <c r="S277" s="202">
        <v>0</v>
      </c>
      <c r="T277" s="203">
        <f>S277*H277</f>
        <v>0</v>
      </c>
      <c r="AR277" s="24" t="s">
        <v>138</v>
      </c>
      <c r="AT277" s="24" t="s">
        <v>133</v>
      </c>
      <c r="AU277" s="24" t="s">
        <v>89</v>
      </c>
      <c r="AY277" s="24" t="s">
        <v>131</v>
      </c>
      <c r="BE277" s="204">
        <f>IF(N277="základní",J277,0)</f>
        <v>0</v>
      </c>
      <c r="BF277" s="204">
        <f>IF(N277="snížená",J277,0)</f>
        <v>0</v>
      </c>
      <c r="BG277" s="204">
        <f>IF(N277="zákl. přenesená",J277,0)</f>
        <v>0</v>
      </c>
      <c r="BH277" s="204">
        <f>IF(N277="sníž. přenesená",J277,0)</f>
        <v>0</v>
      </c>
      <c r="BI277" s="204">
        <f>IF(N277="nulová",J277,0)</f>
        <v>0</v>
      </c>
      <c r="BJ277" s="24" t="s">
        <v>25</v>
      </c>
      <c r="BK277" s="204">
        <f>ROUND(I277*H277,2)</f>
        <v>0</v>
      </c>
      <c r="BL277" s="24" t="s">
        <v>138</v>
      </c>
      <c r="BM277" s="24" t="s">
        <v>421</v>
      </c>
    </row>
    <row r="278" spans="2:65" s="1" customFormat="1" ht="13.5">
      <c r="B278" s="41"/>
      <c r="C278" s="63"/>
      <c r="D278" s="205" t="s">
        <v>140</v>
      </c>
      <c r="E278" s="63"/>
      <c r="F278" s="206" t="s">
        <v>422</v>
      </c>
      <c r="G278" s="63"/>
      <c r="H278" s="63"/>
      <c r="I278" s="163"/>
      <c r="J278" s="63"/>
      <c r="K278" s="63"/>
      <c r="L278" s="61"/>
      <c r="M278" s="207"/>
      <c r="N278" s="42"/>
      <c r="O278" s="42"/>
      <c r="P278" s="42"/>
      <c r="Q278" s="42"/>
      <c r="R278" s="42"/>
      <c r="S278" s="42"/>
      <c r="T278" s="78"/>
      <c r="AT278" s="24" t="s">
        <v>140</v>
      </c>
      <c r="AU278" s="24" t="s">
        <v>89</v>
      </c>
    </row>
    <row r="279" spans="2:65" s="11" customFormat="1" ht="13.5">
      <c r="B279" s="208"/>
      <c r="C279" s="209"/>
      <c r="D279" s="205" t="s">
        <v>142</v>
      </c>
      <c r="E279" s="221" t="s">
        <v>41</v>
      </c>
      <c r="F279" s="222" t="s">
        <v>143</v>
      </c>
      <c r="G279" s="209"/>
      <c r="H279" s="223">
        <v>2.5760000000000001</v>
      </c>
      <c r="I279" s="214"/>
      <c r="J279" s="209"/>
      <c r="K279" s="209"/>
      <c r="L279" s="215"/>
      <c r="M279" s="216"/>
      <c r="N279" s="217"/>
      <c r="O279" s="217"/>
      <c r="P279" s="217"/>
      <c r="Q279" s="217"/>
      <c r="R279" s="217"/>
      <c r="S279" s="217"/>
      <c r="T279" s="218"/>
      <c r="AT279" s="219" t="s">
        <v>142</v>
      </c>
      <c r="AU279" s="219" t="s">
        <v>89</v>
      </c>
      <c r="AV279" s="11" t="s">
        <v>89</v>
      </c>
      <c r="AW279" s="11" t="s">
        <v>43</v>
      </c>
      <c r="AX279" s="11" t="s">
        <v>80</v>
      </c>
      <c r="AY279" s="219" t="s">
        <v>131</v>
      </c>
    </row>
    <row r="280" spans="2:65" s="11" customFormat="1" ht="13.5">
      <c r="B280" s="208"/>
      <c r="C280" s="209"/>
      <c r="D280" s="205" t="s">
        <v>142</v>
      </c>
      <c r="E280" s="221" t="s">
        <v>41</v>
      </c>
      <c r="F280" s="222" t="s">
        <v>148</v>
      </c>
      <c r="G280" s="209"/>
      <c r="H280" s="223">
        <v>2.464</v>
      </c>
      <c r="I280" s="214"/>
      <c r="J280" s="209"/>
      <c r="K280" s="209"/>
      <c r="L280" s="215"/>
      <c r="M280" s="216"/>
      <c r="N280" s="217"/>
      <c r="O280" s="217"/>
      <c r="P280" s="217"/>
      <c r="Q280" s="217"/>
      <c r="R280" s="217"/>
      <c r="S280" s="217"/>
      <c r="T280" s="218"/>
      <c r="AT280" s="219" t="s">
        <v>142</v>
      </c>
      <c r="AU280" s="219" t="s">
        <v>89</v>
      </c>
      <c r="AV280" s="11" t="s">
        <v>89</v>
      </c>
      <c r="AW280" s="11" t="s">
        <v>43</v>
      </c>
      <c r="AX280" s="11" t="s">
        <v>80</v>
      </c>
      <c r="AY280" s="219" t="s">
        <v>131</v>
      </c>
    </row>
    <row r="281" spans="2:65" s="12" customFormat="1" ht="13.5">
      <c r="B281" s="224"/>
      <c r="C281" s="225"/>
      <c r="D281" s="210" t="s">
        <v>142</v>
      </c>
      <c r="E281" s="226" t="s">
        <v>41</v>
      </c>
      <c r="F281" s="227" t="s">
        <v>179</v>
      </c>
      <c r="G281" s="225"/>
      <c r="H281" s="228">
        <v>5.04</v>
      </c>
      <c r="I281" s="229"/>
      <c r="J281" s="225"/>
      <c r="K281" s="225"/>
      <c r="L281" s="230"/>
      <c r="M281" s="231"/>
      <c r="N281" s="232"/>
      <c r="O281" s="232"/>
      <c r="P281" s="232"/>
      <c r="Q281" s="232"/>
      <c r="R281" s="232"/>
      <c r="S281" s="232"/>
      <c r="T281" s="233"/>
      <c r="AT281" s="234" t="s">
        <v>142</v>
      </c>
      <c r="AU281" s="234" t="s">
        <v>89</v>
      </c>
      <c r="AV281" s="12" t="s">
        <v>138</v>
      </c>
      <c r="AW281" s="12" t="s">
        <v>43</v>
      </c>
      <c r="AX281" s="12" t="s">
        <v>25</v>
      </c>
      <c r="AY281" s="234" t="s">
        <v>131</v>
      </c>
    </row>
    <row r="282" spans="2:65" s="1" customFormat="1" ht="22.5" customHeight="1">
      <c r="B282" s="41"/>
      <c r="C282" s="193" t="s">
        <v>423</v>
      </c>
      <c r="D282" s="193" t="s">
        <v>133</v>
      </c>
      <c r="E282" s="194" t="s">
        <v>424</v>
      </c>
      <c r="F282" s="195" t="s">
        <v>425</v>
      </c>
      <c r="G282" s="196" t="s">
        <v>136</v>
      </c>
      <c r="H282" s="197">
        <v>2.464</v>
      </c>
      <c r="I282" s="198"/>
      <c r="J282" s="199">
        <f>ROUND(I282*H282,2)</f>
        <v>0</v>
      </c>
      <c r="K282" s="195" t="s">
        <v>137</v>
      </c>
      <c r="L282" s="61"/>
      <c r="M282" s="200" t="s">
        <v>41</v>
      </c>
      <c r="N282" s="201" t="s">
        <v>51</v>
      </c>
      <c r="O282" s="42"/>
      <c r="P282" s="202">
        <f>O282*H282</f>
        <v>0</v>
      </c>
      <c r="Q282" s="202">
        <v>0</v>
      </c>
      <c r="R282" s="202">
        <f>Q282*H282</f>
        <v>0</v>
      </c>
      <c r="S282" s="202">
        <v>0</v>
      </c>
      <c r="T282" s="203">
        <f>S282*H282</f>
        <v>0</v>
      </c>
      <c r="AR282" s="24" t="s">
        <v>138</v>
      </c>
      <c r="AT282" s="24" t="s">
        <v>133</v>
      </c>
      <c r="AU282" s="24" t="s">
        <v>89</v>
      </c>
      <c r="AY282" s="24" t="s">
        <v>131</v>
      </c>
      <c r="BE282" s="204">
        <f>IF(N282="základní",J282,0)</f>
        <v>0</v>
      </c>
      <c r="BF282" s="204">
        <f>IF(N282="snížená",J282,0)</f>
        <v>0</v>
      </c>
      <c r="BG282" s="204">
        <f>IF(N282="zákl. přenesená",J282,0)</f>
        <v>0</v>
      </c>
      <c r="BH282" s="204">
        <f>IF(N282="sníž. přenesená",J282,0)</f>
        <v>0</v>
      </c>
      <c r="BI282" s="204">
        <f>IF(N282="nulová",J282,0)</f>
        <v>0</v>
      </c>
      <c r="BJ282" s="24" t="s">
        <v>25</v>
      </c>
      <c r="BK282" s="204">
        <f>ROUND(I282*H282,2)</f>
        <v>0</v>
      </c>
      <c r="BL282" s="24" t="s">
        <v>138</v>
      </c>
      <c r="BM282" s="24" t="s">
        <v>426</v>
      </c>
    </row>
    <row r="283" spans="2:65" s="1" customFormat="1" ht="27">
      <c r="B283" s="41"/>
      <c r="C283" s="63"/>
      <c r="D283" s="205" t="s">
        <v>140</v>
      </c>
      <c r="E283" s="63"/>
      <c r="F283" s="206" t="s">
        <v>427</v>
      </c>
      <c r="G283" s="63"/>
      <c r="H283" s="63"/>
      <c r="I283" s="163"/>
      <c r="J283" s="63"/>
      <c r="K283" s="63"/>
      <c r="L283" s="61"/>
      <c r="M283" s="207"/>
      <c r="N283" s="42"/>
      <c r="O283" s="42"/>
      <c r="P283" s="42"/>
      <c r="Q283" s="42"/>
      <c r="R283" s="42"/>
      <c r="S283" s="42"/>
      <c r="T283" s="78"/>
      <c r="AT283" s="24" t="s">
        <v>140</v>
      </c>
      <c r="AU283" s="24" t="s">
        <v>89</v>
      </c>
    </row>
    <row r="284" spans="2:65" s="11" customFormat="1" ht="13.5">
      <c r="B284" s="208"/>
      <c r="C284" s="209"/>
      <c r="D284" s="210" t="s">
        <v>142</v>
      </c>
      <c r="E284" s="211" t="s">
        <v>41</v>
      </c>
      <c r="F284" s="212" t="s">
        <v>148</v>
      </c>
      <c r="G284" s="209"/>
      <c r="H284" s="213">
        <v>2.464</v>
      </c>
      <c r="I284" s="214"/>
      <c r="J284" s="209"/>
      <c r="K284" s="209"/>
      <c r="L284" s="215"/>
      <c r="M284" s="216"/>
      <c r="N284" s="217"/>
      <c r="O284" s="217"/>
      <c r="P284" s="217"/>
      <c r="Q284" s="217"/>
      <c r="R284" s="217"/>
      <c r="S284" s="217"/>
      <c r="T284" s="218"/>
      <c r="AT284" s="219" t="s">
        <v>142</v>
      </c>
      <c r="AU284" s="219" t="s">
        <v>89</v>
      </c>
      <c r="AV284" s="11" t="s">
        <v>89</v>
      </c>
      <c r="AW284" s="11" t="s">
        <v>43</v>
      </c>
      <c r="AX284" s="11" t="s">
        <v>25</v>
      </c>
      <c r="AY284" s="219" t="s">
        <v>131</v>
      </c>
    </row>
    <row r="285" spans="2:65" s="1" customFormat="1" ht="31.5" customHeight="1">
      <c r="B285" s="41"/>
      <c r="C285" s="193" t="s">
        <v>428</v>
      </c>
      <c r="D285" s="193" t="s">
        <v>133</v>
      </c>
      <c r="E285" s="194" t="s">
        <v>429</v>
      </c>
      <c r="F285" s="195" t="s">
        <v>430</v>
      </c>
      <c r="G285" s="196" t="s">
        <v>136</v>
      </c>
      <c r="H285" s="197">
        <v>4.6639999999999997</v>
      </c>
      <c r="I285" s="198"/>
      <c r="J285" s="199">
        <f>ROUND(I285*H285,2)</f>
        <v>0</v>
      </c>
      <c r="K285" s="195" t="s">
        <v>137</v>
      </c>
      <c r="L285" s="61"/>
      <c r="M285" s="200" t="s">
        <v>41</v>
      </c>
      <c r="N285" s="201" t="s">
        <v>51</v>
      </c>
      <c r="O285" s="42"/>
      <c r="P285" s="202">
        <f>O285*H285</f>
        <v>0</v>
      </c>
      <c r="Q285" s="202">
        <v>0</v>
      </c>
      <c r="R285" s="202">
        <f>Q285*H285</f>
        <v>0</v>
      </c>
      <c r="S285" s="202">
        <v>0</v>
      </c>
      <c r="T285" s="203">
        <f>S285*H285</f>
        <v>0</v>
      </c>
      <c r="AR285" s="24" t="s">
        <v>138</v>
      </c>
      <c r="AT285" s="24" t="s">
        <v>133</v>
      </c>
      <c r="AU285" s="24" t="s">
        <v>89</v>
      </c>
      <c r="AY285" s="24" t="s">
        <v>131</v>
      </c>
      <c r="BE285" s="204">
        <f>IF(N285="základní",J285,0)</f>
        <v>0</v>
      </c>
      <c r="BF285" s="204">
        <f>IF(N285="snížená",J285,0)</f>
        <v>0</v>
      </c>
      <c r="BG285" s="204">
        <f>IF(N285="zákl. přenesená",J285,0)</f>
        <v>0</v>
      </c>
      <c r="BH285" s="204">
        <f>IF(N285="sníž. přenesená",J285,0)</f>
        <v>0</v>
      </c>
      <c r="BI285" s="204">
        <f>IF(N285="nulová",J285,0)</f>
        <v>0</v>
      </c>
      <c r="BJ285" s="24" t="s">
        <v>25</v>
      </c>
      <c r="BK285" s="204">
        <f>ROUND(I285*H285,2)</f>
        <v>0</v>
      </c>
      <c r="BL285" s="24" t="s">
        <v>138</v>
      </c>
      <c r="BM285" s="24" t="s">
        <v>431</v>
      </c>
    </row>
    <row r="286" spans="2:65" s="1" customFormat="1" ht="27">
      <c r="B286" s="41"/>
      <c r="C286" s="63"/>
      <c r="D286" s="205" t="s">
        <v>140</v>
      </c>
      <c r="E286" s="63"/>
      <c r="F286" s="206" t="s">
        <v>432</v>
      </c>
      <c r="G286" s="63"/>
      <c r="H286" s="63"/>
      <c r="I286" s="163"/>
      <c r="J286" s="63"/>
      <c r="K286" s="63"/>
      <c r="L286" s="61"/>
      <c r="M286" s="207"/>
      <c r="N286" s="42"/>
      <c r="O286" s="42"/>
      <c r="P286" s="42"/>
      <c r="Q286" s="42"/>
      <c r="R286" s="42"/>
      <c r="S286" s="42"/>
      <c r="T286" s="78"/>
      <c r="AT286" s="24" t="s">
        <v>140</v>
      </c>
      <c r="AU286" s="24" t="s">
        <v>89</v>
      </c>
    </row>
    <row r="287" spans="2:65" s="11" customFormat="1" ht="13.5">
      <c r="B287" s="208"/>
      <c r="C287" s="209"/>
      <c r="D287" s="210" t="s">
        <v>142</v>
      </c>
      <c r="E287" s="211" t="s">
        <v>41</v>
      </c>
      <c r="F287" s="212" t="s">
        <v>159</v>
      </c>
      <c r="G287" s="209"/>
      <c r="H287" s="213">
        <v>4.6639999999999997</v>
      </c>
      <c r="I287" s="214"/>
      <c r="J287" s="209"/>
      <c r="K287" s="209"/>
      <c r="L287" s="215"/>
      <c r="M287" s="216"/>
      <c r="N287" s="217"/>
      <c r="O287" s="217"/>
      <c r="P287" s="217"/>
      <c r="Q287" s="217"/>
      <c r="R287" s="217"/>
      <c r="S287" s="217"/>
      <c r="T287" s="218"/>
      <c r="AT287" s="219" t="s">
        <v>142</v>
      </c>
      <c r="AU287" s="219" t="s">
        <v>89</v>
      </c>
      <c r="AV287" s="11" t="s">
        <v>89</v>
      </c>
      <c r="AW287" s="11" t="s">
        <v>43</v>
      </c>
      <c r="AX287" s="11" t="s">
        <v>25</v>
      </c>
      <c r="AY287" s="219" t="s">
        <v>131</v>
      </c>
    </row>
    <row r="288" spans="2:65" s="1" customFormat="1" ht="22.5" customHeight="1">
      <c r="B288" s="41"/>
      <c r="C288" s="193" t="s">
        <v>433</v>
      </c>
      <c r="D288" s="193" t="s">
        <v>133</v>
      </c>
      <c r="E288" s="194" t="s">
        <v>434</v>
      </c>
      <c r="F288" s="195" t="s">
        <v>435</v>
      </c>
      <c r="G288" s="196" t="s">
        <v>136</v>
      </c>
      <c r="H288" s="197">
        <v>4.8760000000000003</v>
      </c>
      <c r="I288" s="198"/>
      <c r="J288" s="199">
        <f>ROUND(I288*H288,2)</f>
        <v>0</v>
      </c>
      <c r="K288" s="195" t="s">
        <v>137</v>
      </c>
      <c r="L288" s="61"/>
      <c r="M288" s="200" t="s">
        <v>41</v>
      </c>
      <c r="N288" s="201" t="s">
        <v>51</v>
      </c>
      <c r="O288" s="42"/>
      <c r="P288" s="202">
        <f>O288*H288</f>
        <v>0</v>
      </c>
      <c r="Q288" s="202">
        <v>0</v>
      </c>
      <c r="R288" s="202">
        <f>Q288*H288</f>
        <v>0</v>
      </c>
      <c r="S288" s="202">
        <v>0</v>
      </c>
      <c r="T288" s="203">
        <f>S288*H288</f>
        <v>0</v>
      </c>
      <c r="AR288" s="24" t="s">
        <v>138</v>
      </c>
      <c r="AT288" s="24" t="s">
        <v>133</v>
      </c>
      <c r="AU288" s="24" t="s">
        <v>89</v>
      </c>
      <c r="AY288" s="24" t="s">
        <v>131</v>
      </c>
      <c r="BE288" s="204">
        <f>IF(N288="základní",J288,0)</f>
        <v>0</v>
      </c>
      <c r="BF288" s="204">
        <f>IF(N288="snížená",J288,0)</f>
        <v>0</v>
      </c>
      <c r="BG288" s="204">
        <f>IF(N288="zákl. přenesená",J288,0)</f>
        <v>0</v>
      </c>
      <c r="BH288" s="204">
        <f>IF(N288="sníž. přenesená",J288,0)</f>
        <v>0</v>
      </c>
      <c r="BI288" s="204">
        <f>IF(N288="nulová",J288,0)</f>
        <v>0</v>
      </c>
      <c r="BJ288" s="24" t="s">
        <v>25</v>
      </c>
      <c r="BK288" s="204">
        <f>ROUND(I288*H288,2)</f>
        <v>0</v>
      </c>
      <c r="BL288" s="24" t="s">
        <v>138</v>
      </c>
      <c r="BM288" s="24" t="s">
        <v>436</v>
      </c>
    </row>
    <row r="289" spans="2:65" s="1" customFormat="1" ht="27">
      <c r="B289" s="41"/>
      <c r="C289" s="63"/>
      <c r="D289" s="205" t="s">
        <v>140</v>
      </c>
      <c r="E289" s="63"/>
      <c r="F289" s="206" t="s">
        <v>437</v>
      </c>
      <c r="G289" s="63"/>
      <c r="H289" s="63"/>
      <c r="I289" s="163"/>
      <c r="J289" s="63"/>
      <c r="K289" s="63"/>
      <c r="L289" s="61"/>
      <c r="M289" s="207"/>
      <c r="N289" s="42"/>
      <c r="O289" s="42"/>
      <c r="P289" s="42"/>
      <c r="Q289" s="42"/>
      <c r="R289" s="42"/>
      <c r="S289" s="42"/>
      <c r="T289" s="78"/>
      <c r="AT289" s="24" t="s">
        <v>140</v>
      </c>
      <c r="AU289" s="24" t="s">
        <v>89</v>
      </c>
    </row>
    <row r="290" spans="2:65" s="11" customFormat="1" ht="13.5">
      <c r="B290" s="208"/>
      <c r="C290" s="209"/>
      <c r="D290" s="210" t="s">
        <v>142</v>
      </c>
      <c r="E290" s="211" t="s">
        <v>41</v>
      </c>
      <c r="F290" s="212" t="s">
        <v>154</v>
      </c>
      <c r="G290" s="209"/>
      <c r="H290" s="213">
        <v>4.8760000000000003</v>
      </c>
      <c r="I290" s="214"/>
      <c r="J290" s="209"/>
      <c r="K290" s="209"/>
      <c r="L290" s="215"/>
      <c r="M290" s="216"/>
      <c r="N290" s="217"/>
      <c r="O290" s="217"/>
      <c r="P290" s="217"/>
      <c r="Q290" s="217"/>
      <c r="R290" s="217"/>
      <c r="S290" s="217"/>
      <c r="T290" s="218"/>
      <c r="AT290" s="219" t="s">
        <v>142</v>
      </c>
      <c r="AU290" s="219" t="s">
        <v>89</v>
      </c>
      <c r="AV290" s="11" t="s">
        <v>89</v>
      </c>
      <c r="AW290" s="11" t="s">
        <v>43</v>
      </c>
      <c r="AX290" s="11" t="s">
        <v>25</v>
      </c>
      <c r="AY290" s="219" t="s">
        <v>131</v>
      </c>
    </row>
    <row r="291" spans="2:65" s="1" customFormat="1" ht="22.5" customHeight="1">
      <c r="B291" s="41"/>
      <c r="C291" s="193" t="s">
        <v>438</v>
      </c>
      <c r="D291" s="193" t="s">
        <v>133</v>
      </c>
      <c r="E291" s="194" t="s">
        <v>439</v>
      </c>
      <c r="F291" s="195" t="s">
        <v>440</v>
      </c>
      <c r="G291" s="196" t="s">
        <v>136</v>
      </c>
      <c r="H291" s="197">
        <v>2.464</v>
      </c>
      <c r="I291" s="198"/>
      <c r="J291" s="199">
        <f>ROUND(I291*H291,2)</f>
        <v>0</v>
      </c>
      <c r="K291" s="195" t="s">
        <v>137</v>
      </c>
      <c r="L291" s="61"/>
      <c r="M291" s="200" t="s">
        <v>41</v>
      </c>
      <c r="N291" s="201" t="s">
        <v>51</v>
      </c>
      <c r="O291" s="42"/>
      <c r="P291" s="202">
        <f>O291*H291</f>
        <v>0</v>
      </c>
      <c r="Q291" s="202">
        <v>0</v>
      </c>
      <c r="R291" s="202">
        <f>Q291*H291</f>
        <v>0</v>
      </c>
      <c r="S291" s="202">
        <v>0</v>
      </c>
      <c r="T291" s="203">
        <f>S291*H291</f>
        <v>0</v>
      </c>
      <c r="AR291" s="24" t="s">
        <v>138</v>
      </c>
      <c r="AT291" s="24" t="s">
        <v>133</v>
      </c>
      <c r="AU291" s="24" t="s">
        <v>89</v>
      </c>
      <c r="AY291" s="24" t="s">
        <v>131</v>
      </c>
      <c r="BE291" s="204">
        <f>IF(N291="základní",J291,0)</f>
        <v>0</v>
      </c>
      <c r="BF291" s="204">
        <f>IF(N291="snížená",J291,0)</f>
        <v>0</v>
      </c>
      <c r="BG291" s="204">
        <f>IF(N291="zákl. přenesená",J291,0)</f>
        <v>0</v>
      </c>
      <c r="BH291" s="204">
        <f>IF(N291="sníž. přenesená",J291,0)</f>
        <v>0</v>
      </c>
      <c r="BI291" s="204">
        <f>IF(N291="nulová",J291,0)</f>
        <v>0</v>
      </c>
      <c r="BJ291" s="24" t="s">
        <v>25</v>
      </c>
      <c r="BK291" s="204">
        <f>ROUND(I291*H291,2)</f>
        <v>0</v>
      </c>
      <c r="BL291" s="24" t="s">
        <v>138</v>
      </c>
      <c r="BM291" s="24" t="s">
        <v>441</v>
      </c>
    </row>
    <row r="292" spans="2:65" s="1" customFormat="1" ht="27">
      <c r="B292" s="41"/>
      <c r="C292" s="63"/>
      <c r="D292" s="205" t="s">
        <v>140</v>
      </c>
      <c r="E292" s="63"/>
      <c r="F292" s="206" t="s">
        <v>442</v>
      </c>
      <c r="G292" s="63"/>
      <c r="H292" s="63"/>
      <c r="I292" s="163"/>
      <c r="J292" s="63"/>
      <c r="K292" s="63"/>
      <c r="L292" s="61"/>
      <c r="M292" s="207"/>
      <c r="N292" s="42"/>
      <c r="O292" s="42"/>
      <c r="P292" s="42"/>
      <c r="Q292" s="42"/>
      <c r="R292" s="42"/>
      <c r="S292" s="42"/>
      <c r="T292" s="78"/>
      <c r="AT292" s="24" t="s">
        <v>140</v>
      </c>
      <c r="AU292" s="24" t="s">
        <v>89</v>
      </c>
    </row>
    <row r="293" spans="2:65" s="11" customFormat="1" ht="13.5">
      <c r="B293" s="208"/>
      <c r="C293" s="209"/>
      <c r="D293" s="210" t="s">
        <v>142</v>
      </c>
      <c r="E293" s="211" t="s">
        <v>41</v>
      </c>
      <c r="F293" s="212" t="s">
        <v>148</v>
      </c>
      <c r="G293" s="209"/>
      <c r="H293" s="213">
        <v>2.464</v>
      </c>
      <c r="I293" s="214"/>
      <c r="J293" s="209"/>
      <c r="K293" s="209"/>
      <c r="L293" s="215"/>
      <c r="M293" s="216"/>
      <c r="N293" s="217"/>
      <c r="O293" s="217"/>
      <c r="P293" s="217"/>
      <c r="Q293" s="217"/>
      <c r="R293" s="217"/>
      <c r="S293" s="217"/>
      <c r="T293" s="218"/>
      <c r="AT293" s="219" t="s">
        <v>142</v>
      </c>
      <c r="AU293" s="219" t="s">
        <v>89</v>
      </c>
      <c r="AV293" s="11" t="s">
        <v>89</v>
      </c>
      <c r="AW293" s="11" t="s">
        <v>43</v>
      </c>
      <c r="AX293" s="11" t="s">
        <v>25</v>
      </c>
      <c r="AY293" s="219" t="s">
        <v>131</v>
      </c>
    </row>
    <row r="294" spans="2:65" s="1" customFormat="1" ht="22.5" customHeight="1">
      <c r="B294" s="41"/>
      <c r="C294" s="193" t="s">
        <v>443</v>
      </c>
      <c r="D294" s="193" t="s">
        <v>133</v>
      </c>
      <c r="E294" s="194" t="s">
        <v>444</v>
      </c>
      <c r="F294" s="195" t="s">
        <v>445</v>
      </c>
      <c r="G294" s="196" t="s">
        <v>136</v>
      </c>
      <c r="H294" s="197">
        <v>60</v>
      </c>
      <c r="I294" s="198"/>
      <c r="J294" s="199">
        <f>ROUND(I294*H294,2)</f>
        <v>0</v>
      </c>
      <c r="K294" s="195" t="s">
        <v>41</v>
      </c>
      <c r="L294" s="61"/>
      <c r="M294" s="200" t="s">
        <v>41</v>
      </c>
      <c r="N294" s="201" t="s">
        <v>51</v>
      </c>
      <c r="O294" s="42"/>
      <c r="P294" s="202">
        <f>O294*H294</f>
        <v>0</v>
      </c>
      <c r="Q294" s="202">
        <v>0</v>
      </c>
      <c r="R294" s="202">
        <f>Q294*H294</f>
        <v>0</v>
      </c>
      <c r="S294" s="202">
        <v>0</v>
      </c>
      <c r="T294" s="203">
        <f>S294*H294</f>
        <v>0</v>
      </c>
      <c r="AR294" s="24" t="s">
        <v>138</v>
      </c>
      <c r="AT294" s="24" t="s">
        <v>133</v>
      </c>
      <c r="AU294" s="24" t="s">
        <v>89</v>
      </c>
      <c r="AY294" s="24" t="s">
        <v>131</v>
      </c>
      <c r="BE294" s="204">
        <f>IF(N294="základní",J294,0)</f>
        <v>0</v>
      </c>
      <c r="BF294" s="204">
        <f>IF(N294="snížená",J294,0)</f>
        <v>0</v>
      </c>
      <c r="BG294" s="204">
        <f>IF(N294="zákl. přenesená",J294,0)</f>
        <v>0</v>
      </c>
      <c r="BH294" s="204">
        <f>IF(N294="sníž. přenesená",J294,0)</f>
        <v>0</v>
      </c>
      <c r="BI294" s="204">
        <f>IF(N294="nulová",J294,0)</f>
        <v>0</v>
      </c>
      <c r="BJ294" s="24" t="s">
        <v>25</v>
      </c>
      <c r="BK294" s="204">
        <f>ROUND(I294*H294,2)</f>
        <v>0</v>
      </c>
      <c r="BL294" s="24" t="s">
        <v>138</v>
      </c>
      <c r="BM294" s="24" t="s">
        <v>446</v>
      </c>
    </row>
    <row r="295" spans="2:65" s="1" customFormat="1" ht="13.5">
      <c r="B295" s="41"/>
      <c r="C295" s="63"/>
      <c r="D295" s="205" t="s">
        <v>140</v>
      </c>
      <c r="E295" s="63"/>
      <c r="F295" s="206" t="s">
        <v>447</v>
      </c>
      <c r="G295" s="63"/>
      <c r="H295" s="63"/>
      <c r="I295" s="163"/>
      <c r="J295" s="63"/>
      <c r="K295" s="63"/>
      <c r="L295" s="61"/>
      <c r="M295" s="207"/>
      <c r="N295" s="42"/>
      <c r="O295" s="42"/>
      <c r="P295" s="42"/>
      <c r="Q295" s="42"/>
      <c r="R295" s="42"/>
      <c r="S295" s="42"/>
      <c r="T295" s="78"/>
      <c r="AT295" s="24" t="s">
        <v>140</v>
      </c>
      <c r="AU295" s="24" t="s">
        <v>89</v>
      </c>
    </row>
    <row r="296" spans="2:65" s="11" customFormat="1" ht="13.5">
      <c r="B296" s="208"/>
      <c r="C296" s="209"/>
      <c r="D296" s="205" t="s">
        <v>142</v>
      </c>
      <c r="E296" s="221" t="s">
        <v>41</v>
      </c>
      <c r="F296" s="222" t="s">
        <v>448</v>
      </c>
      <c r="G296" s="209"/>
      <c r="H296" s="223">
        <v>60</v>
      </c>
      <c r="I296" s="214"/>
      <c r="J296" s="209"/>
      <c r="K296" s="209"/>
      <c r="L296" s="215"/>
      <c r="M296" s="216"/>
      <c r="N296" s="217"/>
      <c r="O296" s="217"/>
      <c r="P296" s="217"/>
      <c r="Q296" s="217"/>
      <c r="R296" s="217"/>
      <c r="S296" s="217"/>
      <c r="T296" s="218"/>
      <c r="AT296" s="219" t="s">
        <v>142</v>
      </c>
      <c r="AU296" s="219" t="s">
        <v>89</v>
      </c>
      <c r="AV296" s="11" t="s">
        <v>89</v>
      </c>
      <c r="AW296" s="11" t="s">
        <v>43</v>
      </c>
      <c r="AX296" s="11" t="s">
        <v>25</v>
      </c>
      <c r="AY296" s="219" t="s">
        <v>131</v>
      </c>
    </row>
    <row r="297" spans="2:65" s="10" customFormat="1" ht="29.85" customHeight="1">
      <c r="B297" s="176"/>
      <c r="C297" s="177"/>
      <c r="D297" s="190" t="s">
        <v>79</v>
      </c>
      <c r="E297" s="191" t="s">
        <v>180</v>
      </c>
      <c r="F297" s="191" t="s">
        <v>449</v>
      </c>
      <c r="G297" s="177"/>
      <c r="H297" s="177"/>
      <c r="I297" s="180"/>
      <c r="J297" s="192">
        <f>BK297</f>
        <v>0</v>
      </c>
      <c r="K297" s="177"/>
      <c r="L297" s="182"/>
      <c r="M297" s="183"/>
      <c r="N297" s="184"/>
      <c r="O297" s="184"/>
      <c r="P297" s="185">
        <f>SUM(P298:P324)</f>
        <v>0</v>
      </c>
      <c r="Q297" s="184"/>
      <c r="R297" s="185">
        <f>SUM(R298:R324)</f>
        <v>11.353400000000001</v>
      </c>
      <c r="S297" s="184"/>
      <c r="T297" s="186">
        <f>SUM(T298:T324)</f>
        <v>0</v>
      </c>
      <c r="AR297" s="187" t="s">
        <v>25</v>
      </c>
      <c r="AT297" s="188" t="s">
        <v>79</v>
      </c>
      <c r="AU297" s="188" t="s">
        <v>25</v>
      </c>
      <c r="AY297" s="187" t="s">
        <v>131</v>
      </c>
      <c r="BK297" s="189">
        <f>SUM(BK298:BK324)</f>
        <v>0</v>
      </c>
    </row>
    <row r="298" spans="2:65" s="1" customFormat="1" ht="22.5" customHeight="1">
      <c r="B298" s="41"/>
      <c r="C298" s="193" t="s">
        <v>450</v>
      </c>
      <c r="D298" s="193" t="s">
        <v>133</v>
      </c>
      <c r="E298" s="194" t="s">
        <v>451</v>
      </c>
      <c r="F298" s="195" t="s">
        <v>452</v>
      </c>
      <c r="G298" s="196" t="s">
        <v>163</v>
      </c>
      <c r="H298" s="197">
        <v>27</v>
      </c>
      <c r="I298" s="198"/>
      <c r="J298" s="199">
        <f>ROUND(I298*H298,2)</f>
        <v>0</v>
      </c>
      <c r="K298" s="195" t="s">
        <v>137</v>
      </c>
      <c r="L298" s="61"/>
      <c r="M298" s="200" t="s">
        <v>41</v>
      </c>
      <c r="N298" s="201" t="s">
        <v>51</v>
      </c>
      <c r="O298" s="42"/>
      <c r="P298" s="202">
        <f>O298*H298</f>
        <v>0</v>
      </c>
      <c r="Q298" s="202">
        <v>1.1480000000000001E-2</v>
      </c>
      <c r="R298" s="202">
        <f>Q298*H298</f>
        <v>0.30996000000000001</v>
      </c>
      <c r="S298" s="202">
        <v>0</v>
      </c>
      <c r="T298" s="203">
        <f>S298*H298</f>
        <v>0</v>
      </c>
      <c r="AR298" s="24" t="s">
        <v>138</v>
      </c>
      <c r="AT298" s="24" t="s">
        <v>133</v>
      </c>
      <c r="AU298" s="24" t="s">
        <v>89</v>
      </c>
      <c r="AY298" s="24" t="s">
        <v>131</v>
      </c>
      <c r="BE298" s="204">
        <f>IF(N298="základní",J298,0)</f>
        <v>0</v>
      </c>
      <c r="BF298" s="204">
        <f>IF(N298="snížená",J298,0)</f>
        <v>0</v>
      </c>
      <c r="BG298" s="204">
        <f>IF(N298="zákl. přenesená",J298,0)</f>
        <v>0</v>
      </c>
      <c r="BH298" s="204">
        <f>IF(N298="sníž. přenesená",J298,0)</f>
        <v>0</v>
      </c>
      <c r="BI298" s="204">
        <f>IF(N298="nulová",J298,0)</f>
        <v>0</v>
      </c>
      <c r="BJ298" s="24" t="s">
        <v>25</v>
      </c>
      <c r="BK298" s="204">
        <f>ROUND(I298*H298,2)</f>
        <v>0</v>
      </c>
      <c r="BL298" s="24" t="s">
        <v>138</v>
      </c>
      <c r="BM298" s="24" t="s">
        <v>453</v>
      </c>
    </row>
    <row r="299" spans="2:65" s="1" customFormat="1" ht="27">
      <c r="B299" s="41"/>
      <c r="C299" s="63"/>
      <c r="D299" s="210" t="s">
        <v>140</v>
      </c>
      <c r="E299" s="63"/>
      <c r="F299" s="220" t="s">
        <v>454</v>
      </c>
      <c r="G299" s="63"/>
      <c r="H299" s="63"/>
      <c r="I299" s="163"/>
      <c r="J299" s="63"/>
      <c r="K299" s="63"/>
      <c r="L299" s="61"/>
      <c r="M299" s="207"/>
      <c r="N299" s="42"/>
      <c r="O299" s="42"/>
      <c r="P299" s="42"/>
      <c r="Q299" s="42"/>
      <c r="R299" s="42"/>
      <c r="S299" s="42"/>
      <c r="T299" s="78"/>
      <c r="AT299" s="24" t="s">
        <v>140</v>
      </c>
      <c r="AU299" s="24" t="s">
        <v>89</v>
      </c>
    </row>
    <row r="300" spans="2:65" s="1" customFormat="1" ht="22.5" customHeight="1">
      <c r="B300" s="41"/>
      <c r="C300" s="193" t="s">
        <v>455</v>
      </c>
      <c r="D300" s="193" t="s">
        <v>133</v>
      </c>
      <c r="E300" s="194" t="s">
        <v>456</v>
      </c>
      <c r="F300" s="195" t="s">
        <v>457</v>
      </c>
      <c r="G300" s="196" t="s">
        <v>306</v>
      </c>
      <c r="H300" s="197">
        <v>1</v>
      </c>
      <c r="I300" s="198"/>
      <c r="J300" s="199">
        <f>ROUND(I300*H300,2)</f>
        <v>0</v>
      </c>
      <c r="K300" s="195" t="s">
        <v>41</v>
      </c>
      <c r="L300" s="61"/>
      <c r="M300" s="200" t="s">
        <v>41</v>
      </c>
      <c r="N300" s="201" t="s">
        <v>51</v>
      </c>
      <c r="O300" s="42"/>
      <c r="P300" s="202">
        <f>O300*H300</f>
        <v>0</v>
      </c>
      <c r="Q300" s="202">
        <v>8.0000000000000007E-5</v>
      </c>
      <c r="R300" s="202">
        <f>Q300*H300</f>
        <v>8.0000000000000007E-5</v>
      </c>
      <c r="S300" s="202">
        <v>0</v>
      </c>
      <c r="T300" s="203">
        <f>S300*H300</f>
        <v>0</v>
      </c>
      <c r="AR300" s="24" t="s">
        <v>138</v>
      </c>
      <c r="AT300" s="24" t="s">
        <v>133</v>
      </c>
      <c r="AU300" s="24" t="s">
        <v>89</v>
      </c>
      <c r="AY300" s="24" t="s">
        <v>131</v>
      </c>
      <c r="BE300" s="204">
        <f>IF(N300="základní",J300,0)</f>
        <v>0</v>
      </c>
      <c r="BF300" s="204">
        <f>IF(N300="snížená",J300,0)</f>
        <v>0</v>
      </c>
      <c r="BG300" s="204">
        <f>IF(N300="zákl. přenesená",J300,0)</f>
        <v>0</v>
      </c>
      <c r="BH300" s="204">
        <f>IF(N300="sníž. přenesená",J300,0)</f>
        <v>0</v>
      </c>
      <c r="BI300" s="204">
        <f>IF(N300="nulová",J300,0)</f>
        <v>0</v>
      </c>
      <c r="BJ300" s="24" t="s">
        <v>25</v>
      </c>
      <c r="BK300" s="204">
        <f>ROUND(I300*H300,2)</f>
        <v>0</v>
      </c>
      <c r="BL300" s="24" t="s">
        <v>138</v>
      </c>
      <c r="BM300" s="24" t="s">
        <v>458</v>
      </c>
    </row>
    <row r="301" spans="2:65" s="1" customFormat="1" ht="27">
      <c r="B301" s="41"/>
      <c r="C301" s="63"/>
      <c r="D301" s="210" t="s">
        <v>140</v>
      </c>
      <c r="E301" s="63"/>
      <c r="F301" s="220" t="s">
        <v>459</v>
      </c>
      <c r="G301" s="63"/>
      <c r="H301" s="63"/>
      <c r="I301" s="163"/>
      <c r="J301" s="63"/>
      <c r="K301" s="63"/>
      <c r="L301" s="61"/>
      <c r="M301" s="207"/>
      <c r="N301" s="42"/>
      <c r="O301" s="42"/>
      <c r="P301" s="42"/>
      <c r="Q301" s="42"/>
      <c r="R301" s="42"/>
      <c r="S301" s="42"/>
      <c r="T301" s="78"/>
      <c r="AT301" s="24" t="s">
        <v>140</v>
      </c>
      <c r="AU301" s="24" t="s">
        <v>89</v>
      </c>
    </row>
    <row r="302" spans="2:65" s="1" customFormat="1" ht="22.5" customHeight="1">
      <c r="B302" s="41"/>
      <c r="C302" s="260" t="s">
        <v>460</v>
      </c>
      <c r="D302" s="260" t="s">
        <v>278</v>
      </c>
      <c r="E302" s="261" t="s">
        <v>461</v>
      </c>
      <c r="F302" s="262" t="s">
        <v>462</v>
      </c>
      <c r="G302" s="263" t="s">
        <v>306</v>
      </c>
      <c r="H302" s="264">
        <v>1</v>
      </c>
      <c r="I302" s="265"/>
      <c r="J302" s="266">
        <f>ROUND(I302*H302,2)</f>
        <v>0</v>
      </c>
      <c r="K302" s="262" t="s">
        <v>41</v>
      </c>
      <c r="L302" s="267"/>
      <c r="M302" s="268" t="s">
        <v>41</v>
      </c>
      <c r="N302" s="269" t="s">
        <v>51</v>
      </c>
      <c r="O302" s="42"/>
      <c r="P302" s="202">
        <f>O302*H302</f>
        <v>0</v>
      </c>
      <c r="Q302" s="202">
        <v>8.9999999999999998E-4</v>
      </c>
      <c r="R302" s="202">
        <f>Q302*H302</f>
        <v>8.9999999999999998E-4</v>
      </c>
      <c r="S302" s="202">
        <v>0</v>
      </c>
      <c r="T302" s="203">
        <f>S302*H302</f>
        <v>0</v>
      </c>
      <c r="AR302" s="24" t="s">
        <v>180</v>
      </c>
      <c r="AT302" s="24" t="s">
        <v>278</v>
      </c>
      <c r="AU302" s="24" t="s">
        <v>89</v>
      </c>
      <c r="AY302" s="24" t="s">
        <v>131</v>
      </c>
      <c r="BE302" s="204">
        <f>IF(N302="základní",J302,0)</f>
        <v>0</v>
      </c>
      <c r="BF302" s="204">
        <f>IF(N302="snížená",J302,0)</f>
        <v>0</v>
      </c>
      <c r="BG302" s="204">
        <f>IF(N302="zákl. přenesená",J302,0)</f>
        <v>0</v>
      </c>
      <c r="BH302" s="204">
        <f>IF(N302="sníž. přenesená",J302,0)</f>
        <v>0</v>
      </c>
      <c r="BI302" s="204">
        <f>IF(N302="nulová",J302,0)</f>
        <v>0</v>
      </c>
      <c r="BJ302" s="24" t="s">
        <v>25</v>
      </c>
      <c r="BK302" s="204">
        <f>ROUND(I302*H302,2)</f>
        <v>0</v>
      </c>
      <c r="BL302" s="24" t="s">
        <v>138</v>
      </c>
      <c r="BM302" s="24" t="s">
        <v>463</v>
      </c>
    </row>
    <row r="303" spans="2:65" s="1" customFormat="1" ht="27">
      <c r="B303" s="41"/>
      <c r="C303" s="63"/>
      <c r="D303" s="205" t="s">
        <v>140</v>
      </c>
      <c r="E303" s="63"/>
      <c r="F303" s="206" t="s">
        <v>464</v>
      </c>
      <c r="G303" s="63"/>
      <c r="H303" s="63"/>
      <c r="I303" s="163"/>
      <c r="J303" s="63"/>
      <c r="K303" s="63"/>
      <c r="L303" s="61"/>
      <c r="M303" s="207"/>
      <c r="N303" s="42"/>
      <c r="O303" s="42"/>
      <c r="P303" s="42"/>
      <c r="Q303" s="42"/>
      <c r="R303" s="42"/>
      <c r="S303" s="42"/>
      <c r="T303" s="78"/>
      <c r="AT303" s="24" t="s">
        <v>140</v>
      </c>
      <c r="AU303" s="24" t="s">
        <v>89</v>
      </c>
    </row>
    <row r="304" spans="2:65" s="1" customFormat="1" ht="27">
      <c r="B304" s="41"/>
      <c r="C304" s="63"/>
      <c r="D304" s="210" t="s">
        <v>308</v>
      </c>
      <c r="E304" s="63"/>
      <c r="F304" s="271" t="s">
        <v>465</v>
      </c>
      <c r="G304" s="63"/>
      <c r="H304" s="63"/>
      <c r="I304" s="163"/>
      <c r="J304" s="63"/>
      <c r="K304" s="63"/>
      <c r="L304" s="61"/>
      <c r="M304" s="207"/>
      <c r="N304" s="42"/>
      <c r="O304" s="42"/>
      <c r="P304" s="42"/>
      <c r="Q304" s="42"/>
      <c r="R304" s="42"/>
      <c r="S304" s="42"/>
      <c r="T304" s="78"/>
      <c r="AT304" s="24" t="s">
        <v>308</v>
      </c>
      <c r="AU304" s="24" t="s">
        <v>89</v>
      </c>
    </row>
    <row r="305" spans="2:65" s="1" customFormat="1" ht="31.5" customHeight="1">
      <c r="B305" s="41"/>
      <c r="C305" s="193" t="s">
        <v>466</v>
      </c>
      <c r="D305" s="193" t="s">
        <v>133</v>
      </c>
      <c r="E305" s="194" t="s">
        <v>467</v>
      </c>
      <c r="F305" s="195" t="s">
        <v>468</v>
      </c>
      <c r="G305" s="196" t="s">
        <v>306</v>
      </c>
      <c r="H305" s="197">
        <v>1</v>
      </c>
      <c r="I305" s="198"/>
      <c r="J305" s="199">
        <f>ROUND(I305*H305,2)</f>
        <v>0</v>
      </c>
      <c r="K305" s="195" t="s">
        <v>137</v>
      </c>
      <c r="L305" s="61"/>
      <c r="M305" s="200" t="s">
        <v>41</v>
      </c>
      <c r="N305" s="201" t="s">
        <v>51</v>
      </c>
      <c r="O305" s="42"/>
      <c r="P305" s="202">
        <f>O305*H305</f>
        <v>0</v>
      </c>
      <c r="Q305" s="202">
        <v>1.0000000000000001E-5</v>
      </c>
      <c r="R305" s="202">
        <f>Q305*H305</f>
        <v>1.0000000000000001E-5</v>
      </c>
      <c r="S305" s="202">
        <v>0</v>
      </c>
      <c r="T305" s="203">
        <f>S305*H305</f>
        <v>0</v>
      </c>
      <c r="AR305" s="24" t="s">
        <v>138</v>
      </c>
      <c r="AT305" s="24" t="s">
        <v>133</v>
      </c>
      <c r="AU305" s="24" t="s">
        <v>89</v>
      </c>
      <c r="AY305" s="24" t="s">
        <v>131</v>
      </c>
      <c r="BE305" s="204">
        <f>IF(N305="základní",J305,0)</f>
        <v>0</v>
      </c>
      <c r="BF305" s="204">
        <f>IF(N305="snížená",J305,0)</f>
        <v>0</v>
      </c>
      <c r="BG305" s="204">
        <f>IF(N305="zákl. přenesená",J305,0)</f>
        <v>0</v>
      </c>
      <c r="BH305" s="204">
        <f>IF(N305="sníž. přenesená",J305,0)</f>
        <v>0</v>
      </c>
      <c r="BI305" s="204">
        <f>IF(N305="nulová",J305,0)</f>
        <v>0</v>
      </c>
      <c r="BJ305" s="24" t="s">
        <v>25</v>
      </c>
      <c r="BK305" s="204">
        <f>ROUND(I305*H305,2)</f>
        <v>0</v>
      </c>
      <c r="BL305" s="24" t="s">
        <v>138</v>
      </c>
      <c r="BM305" s="24" t="s">
        <v>469</v>
      </c>
    </row>
    <row r="306" spans="2:65" s="1" customFormat="1" ht="27">
      <c r="B306" s="41"/>
      <c r="C306" s="63"/>
      <c r="D306" s="210" t="s">
        <v>140</v>
      </c>
      <c r="E306" s="63"/>
      <c r="F306" s="220" t="s">
        <v>470</v>
      </c>
      <c r="G306" s="63"/>
      <c r="H306" s="63"/>
      <c r="I306" s="163"/>
      <c r="J306" s="63"/>
      <c r="K306" s="63"/>
      <c r="L306" s="61"/>
      <c r="M306" s="207"/>
      <c r="N306" s="42"/>
      <c r="O306" s="42"/>
      <c r="P306" s="42"/>
      <c r="Q306" s="42"/>
      <c r="R306" s="42"/>
      <c r="S306" s="42"/>
      <c r="T306" s="78"/>
      <c r="AT306" s="24" t="s">
        <v>140</v>
      </c>
      <c r="AU306" s="24" t="s">
        <v>89</v>
      </c>
    </row>
    <row r="307" spans="2:65" s="1" customFormat="1" ht="22.5" customHeight="1">
      <c r="B307" s="41"/>
      <c r="C307" s="260" t="s">
        <v>471</v>
      </c>
      <c r="D307" s="260" t="s">
        <v>278</v>
      </c>
      <c r="E307" s="261" t="s">
        <v>472</v>
      </c>
      <c r="F307" s="262" t="s">
        <v>473</v>
      </c>
      <c r="G307" s="263" t="s">
        <v>306</v>
      </c>
      <c r="H307" s="264">
        <v>1</v>
      </c>
      <c r="I307" s="265"/>
      <c r="J307" s="266">
        <f>ROUND(I307*H307,2)</f>
        <v>0</v>
      </c>
      <c r="K307" s="262" t="s">
        <v>137</v>
      </c>
      <c r="L307" s="267"/>
      <c r="M307" s="268" t="s">
        <v>41</v>
      </c>
      <c r="N307" s="269" t="s">
        <v>51</v>
      </c>
      <c r="O307" s="42"/>
      <c r="P307" s="202">
        <f>O307*H307</f>
        <v>0</v>
      </c>
      <c r="Q307" s="202">
        <v>3.9100000000000003E-3</v>
      </c>
      <c r="R307" s="202">
        <f>Q307*H307</f>
        <v>3.9100000000000003E-3</v>
      </c>
      <c r="S307" s="202">
        <v>0</v>
      </c>
      <c r="T307" s="203">
        <f>S307*H307</f>
        <v>0</v>
      </c>
      <c r="AR307" s="24" t="s">
        <v>180</v>
      </c>
      <c r="AT307" s="24" t="s">
        <v>278</v>
      </c>
      <c r="AU307" s="24" t="s">
        <v>89</v>
      </c>
      <c r="AY307" s="24" t="s">
        <v>131</v>
      </c>
      <c r="BE307" s="204">
        <f>IF(N307="základní",J307,0)</f>
        <v>0</v>
      </c>
      <c r="BF307" s="204">
        <f>IF(N307="snížená",J307,0)</f>
        <v>0</v>
      </c>
      <c r="BG307" s="204">
        <f>IF(N307="zákl. přenesená",J307,0)</f>
        <v>0</v>
      </c>
      <c r="BH307" s="204">
        <f>IF(N307="sníž. přenesená",J307,0)</f>
        <v>0</v>
      </c>
      <c r="BI307" s="204">
        <f>IF(N307="nulová",J307,0)</f>
        <v>0</v>
      </c>
      <c r="BJ307" s="24" t="s">
        <v>25</v>
      </c>
      <c r="BK307" s="204">
        <f>ROUND(I307*H307,2)</f>
        <v>0</v>
      </c>
      <c r="BL307" s="24" t="s">
        <v>138</v>
      </c>
      <c r="BM307" s="24" t="s">
        <v>474</v>
      </c>
    </row>
    <row r="308" spans="2:65" s="1" customFormat="1" ht="27">
      <c r="B308" s="41"/>
      <c r="C308" s="63"/>
      <c r="D308" s="210" t="s">
        <v>140</v>
      </c>
      <c r="E308" s="63"/>
      <c r="F308" s="220" t="s">
        <v>475</v>
      </c>
      <c r="G308" s="63"/>
      <c r="H308" s="63"/>
      <c r="I308" s="163"/>
      <c r="J308" s="63"/>
      <c r="K308" s="63"/>
      <c r="L308" s="61"/>
      <c r="M308" s="207"/>
      <c r="N308" s="42"/>
      <c r="O308" s="42"/>
      <c r="P308" s="42"/>
      <c r="Q308" s="42"/>
      <c r="R308" s="42"/>
      <c r="S308" s="42"/>
      <c r="T308" s="78"/>
      <c r="AT308" s="24" t="s">
        <v>140</v>
      </c>
      <c r="AU308" s="24" t="s">
        <v>89</v>
      </c>
    </row>
    <row r="309" spans="2:65" s="1" customFormat="1" ht="22.5" customHeight="1">
      <c r="B309" s="41"/>
      <c r="C309" s="193" t="s">
        <v>476</v>
      </c>
      <c r="D309" s="193" t="s">
        <v>133</v>
      </c>
      <c r="E309" s="194" t="s">
        <v>477</v>
      </c>
      <c r="F309" s="195" t="s">
        <v>478</v>
      </c>
      <c r="G309" s="196" t="s">
        <v>306</v>
      </c>
      <c r="H309" s="197">
        <v>4</v>
      </c>
      <c r="I309" s="198"/>
      <c r="J309" s="199">
        <f>ROUND(I309*H309,2)</f>
        <v>0</v>
      </c>
      <c r="K309" s="195" t="s">
        <v>137</v>
      </c>
      <c r="L309" s="61"/>
      <c r="M309" s="200" t="s">
        <v>41</v>
      </c>
      <c r="N309" s="201" t="s">
        <v>51</v>
      </c>
      <c r="O309" s="42"/>
      <c r="P309" s="202">
        <f>O309*H309</f>
        <v>0</v>
      </c>
      <c r="Q309" s="202">
        <v>0.46009</v>
      </c>
      <c r="R309" s="202">
        <f>Q309*H309</f>
        <v>1.84036</v>
      </c>
      <c r="S309" s="202">
        <v>0</v>
      </c>
      <c r="T309" s="203">
        <f>S309*H309</f>
        <v>0</v>
      </c>
      <c r="AR309" s="24" t="s">
        <v>138</v>
      </c>
      <c r="AT309" s="24" t="s">
        <v>133</v>
      </c>
      <c r="AU309" s="24" t="s">
        <v>89</v>
      </c>
      <c r="AY309" s="24" t="s">
        <v>131</v>
      </c>
      <c r="BE309" s="204">
        <f>IF(N309="základní",J309,0)</f>
        <v>0</v>
      </c>
      <c r="BF309" s="204">
        <f>IF(N309="snížená",J309,0)</f>
        <v>0</v>
      </c>
      <c r="BG309" s="204">
        <f>IF(N309="zákl. přenesená",J309,0)</f>
        <v>0</v>
      </c>
      <c r="BH309" s="204">
        <f>IF(N309="sníž. přenesená",J309,0)</f>
        <v>0</v>
      </c>
      <c r="BI309" s="204">
        <f>IF(N309="nulová",J309,0)</f>
        <v>0</v>
      </c>
      <c r="BJ309" s="24" t="s">
        <v>25</v>
      </c>
      <c r="BK309" s="204">
        <f>ROUND(I309*H309,2)</f>
        <v>0</v>
      </c>
      <c r="BL309" s="24" t="s">
        <v>138</v>
      </c>
      <c r="BM309" s="24" t="s">
        <v>479</v>
      </c>
    </row>
    <row r="310" spans="2:65" s="1" customFormat="1" ht="13.5">
      <c r="B310" s="41"/>
      <c r="C310" s="63"/>
      <c r="D310" s="210" t="s">
        <v>140</v>
      </c>
      <c r="E310" s="63"/>
      <c r="F310" s="220" t="s">
        <v>480</v>
      </c>
      <c r="G310" s="63"/>
      <c r="H310" s="63"/>
      <c r="I310" s="163"/>
      <c r="J310" s="63"/>
      <c r="K310" s="63"/>
      <c r="L310" s="61"/>
      <c r="M310" s="207"/>
      <c r="N310" s="42"/>
      <c r="O310" s="42"/>
      <c r="P310" s="42"/>
      <c r="Q310" s="42"/>
      <c r="R310" s="42"/>
      <c r="S310" s="42"/>
      <c r="T310" s="78"/>
      <c r="AT310" s="24" t="s">
        <v>140</v>
      </c>
      <c r="AU310" s="24" t="s">
        <v>89</v>
      </c>
    </row>
    <row r="311" spans="2:65" s="1" customFormat="1" ht="22.5" customHeight="1">
      <c r="B311" s="41"/>
      <c r="C311" s="193" t="s">
        <v>481</v>
      </c>
      <c r="D311" s="193" t="s">
        <v>133</v>
      </c>
      <c r="E311" s="194" t="s">
        <v>482</v>
      </c>
      <c r="F311" s="195" t="s">
        <v>483</v>
      </c>
      <c r="G311" s="196" t="s">
        <v>484</v>
      </c>
      <c r="H311" s="197">
        <v>2</v>
      </c>
      <c r="I311" s="198"/>
      <c r="J311" s="199">
        <f>ROUND(I311*H311,2)</f>
        <v>0</v>
      </c>
      <c r="K311" s="195" t="s">
        <v>137</v>
      </c>
      <c r="L311" s="61"/>
      <c r="M311" s="200" t="s">
        <v>41</v>
      </c>
      <c r="N311" s="201" t="s">
        <v>51</v>
      </c>
      <c r="O311" s="42"/>
      <c r="P311" s="202">
        <f>O311*H311</f>
        <v>0</v>
      </c>
      <c r="Q311" s="202">
        <v>3.1E-4</v>
      </c>
      <c r="R311" s="202">
        <f>Q311*H311</f>
        <v>6.2E-4</v>
      </c>
      <c r="S311" s="202">
        <v>0</v>
      </c>
      <c r="T311" s="203">
        <f>S311*H311</f>
        <v>0</v>
      </c>
      <c r="AR311" s="24" t="s">
        <v>138</v>
      </c>
      <c r="AT311" s="24" t="s">
        <v>133</v>
      </c>
      <c r="AU311" s="24" t="s">
        <v>89</v>
      </c>
      <c r="AY311" s="24" t="s">
        <v>131</v>
      </c>
      <c r="BE311" s="204">
        <f>IF(N311="základní",J311,0)</f>
        <v>0</v>
      </c>
      <c r="BF311" s="204">
        <f>IF(N311="snížená",J311,0)</f>
        <v>0</v>
      </c>
      <c r="BG311" s="204">
        <f>IF(N311="zákl. přenesená",J311,0)</f>
        <v>0</v>
      </c>
      <c r="BH311" s="204">
        <f>IF(N311="sníž. přenesená",J311,0)</f>
        <v>0</v>
      </c>
      <c r="BI311" s="204">
        <f>IF(N311="nulová",J311,0)</f>
        <v>0</v>
      </c>
      <c r="BJ311" s="24" t="s">
        <v>25</v>
      </c>
      <c r="BK311" s="204">
        <f>ROUND(I311*H311,2)</f>
        <v>0</v>
      </c>
      <c r="BL311" s="24" t="s">
        <v>138</v>
      </c>
      <c r="BM311" s="24" t="s">
        <v>485</v>
      </c>
    </row>
    <row r="312" spans="2:65" s="1" customFormat="1" ht="13.5">
      <c r="B312" s="41"/>
      <c r="C312" s="63"/>
      <c r="D312" s="210" t="s">
        <v>140</v>
      </c>
      <c r="E312" s="63"/>
      <c r="F312" s="220" t="s">
        <v>486</v>
      </c>
      <c r="G312" s="63"/>
      <c r="H312" s="63"/>
      <c r="I312" s="163"/>
      <c r="J312" s="63"/>
      <c r="K312" s="63"/>
      <c r="L312" s="61"/>
      <c r="M312" s="207"/>
      <c r="N312" s="42"/>
      <c r="O312" s="42"/>
      <c r="P312" s="42"/>
      <c r="Q312" s="42"/>
      <c r="R312" s="42"/>
      <c r="S312" s="42"/>
      <c r="T312" s="78"/>
      <c r="AT312" s="24" t="s">
        <v>140</v>
      </c>
      <c r="AU312" s="24" t="s">
        <v>89</v>
      </c>
    </row>
    <row r="313" spans="2:65" s="1" customFormat="1" ht="31.5" customHeight="1">
      <c r="B313" s="41"/>
      <c r="C313" s="193" t="s">
        <v>487</v>
      </c>
      <c r="D313" s="193" t="s">
        <v>133</v>
      </c>
      <c r="E313" s="194" t="s">
        <v>488</v>
      </c>
      <c r="F313" s="195" t="s">
        <v>489</v>
      </c>
      <c r="G313" s="196" t="s">
        <v>306</v>
      </c>
      <c r="H313" s="197">
        <v>2</v>
      </c>
      <c r="I313" s="198"/>
      <c r="J313" s="199">
        <f>ROUND(I313*H313,2)</f>
        <v>0</v>
      </c>
      <c r="K313" s="195" t="s">
        <v>137</v>
      </c>
      <c r="L313" s="61"/>
      <c r="M313" s="200" t="s">
        <v>41</v>
      </c>
      <c r="N313" s="201" t="s">
        <v>51</v>
      </c>
      <c r="O313" s="42"/>
      <c r="P313" s="202">
        <f>O313*H313</f>
        <v>0</v>
      </c>
      <c r="Q313" s="202">
        <v>2.1167600000000002</v>
      </c>
      <c r="R313" s="202">
        <f>Q313*H313</f>
        <v>4.2335200000000004</v>
      </c>
      <c r="S313" s="202">
        <v>0</v>
      </c>
      <c r="T313" s="203">
        <f>S313*H313</f>
        <v>0</v>
      </c>
      <c r="AR313" s="24" t="s">
        <v>138</v>
      </c>
      <c r="AT313" s="24" t="s">
        <v>133</v>
      </c>
      <c r="AU313" s="24" t="s">
        <v>89</v>
      </c>
      <c r="AY313" s="24" t="s">
        <v>131</v>
      </c>
      <c r="BE313" s="204">
        <f>IF(N313="základní",J313,0)</f>
        <v>0</v>
      </c>
      <c r="BF313" s="204">
        <f>IF(N313="snížená",J313,0)</f>
        <v>0</v>
      </c>
      <c r="BG313" s="204">
        <f>IF(N313="zákl. přenesená",J313,0)</f>
        <v>0</v>
      </c>
      <c r="BH313" s="204">
        <f>IF(N313="sníž. přenesená",J313,0)</f>
        <v>0</v>
      </c>
      <c r="BI313" s="204">
        <f>IF(N313="nulová",J313,0)</f>
        <v>0</v>
      </c>
      <c r="BJ313" s="24" t="s">
        <v>25</v>
      </c>
      <c r="BK313" s="204">
        <f>ROUND(I313*H313,2)</f>
        <v>0</v>
      </c>
      <c r="BL313" s="24" t="s">
        <v>138</v>
      </c>
      <c r="BM313" s="24" t="s">
        <v>490</v>
      </c>
    </row>
    <row r="314" spans="2:65" s="1" customFormat="1" ht="27">
      <c r="B314" s="41"/>
      <c r="C314" s="63"/>
      <c r="D314" s="210" t="s">
        <v>140</v>
      </c>
      <c r="E314" s="63"/>
      <c r="F314" s="220" t="s">
        <v>491</v>
      </c>
      <c r="G314" s="63"/>
      <c r="H314" s="63"/>
      <c r="I314" s="163"/>
      <c r="J314" s="63"/>
      <c r="K314" s="63"/>
      <c r="L314" s="61"/>
      <c r="M314" s="207"/>
      <c r="N314" s="42"/>
      <c r="O314" s="42"/>
      <c r="P314" s="42"/>
      <c r="Q314" s="42"/>
      <c r="R314" s="42"/>
      <c r="S314" s="42"/>
      <c r="T314" s="78"/>
      <c r="AT314" s="24" t="s">
        <v>140</v>
      </c>
      <c r="AU314" s="24" t="s">
        <v>89</v>
      </c>
    </row>
    <row r="315" spans="2:65" s="1" customFormat="1" ht="22.5" customHeight="1">
      <c r="B315" s="41"/>
      <c r="C315" s="260" t="s">
        <v>492</v>
      </c>
      <c r="D315" s="260" t="s">
        <v>278</v>
      </c>
      <c r="E315" s="261" t="s">
        <v>493</v>
      </c>
      <c r="F315" s="262" t="s">
        <v>494</v>
      </c>
      <c r="G315" s="263" t="s">
        <v>306</v>
      </c>
      <c r="H315" s="264">
        <v>2</v>
      </c>
      <c r="I315" s="265"/>
      <c r="J315" s="266">
        <f>ROUND(I315*H315,2)</f>
        <v>0</v>
      </c>
      <c r="K315" s="262" t="s">
        <v>137</v>
      </c>
      <c r="L315" s="267"/>
      <c r="M315" s="268" t="s">
        <v>41</v>
      </c>
      <c r="N315" s="269" t="s">
        <v>51</v>
      </c>
      <c r="O315" s="42"/>
      <c r="P315" s="202">
        <f>O315*H315</f>
        <v>0</v>
      </c>
      <c r="Q315" s="202">
        <v>0.58499999999999996</v>
      </c>
      <c r="R315" s="202">
        <f>Q315*H315</f>
        <v>1.17</v>
      </c>
      <c r="S315" s="202">
        <v>0</v>
      </c>
      <c r="T315" s="203">
        <f>S315*H315</f>
        <v>0</v>
      </c>
      <c r="AR315" s="24" t="s">
        <v>180</v>
      </c>
      <c r="AT315" s="24" t="s">
        <v>278</v>
      </c>
      <c r="AU315" s="24" t="s">
        <v>89</v>
      </c>
      <c r="AY315" s="24" t="s">
        <v>131</v>
      </c>
      <c r="BE315" s="204">
        <f>IF(N315="základní",J315,0)</f>
        <v>0</v>
      </c>
      <c r="BF315" s="204">
        <f>IF(N315="snížená",J315,0)</f>
        <v>0</v>
      </c>
      <c r="BG315" s="204">
        <f>IF(N315="zákl. přenesená",J315,0)</f>
        <v>0</v>
      </c>
      <c r="BH315" s="204">
        <f>IF(N315="sníž. přenesená",J315,0)</f>
        <v>0</v>
      </c>
      <c r="BI315" s="204">
        <f>IF(N315="nulová",J315,0)</f>
        <v>0</v>
      </c>
      <c r="BJ315" s="24" t="s">
        <v>25</v>
      </c>
      <c r="BK315" s="204">
        <f>ROUND(I315*H315,2)</f>
        <v>0</v>
      </c>
      <c r="BL315" s="24" t="s">
        <v>138</v>
      </c>
      <c r="BM315" s="24" t="s">
        <v>495</v>
      </c>
    </row>
    <row r="316" spans="2:65" s="1" customFormat="1" ht="40.5">
      <c r="B316" s="41"/>
      <c r="C316" s="63"/>
      <c r="D316" s="210" t="s">
        <v>140</v>
      </c>
      <c r="E316" s="63"/>
      <c r="F316" s="220" t="s">
        <v>496</v>
      </c>
      <c r="G316" s="63"/>
      <c r="H316" s="63"/>
      <c r="I316" s="163"/>
      <c r="J316" s="63"/>
      <c r="K316" s="63"/>
      <c r="L316" s="61"/>
      <c r="M316" s="207"/>
      <c r="N316" s="42"/>
      <c r="O316" s="42"/>
      <c r="P316" s="42"/>
      <c r="Q316" s="42"/>
      <c r="R316" s="42"/>
      <c r="S316" s="42"/>
      <c r="T316" s="78"/>
      <c r="AT316" s="24" t="s">
        <v>140</v>
      </c>
      <c r="AU316" s="24" t="s">
        <v>89</v>
      </c>
    </row>
    <row r="317" spans="2:65" s="1" customFormat="1" ht="22.5" customHeight="1">
      <c r="B317" s="41"/>
      <c r="C317" s="260" t="s">
        <v>497</v>
      </c>
      <c r="D317" s="260" t="s">
        <v>278</v>
      </c>
      <c r="E317" s="261" t="s">
        <v>498</v>
      </c>
      <c r="F317" s="262" t="s">
        <v>499</v>
      </c>
      <c r="G317" s="263" t="s">
        <v>306</v>
      </c>
      <c r="H317" s="264">
        <v>1</v>
      </c>
      <c r="I317" s="265"/>
      <c r="J317" s="266">
        <f>ROUND(I317*H317,2)</f>
        <v>0</v>
      </c>
      <c r="K317" s="262" t="s">
        <v>137</v>
      </c>
      <c r="L317" s="267"/>
      <c r="M317" s="268" t="s">
        <v>41</v>
      </c>
      <c r="N317" s="269" t="s">
        <v>51</v>
      </c>
      <c r="O317" s="42"/>
      <c r="P317" s="202">
        <f>O317*H317</f>
        <v>0</v>
      </c>
      <c r="Q317" s="202">
        <v>0.25</v>
      </c>
      <c r="R317" s="202">
        <f>Q317*H317</f>
        <v>0.25</v>
      </c>
      <c r="S317" s="202">
        <v>0</v>
      </c>
      <c r="T317" s="203">
        <f>S317*H317</f>
        <v>0</v>
      </c>
      <c r="AR317" s="24" t="s">
        <v>180</v>
      </c>
      <c r="AT317" s="24" t="s">
        <v>278</v>
      </c>
      <c r="AU317" s="24" t="s">
        <v>89</v>
      </c>
      <c r="AY317" s="24" t="s">
        <v>131</v>
      </c>
      <c r="BE317" s="204">
        <f>IF(N317="základní",J317,0)</f>
        <v>0</v>
      </c>
      <c r="BF317" s="204">
        <f>IF(N317="snížená",J317,0)</f>
        <v>0</v>
      </c>
      <c r="BG317" s="204">
        <f>IF(N317="zákl. přenesená",J317,0)</f>
        <v>0</v>
      </c>
      <c r="BH317" s="204">
        <f>IF(N317="sníž. přenesená",J317,0)</f>
        <v>0</v>
      </c>
      <c r="BI317" s="204">
        <f>IF(N317="nulová",J317,0)</f>
        <v>0</v>
      </c>
      <c r="BJ317" s="24" t="s">
        <v>25</v>
      </c>
      <c r="BK317" s="204">
        <f>ROUND(I317*H317,2)</f>
        <v>0</v>
      </c>
      <c r="BL317" s="24" t="s">
        <v>138</v>
      </c>
      <c r="BM317" s="24" t="s">
        <v>500</v>
      </c>
    </row>
    <row r="318" spans="2:65" s="1" customFormat="1" ht="27">
      <c r="B318" s="41"/>
      <c r="C318" s="63"/>
      <c r="D318" s="210" t="s">
        <v>140</v>
      </c>
      <c r="E318" s="63"/>
      <c r="F318" s="220" t="s">
        <v>501</v>
      </c>
      <c r="G318" s="63"/>
      <c r="H318" s="63"/>
      <c r="I318" s="163"/>
      <c r="J318" s="63"/>
      <c r="K318" s="63"/>
      <c r="L318" s="61"/>
      <c r="M318" s="207"/>
      <c r="N318" s="42"/>
      <c r="O318" s="42"/>
      <c r="P318" s="42"/>
      <c r="Q318" s="42"/>
      <c r="R318" s="42"/>
      <c r="S318" s="42"/>
      <c r="T318" s="78"/>
      <c r="AT318" s="24" t="s">
        <v>140</v>
      </c>
      <c r="AU318" s="24" t="s">
        <v>89</v>
      </c>
    </row>
    <row r="319" spans="2:65" s="1" customFormat="1" ht="22.5" customHeight="1">
      <c r="B319" s="41"/>
      <c r="C319" s="260" t="s">
        <v>502</v>
      </c>
      <c r="D319" s="260" t="s">
        <v>278</v>
      </c>
      <c r="E319" s="261" t="s">
        <v>503</v>
      </c>
      <c r="F319" s="262" t="s">
        <v>504</v>
      </c>
      <c r="G319" s="263" t="s">
        <v>306</v>
      </c>
      <c r="H319" s="264">
        <v>2</v>
      </c>
      <c r="I319" s="265"/>
      <c r="J319" s="266">
        <f>ROUND(I319*H319,2)</f>
        <v>0</v>
      </c>
      <c r="K319" s="262" t="s">
        <v>137</v>
      </c>
      <c r="L319" s="267"/>
      <c r="M319" s="268" t="s">
        <v>41</v>
      </c>
      <c r="N319" s="269" t="s">
        <v>51</v>
      </c>
      <c r="O319" s="42"/>
      <c r="P319" s="202">
        <f>O319*H319</f>
        <v>0</v>
      </c>
      <c r="Q319" s="202">
        <v>1.6</v>
      </c>
      <c r="R319" s="202">
        <f>Q319*H319</f>
        <v>3.2</v>
      </c>
      <c r="S319" s="202">
        <v>0</v>
      </c>
      <c r="T319" s="203">
        <f>S319*H319</f>
        <v>0</v>
      </c>
      <c r="AR319" s="24" t="s">
        <v>180</v>
      </c>
      <c r="AT319" s="24" t="s">
        <v>278</v>
      </c>
      <c r="AU319" s="24" t="s">
        <v>89</v>
      </c>
      <c r="AY319" s="24" t="s">
        <v>131</v>
      </c>
      <c r="BE319" s="204">
        <f>IF(N319="základní",J319,0)</f>
        <v>0</v>
      </c>
      <c r="BF319" s="204">
        <f>IF(N319="snížená",J319,0)</f>
        <v>0</v>
      </c>
      <c r="BG319" s="204">
        <f>IF(N319="zákl. přenesená",J319,0)</f>
        <v>0</v>
      </c>
      <c r="BH319" s="204">
        <f>IF(N319="sníž. přenesená",J319,0)</f>
        <v>0</v>
      </c>
      <c r="BI319" s="204">
        <f>IF(N319="nulová",J319,0)</f>
        <v>0</v>
      </c>
      <c r="BJ319" s="24" t="s">
        <v>25</v>
      </c>
      <c r="BK319" s="204">
        <f>ROUND(I319*H319,2)</f>
        <v>0</v>
      </c>
      <c r="BL319" s="24" t="s">
        <v>138</v>
      </c>
      <c r="BM319" s="24" t="s">
        <v>505</v>
      </c>
    </row>
    <row r="320" spans="2:65" s="1" customFormat="1" ht="40.5">
      <c r="B320" s="41"/>
      <c r="C320" s="63"/>
      <c r="D320" s="210" t="s">
        <v>140</v>
      </c>
      <c r="E320" s="63"/>
      <c r="F320" s="220" t="s">
        <v>506</v>
      </c>
      <c r="G320" s="63"/>
      <c r="H320" s="63"/>
      <c r="I320" s="163"/>
      <c r="J320" s="63"/>
      <c r="K320" s="63"/>
      <c r="L320" s="61"/>
      <c r="M320" s="207"/>
      <c r="N320" s="42"/>
      <c r="O320" s="42"/>
      <c r="P320" s="42"/>
      <c r="Q320" s="42"/>
      <c r="R320" s="42"/>
      <c r="S320" s="42"/>
      <c r="T320" s="78"/>
      <c r="AT320" s="24" t="s">
        <v>140</v>
      </c>
      <c r="AU320" s="24" t="s">
        <v>89</v>
      </c>
    </row>
    <row r="321" spans="2:65" s="1" customFormat="1" ht="22.5" customHeight="1">
      <c r="B321" s="41"/>
      <c r="C321" s="193" t="s">
        <v>507</v>
      </c>
      <c r="D321" s="193" t="s">
        <v>133</v>
      </c>
      <c r="E321" s="194" t="s">
        <v>508</v>
      </c>
      <c r="F321" s="195" t="s">
        <v>509</v>
      </c>
      <c r="G321" s="196" t="s">
        <v>306</v>
      </c>
      <c r="H321" s="197">
        <v>2</v>
      </c>
      <c r="I321" s="198"/>
      <c r="J321" s="199">
        <f>ROUND(I321*H321,2)</f>
        <v>0</v>
      </c>
      <c r="K321" s="195" t="s">
        <v>137</v>
      </c>
      <c r="L321" s="61"/>
      <c r="M321" s="200" t="s">
        <v>41</v>
      </c>
      <c r="N321" s="201" t="s">
        <v>51</v>
      </c>
      <c r="O321" s="42"/>
      <c r="P321" s="202">
        <f>O321*H321</f>
        <v>0</v>
      </c>
      <c r="Q321" s="202">
        <v>7.0200000000000002E-3</v>
      </c>
      <c r="R321" s="202">
        <f>Q321*H321</f>
        <v>1.404E-2</v>
      </c>
      <c r="S321" s="202">
        <v>0</v>
      </c>
      <c r="T321" s="203">
        <f>S321*H321</f>
        <v>0</v>
      </c>
      <c r="AR321" s="24" t="s">
        <v>138</v>
      </c>
      <c r="AT321" s="24" t="s">
        <v>133</v>
      </c>
      <c r="AU321" s="24" t="s">
        <v>89</v>
      </c>
      <c r="AY321" s="24" t="s">
        <v>131</v>
      </c>
      <c r="BE321" s="204">
        <f>IF(N321="základní",J321,0)</f>
        <v>0</v>
      </c>
      <c r="BF321" s="204">
        <f>IF(N321="snížená",J321,0)</f>
        <v>0</v>
      </c>
      <c r="BG321" s="204">
        <f>IF(N321="zákl. přenesená",J321,0)</f>
        <v>0</v>
      </c>
      <c r="BH321" s="204">
        <f>IF(N321="sníž. přenesená",J321,0)</f>
        <v>0</v>
      </c>
      <c r="BI321" s="204">
        <f>IF(N321="nulová",J321,0)</f>
        <v>0</v>
      </c>
      <c r="BJ321" s="24" t="s">
        <v>25</v>
      </c>
      <c r="BK321" s="204">
        <f>ROUND(I321*H321,2)</f>
        <v>0</v>
      </c>
      <c r="BL321" s="24" t="s">
        <v>138</v>
      </c>
      <c r="BM321" s="24" t="s">
        <v>510</v>
      </c>
    </row>
    <row r="322" spans="2:65" s="1" customFormat="1" ht="13.5">
      <c r="B322" s="41"/>
      <c r="C322" s="63"/>
      <c r="D322" s="210" t="s">
        <v>140</v>
      </c>
      <c r="E322" s="63"/>
      <c r="F322" s="220" t="s">
        <v>511</v>
      </c>
      <c r="G322" s="63"/>
      <c r="H322" s="63"/>
      <c r="I322" s="163"/>
      <c r="J322" s="63"/>
      <c r="K322" s="63"/>
      <c r="L322" s="61"/>
      <c r="M322" s="207"/>
      <c r="N322" s="42"/>
      <c r="O322" s="42"/>
      <c r="P322" s="42"/>
      <c r="Q322" s="42"/>
      <c r="R322" s="42"/>
      <c r="S322" s="42"/>
      <c r="T322" s="78"/>
      <c r="AT322" s="24" t="s">
        <v>140</v>
      </c>
      <c r="AU322" s="24" t="s">
        <v>89</v>
      </c>
    </row>
    <row r="323" spans="2:65" s="1" customFormat="1" ht="22.5" customHeight="1">
      <c r="B323" s="41"/>
      <c r="C323" s="260" t="s">
        <v>512</v>
      </c>
      <c r="D323" s="260" t="s">
        <v>278</v>
      </c>
      <c r="E323" s="261" t="s">
        <v>513</v>
      </c>
      <c r="F323" s="262" t="s">
        <v>514</v>
      </c>
      <c r="G323" s="263" t="s">
        <v>306</v>
      </c>
      <c r="H323" s="264">
        <v>2</v>
      </c>
      <c r="I323" s="265"/>
      <c r="J323" s="266">
        <f>ROUND(I323*H323,2)</f>
        <v>0</v>
      </c>
      <c r="K323" s="262" t="s">
        <v>137</v>
      </c>
      <c r="L323" s="267"/>
      <c r="M323" s="268" t="s">
        <v>41</v>
      </c>
      <c r="N323" s="269" t="s">
        <v>51</v>
      </c>
      <c r="O323" s="42"/>
      <c r="P323" s="202">
        <f>O323*H323</f>
        <v>0</v>
      </c>
      <c r="Q323" s="202">
        <v>0.16500000000000001</v>
      </c>
      <c r="R323" s="202">
        <f>Q323*H323</f>
        <v>0.33</v>
      </c>
      <c r="S323" s="202">
        <v>0</v>
      </c>
      <c r="T323" s="203">
        <f>S323*H323</f>
        <v>0</v>
      </c>
      <c r="AR323" s="24" t="s">
        <v>180</v>
      </c>
      <c r="AT323" s="24" t="s">
        <v>278</v>
      </c>
      <c r="AU323" s="24" t="s">
        <v>89</v>
      </c>
      <c r="AY323" s="24" t="s">
        <v>131</v>
      </c>
      <c r="BE323" s="204">
        <f>IF(N323="základní",J323,0)</f>
        <v>0</v>
      </c>
      <c r="BF323" s="204">
        <f>IF(N323="snížená",J323,0)</f>
        <v>0</v>
      </c>
      <c r="BG323" s="204">
        <f>IF(N323="zákl. přenesená",J323,0)</f>
        <v>0</v>
      </c>
      <c r="BH323" s="204">
        <f>IF(N323="sníž. přenesená",J323,0)</f>
        <v>0</v>
      </c>
      <c r="BI323" s="204">
        <f>IF(N323="nulová",J323,0)</f>
        <v>0</v>
      </c>
      <c r="BJ323" s="24" t="s">
        <v>25</v>
      </c>
      <c r="BK323" s="204">
        <f>ROUND(I323*H323,2)</f>
        <v>0</v>
      </c>
      <c r="BL323" s="24" t="s">
        <v>138</v>
      </c>
      <c r="BM323" s="24" t="s">
        <v>515</v>
      </c>
    </row>
    <row r="324" spans="2:65" s="1" customFormat="1" ht="27">
      <c r="B324" s="41"/>
      <c r="C324" s="63"/>
      <c r="D324" s="205" t="s">
        <v>140</v>
      </c>
      <c r="E324" s="63"/>
      <c r="F324" s="206" t="s">
        <v>516</v>
      </c>
      <c r="G324" s="63"/>
      <c r="H324" s="63"/>
      <c r="I324" s="163"/>
      <c r="J324" s="63"/>
      <c r="K324" s="63"/>
      <c r="L324" s="61"/>
      <c r="M324" s="207"/>
      <c r="N324" s="42"/>
      <c r="O324" s="42"/>
      <c r="P324" s="42"/>
      <c r="Q324" s="42"/>
      <c r="R324" s="42"/>
      <c r="S324" s="42"/>
      <c r="T324" s="78"/>
      <c r="AT324" s="24" t="s">
        <v>140</v>
      </c>
      <c r="AU324" s="24" t="s">
        <v>89</v>
      </c>
    </row>
    <row r="325" spans="2:65" s="10" customFormat="1" ht="29.85" customHeight="1">
      <c r="B325" s="176"/>
      <c r="C325" s="177"/>
      <c r="D325" s="190" t="s">
        <v>79</v>
      </c>
      <c r="E325" s="191" t="s">
        <v>193</v>
      </c>
      <c r="F325" s="191" t="s">
        <v>517</v>
      </c>
      <c r="G325" s="177"/>
      <c r="H325" s="177"/>
      <c r="I325" s="180"/>
      <c r="J325" s="192">
        <f>BK325</f>
        <v>0</v>
      </c>
      <c r="K325" s="177"/>
      <c r="L325" s="182"/>
      <c r="M325" s="183"/>
      <c r="N325" s="184"/>
      <c r="O325" s="184"/>
      <c r="P325" s="185">
        <f>SUM(P326:P340)</f>
        <v>0</v>
      </c>
      <c r="Q325" s="184"/>
      <c r="R325" s="185">
        <f>SUM(R326:R340)</f>
        <v>5.7239999999999993E-4</v>
      </c>
      <c r="S325" s="184"/>
      <c r="T325" s="186">
        <f>SUM(T326:T340)</f>
        <v>0.25681999999999999</v>
      </c>
      <c r="AR325" s="187" t="s">
        <v>25</v>
      </c>
      <c r="AT325" s="188" t="s">
        <v>79</v>
      </c>
      <c r="AU325" s="188" t="s">
        <v>25</v>
      </c>
      <c r="AY325" s="187" t="s">
        <v>131</v>
      </c>
      <c r="BK325" s="189">
        <f>SUM(BK326:BK340)</f>
        <v>0</v>
      </c>
    </row>
    <row r="326" spans="2:65" s="1" customFormat="1" ht="22.5" customHeight="1">
      <c r="B326" s="41"/>
      <c r="C326" s="193" t="s">
        <v>518</v>
      </c>
      <c r="D326" s="193" t="s">
        <v>133</v>
      </c>
      <c r="E326" s="194" t="s">
        <v>519</v>
      </c>
      <c r="F326" s="195" t="s">
        <v>520</v>
      </c>
      <c r="G326" s="196" t="s">
        <v>521</v>
      </c>
      <c r="H326" s="197">
        <v>3</v>
      </c>
      <c r="I326" s="198"/>
      <c r="J326" s="199">
        <f>ROUND(I326*H326,2)</f>
        <v>0</v>
      </c>
      <c r="K326" s="195" t="s">
        <v>41</v>
      </c>
      <c r="L326" s="61"/>
      <c r="M326" s="200" t="s">
        <v>41</v>
      </c>
      <c r="N326" s="201" t="s">
        <v>51</v>
      </c>
      <c r="O326" s="42"/>
      <c r="P326" s="202">
        <f>O326*H326</f>
        <v>0</v>
      </c>
      <c r="Q326" s="202">
        <v>0</v>
      </c>
      <c r="R326" s="202">
        <f>Q326*H326</f>
        <v>0</v>
      </c>
      <c r="S326" s="202">
        <v>0</v>
      </c>
      <c r="T326" s="203">
        <f>S326*H326</f>
        <v>0</v>
      </c>
      <c r="AR326" s="24" t="s">
        <v>138</v>
      </c>
      <c r="AT326" s="24" t="s">
        <v>133</v>
      </c>
      <c r="AU326" s="24" t="s">
        <v>89</v>
      </c>
      <c r="AY326" s="24" t="s">
        <v>131</v>
      </c>
      <c r="BE326" s="204">
        <f>IF(N326="základní",J326,0)</f>
        <v>0</v>
      </c>
      <c r="BF326" s="204">
        <f>IF(N326="snížená",J326,0)</f>
        <v>0</v>
      </c>
      <c r="BG326" s="204">
        <f>IF(N326="zákl. přenesená",J326,0)</f>
        <v>0</v>
      </c>
      <c r="BH326" s="204">
        <f>IF(N326="sníž. přenesená",J326,0)</f>
        <v>0</v>
      </c>
      <c r="BI326" s="204">
        <f>IF(N326="nulová",J326,0)</f>
        <v>0</v>
      </c>
      <c r="BJ326" s="24" t="s">
        <v>25</v>
      </c>
      <c r="BK326" s="204">
        <f>ROUND(I326*H326,2)</f>
        <v>0</v>
      </c>
      <c r="BL326" s="24" t="s">
        <v>138</v>
      </c>
      <c r="BM326" s="24" t="s">
        <v>522</v>
      </c>
    </row>
    <row r="327" spans="2:65" s="1" customFormat="1" ht="22.5" customHeight="1">
      <c r="B327" s="41"/>
      <c r="C327" s="193" t="s">
        <v>523</v>
      </c>
      <c r="D327" s="193" t="s">
        <v>133</v>
      </c>
      <c r="E327" s="194" t="s">
        <v>524</v>
      </c>
      <c r="F327" s="195" t="s">
        <v>525</v>
      </c>
      <c r="G327" s="196" t="s">
        <v>521</v>
      </c>
      <c r="H327" s="197">
        <v>1</v>
      </c>
      <c r="I327" s="198"/>
      <c r="J327" s="199">
        <f>ROUND(I327*H327,2)</f>
        <v>0</v>
      </c>
      <c r="K327" s="195" t="s">
        <v>41</v>
      </c>
      <c r="L327" s="61"/>
      <c r="M327" s="200" t="s">
        <v>41</v>
      </c>
      <c r="N327" s="201" t="s">
        <v>51</v>
      </c>
      <c r="O327" s="42"/>
      <c r="P327" s="202">
        <f>O327*H327</f>
        <v>0</v>
      </c>
      <c r="Q327" s="202">
        <v>0</v>
      </c>
      <c r="R327" s="202">
        <f>Q327*H327</f>
        <v>0</v>
      </c>
      <c r="S327" s="202">
        <v>0</v>
      </c>
      <c r="T327" s="203">
        <f>S327*H327</f>
        <v>0</v>
      </c>
      <c r="AR327" s="24" t="s">
        <v>138</v>
      </c>
      <c r="AT327" s="24" t="s">
        <v>133</v>
      </c>
      <c r="AU327" s="24" t="s">
        <v>89</v>
      </c>
      <c r="AY327" s="24" t="s">
        <v>131</v>
      </c>
      <c r="BE327" s="204">
        <f>IF(N327="základní",J327,0)</f>
        <v>0</v>
      </c>
      <c r="BF327" s="204">
        <f>IF(N327="snížená",J327,0)</f>
        <v>0</v>
      </c>
      <c r="BG327" s="204">
        <f>IF(N327="zákl. přenesená",J327,0)</f>
        <v>0</v>
      </c>
      <c r="BH327" s="204">
        <f>IF(N327="sníž. přenesená",J327,0)</f>
        <v>0</v>
      </c>
      <c r="BI327" s="204">
        <f>IF(N327="nulová",J327,0)</f>
        <v>0</v>
      </c>
      <c r="BJ327" s="24" t="s">
        <v>25</v>
      </c>
      <c r="BK327" s="204">
        <f>ROUND(I327*H327,2)</f>
        <v>0</v>
      </c>
      <c r="BL327" s="24" t="s">
        <v>138</v>
      </c>
      <c r="BM327" s="24" t="s">
        <v>526</v>
      </c>
    </row>
    <row r="328" spans="2:65" s="1" customFormat="1" ht="13.5">
      <c r="B328" s="41"/>
      <c r="C328" s="63"/>
      <c r="D328" s="210" t="s">
        <v>140</v>
      </c>
      <c r="E328" s="63"/>
      <c r="F328" s="220" t="s">
        <v>527</v>
      </c>
      <c r="G328" s="63"/>
      <c r="H328" s="63"/>
      <c r="I328" s="163"/>
      <c r="J328" s="63"/>
      <c r="K328" s="63"/>
      <c r="L328" s="61"/>
      <c r="M328" s="207"/>
      <c r="N328" s="42"/>
      <c r="O328" s="42"/>
      <c r="P328" s="42"/>
      <c r="Q328" s="42"/>
      <c r="R328" s="42"/>
      <c r="S328" s="42"/>
      <c r="T328" s="78"/>
      <c r="AT328" s="24" t="s">
        <v>140</v>
      </c>
      <c r="AU328" s="24" t="s">
        <v>89</v>
      </c>
    </row>
    <row r="329" spans="2:65" s="1" customFormat="1" ht="22.5" customHeight="1">
      <c r="B329" s="41"/>
      <c r="C329" s="193" t="s">
        <v>528</v>
      </c>
      <c r="D329" s="193" t="s">
        <v>133</v>
      </c>
      <c r="E329" s="194" t="s">
        <v>529</v>
      </c>
      <c r="F329" s="195" t="s">
        <v>530</v>
      </c>
      <c r="G329" s="196" t="s">
        <v>163</v>
      </c>
      <c r="H329" s="197">
        <v>17.8</v>
      </c>
      <c r="I329" s="198"/>
      <c r="J329" s="199">
        <f>ROUND(I329*H329,2)</f>
        <v>0</v>
      </c>
      <c r="K329" s="195" t="s">
        <v>137</v>
      </c>
      <c r="L329" s="61"/>
      <c r="M329" s="200" t="s">
        <v>41</v>
      </c>
      <c r="N329" s="201" t="s">
        <v>51</v>
      </c>
      <c r="O329" s="42"/>
      <c r="P329" s="202">
        <f>O329*H329</f>
        <v>0</v>
      </c>
      <c r="Q329" s="202">
        <v>0</v>
      </c>
      <c r="R329" s="202">
        <f>Q329*H329</f>
        <v>0</v>
      </c>
      <c r="S329" s="202">
        <v>0</v>
      </c>
      <c r="T329" s="203">
        <f>S329*H329</f>
        <v>0</v>
      </c>
      <c r="AR329" s="24" t="s">
        <v>138</v>
      </c>
      <c r="AT329" s="24" t="s">
        <v>133</v>
      </c>
      <c r="AU329" s="24" t="s">
        <v>89</v>
      </c>
      <c r="AY329" s="24" t="s">
        <v>131</v>
      </c>
      <c r="BE329" s="204">
        <f>IF(N329="základní",J329,0)</f>
        <v>0</v>
      </c>
      <c r="BF329" s="204">
        <f>IF(N329="snížená",J329,0)</f>
        <v>0</v>
      </c>
      <c r="BG329" s="204">
        <f>IF(N329="zákl. přenesená",J329,0)</f>
        <v>0</v>
      </c>
      <c r="BH329" s="204">
        <f>IF(N329="sníž. přenesená",J329,0)</f>
        <v>0</v>
      </c>
      <c r="BI329" s="204">
        <f>IF(N329="nulová",J329,0)</f>
        <v>0</v>
      </c>
      <c r="BJ329" s="24" t="s">
        <v>25</v>
      </c>
      <c r="BK329" s="204">
        <f>ROUND(I329*H329,2)</f>
        <v>0</v>
      </c>
      <c r="BL329" s="24" t="s">
        <v>138</v>
      </c>
      <c r="BM329" s="24" t="s">
        <v>531</v>
      </c>
    </row>
    <row r="330" spans="2:65" s="1" customFormat="1" ht="13.5">
      <c r="B330" s="41"/>
      <c r="C330" s="63"/>
      <c r="D330" s="205" t="s">
        <v>140</v>
      </c>
      <c r="E330" s="63"/>
      <c r="F330" s="206" t="s">
        <v>532</v>
      </c>
      <c r="G330" s="63"/>
      <c r="H330" s="63"/>
      <c r="I330" s="163"/>
      <c r="J330" s="63"/>
      <c r="K330" s="63"/>
      <c r="L330" s="61"/>
      <c r="M330" s="207"/>
      <c r="N330" s="42"/>
      <c r="O330" s="42"/>
      <c r="P330" s="42"/>
      <c r="Q330" s="42"/>
      <c r="R330" s="42"/>
      <c r="S330" s="42"/>
      <c r="T330" s="78"/>
      <c r="AT330" s="24" t="s">
        <v>140</v>
      </c>
      <c r="AU330" s="24" t="s">
        <v>89</v>
      </c>
    </row>
    <row r="331" spans="2:65" s="11" customFormat="1" ht="13.5">
      <c r="B331" s="208"/>
      <c r="C331" s="209"/>
      <c r="D331" s="205" t="s">
        <v>142</v>
      </c>
      <c r="E331" s="221" t="s">
        <v>41</v>
      </c>
      <c r="F331" s="222" t="s">
        <v>533</v>
      </c>
      <c r="G331" s="209"/>
      <c r="H331" s="223">
        <v>13.2</v>
      </c>
      <c r="I331" s="214"/>
      <c r="J331" s="209"/>
      <c r="K331" s="209"/>
      <c r="L331" s="215"/>
      <c r="M331" s="216"/>
      <c r="N331" s="217"/>
      <c r="O331" s="217"/>
      <c r="P331" s="217"/>
      <c r="Q331" s="217"/>
      <c r="R331" s="217"/>
      <c r="S331" s="217"/>
      <c r="T331" s="218"/>
      <c r="AT331" s="219" t="s">
        <v>142</v>
      </c>
      <c r="AU331" s="219" t="s">
        <v>89</v>
      </c>
      <c r="AV331" s="11" t="s">
        <v>89</v>
      </c>
      <c r="AW331" s="11" t="s">
        <v>43</v>
      </c>
      <c r="AX331" s="11" t="s">
        <v>80</v>
      </c>
      <c r="AY331" s="219" t="s">
        <v>131</v>
      </c>
    </row>
    <row r="332" spans="2:65" s="11" customFormat="1" ht="13.5">
      <c r="B332" s="208"/>
      <c r="C332" s="209"/>
      <c r="D332" s="205" t="s">
        <v>142</v>
      </c>
      <c r="E332" s="221" t="s">
        <v>41</v>
      </c>
      <c r="F332" s="222" t="s">
        <v>534</v>
      </c>
      <c r="G332" s="209"/>
      <c r="H332" s="223">
        <v>4.5999999999999996</v>
      </c>
      <c r="I332" s="214"/>
      <c r="J332" s="209"/>
      <c r="K332" s="209"/>
      <c r="L332" s="215"/>
      <c r="M332" s="216"/>
      <c r="N332" s="217"/>
      <c r="O332" s="217"/>
      <c r="P332" s="217"/>
      <c r="Q332" s="217"/>
      <c r="R332" s="217"/>
      <c r="S332" s="217"/>
      <c r="T332" s="218"/>
      <c r="AT332" s="219" t="s">
        <v>142</v>
      </c>
      <c r="AU332" s="219" t="s">
        <v>89</v>
      </c>
      <c r="AV332" s="11" t="s">
        <v>89</v>
      </c>
      <c r="AW332" s="11" t="s">
        <v>43</v>
      </c>
      <c r="AX332" s="11" t="s">
        <v>80</v>
      </c>
      <c r="AY332" s="219" t="s">
        <v>131</v>
      </c>
    </row>
    <row r="333" spans="2:65" s="13" customFormat="1" ht="13.5">
      <c r="B333" s="235"/>
      <c r="C333" s="236"/>
      <c r="D333" s="210" t="s">
        <v>142</v>
      </c>
      <c r="E333" s="257" t="s">
        <v>41</v>
      </c>
      <c r="F333" s="258" t="s">
        <v>186</v>
      </c>
      <c r="G333" s="236"/>
      <c r="H333" s="259">
        <v>17.8</v>
      </c>
      <c r="I333" s="240"/>
      <c r="J333" s="236"/>
      <c r="K333" s="236"/>
      <c r="L333" s="241"/>
      <c r="M333" s="242"/>
      <c r="N333" s="243"/>
      <c r="O333" s="243"/>
      <c r="P333" s="243"/>
      <c r="Q333" s="243"/>
      <c r="R333" s="243"/>
      <c r="S333" s="243"/>
      <c r="T333" s="244"/>
      <c r="AT333" s="245" t="s">
        <v>142</v>
      </c>
      <c r="AU333" s="245" t="s">
        <v>89</v>
      </c>
      <c r="AV333" s="13" t="s">
        <v>149</v>
      </c>
      <c r="AW333" s="13" t="s">
        <v>43</v>
      </c>
      <c r="AX333" s="13" t="s">
        <v>25</v>
      </c>
      <c r="AY333" s="245" t="s">
        <v>131</v>
      </c>
    </row>
    <row r="334" spans="2:65" s="1" customFormat="1" ht="22.5" customHeight="1">
      <c r="B334" s="41"/>
      <c r="C334" s="193" t="s">
        <v>535</v>
      </c>
      <c r="D334" s="193" t="s">
        <v>133</v>
      </c>
      <c r="E334" s="194" t="s">
        <v>536</v>
      </c>
      <c r="F334" s="195" t="s">
        <v>537</v>
      </c>
      <c r="G334" s="196" t="s">
        <v>306</v>
      </c>
      <c r="H334" s="197">
        <v>3</v>
      </c>
      <c r="I334" s="198"/>
      <c r="J334" s="199">
        <f>ROUND(I334*H334,2)</f>
        <v>0</v>
      </c>
      <c r="K334" s="195" t="s">
        <v>137</v>
      </c>
      <c r="L334" s="61"/>
      <c r="M334" s="200" t="s">
        <v>41</v>
      </c>
      <c r="N334" s="201" t="s">
        <v>51</v>
      </c>
      <c r="O334" s="42"/>
      <c r="P334" s="202">
        <f>O334*H334</f>
        <v>0</v>
      </c>
      <c r="Q334" s="202">
        <v>0</v>
      </c>
      <c r="R334" s="202">
        <f>Q334*H334</f>
        <v>0</v>
      </c>
      <c r="S334" s="202">
        <v>6.5699999999999995E-2</v>
      </c>
      <c r="T334" s="203">
        <f>S334*H334</f>
        <v>0.1971</v>
      </c>
      <c r="AR334" s="24" t="s">
        <v>138</v>
      </c>
      <c r="AT334" s="24" t="s">
        <v>133</v>
      </c>
      <c r="AU334" s="24" t="s">
        <v>89</v>
      </c>
      <c r="AY334" s="24" t="s">
        <v>131</v>
      </c>
      <c r="BE334" s="204">
        <f>IF(N334="základní",J334,0)</f>
        <v>0</v>
      </c>
      <c r="BF334" s="204">
        <f>IF(N334="snížená",J334,0)</f>
        <v>0</v>
      </c>
      <c r="BG334" s="204">
        <f>IF(N334="zákl. přenesená",J334,0)</f>
        <v>0</v>
      </c>
      <c r="BH334" s="204">
        <f>IF(N334="sníž. přenesená",J334,0)</f>
        <v>0</v>
      </c>
      <c r="BI334" s="204">
        <f>IF(N334="nulová",J334,0)</f>
        <v>0</v>
      </c>
      <c r="BJ334" s="24" t="s">
        <v>25</v>
      </c>
      <c r="BK334" s="204">
        <f>ROUND(I334*H334,2)</f>
        <v>0</v>
      </c>
      <c r="BL334" s="24" t="s">
        <v>138</v>
      </c>
      <c r="BM334" s="24" t="s">
        <v>538</v>
      </c>
    </row>
    <row r="335" spans="2:65" s="1" customFormat="1" ht="27">
      <c r="B335" s="41"/>
      <c r="C335" s="63"/>
      <c r="D335" s="210" t="s">
        <v>140</v>
      </c>
      <c r="E335" s="63"/>
      <c r="F335" s="220" t="s">
        <v>539</v>
      </c>
      <c r="G335" s="63"/>
      <c r="H335" s="63"/>
      <c r="I335" s="163"/>
      <c r="J335" s="63"/>
      <c r="K335" s="63"/>
      <c r="L335" s="61"/>
      <c r="M335" s="207"/>
      <c r="N335" s="42"/>
      <c r="O335" s="42"/>
      <c r="P335" s="42"/>
      <c r="Q335" s="42"/>
      <c r="R335" s="42"/>
      <c r="S335" s="42"/>
      <c r="T335" s="78"/>
      <c r="AT335" s="24" t="s">
        <v>140</v>
      </c>
      <c r="AU335" s="24" t="s">
        <v>89</v>
      </c>
    </row>
    <row r="336" spans="2:65" s="1" customFormat="1" ht="22.5" customHeight="1">
      <c r="B336" s="41"/>
      <c r="C336" s="193" t="s">
        <v>540</v>
      </c>
      <c r="D336" s="193" t="s">
        <v>133</v>
      </c>
      <c r="E336" s="194" t="s">
        <v>541</v>
      </c>
      <c r="F336" s="195" t="s">
        <v>542</v>
      </c>
      <c r="G336" s="196" t="s">
        <v>163</v>
      </c>
      <c r="H336" s="197">
        <v>5.5</v>
      </c>
      <c r="I336" s="198"/>
      <c r="J336" s="199">
        <f>ROUND(I336*H336,2)</f>
        <v>0</v>
      </c>
      <c r="K336" s="195" t="s">
        <v>137</v>
      </c>
      <c r="L336" s="61"/>
      <c r="M336" s="200" t="s">
        <v>41</v>
      </c>
      <c r="N336" s="201" t="s">
        <v>51</v>
      </c>
      <c r="O336" s="42"/>
      <c r="P336" s="202">
        <f>O336*H336</f>
        <v>0</v>
      </c>
      <c r="Q336" s="202">
        <v>0</v>
      </c>
      <c r="R336" s="202">
        <f>Q336*H336</f>
        <v>0</v>
      </c>
      <c r="S336" s="202">
        <v>2.48E-3</v>
      </c>
      <c r="T336" s="203">
        <f>S336*H336</f>
        <v>1.3639999999999999E-2</v>
      </c>
      <c r="AR336" s="24" t="s">
        <v>138</v>
      </c>
      <c r="AT336" s="24" t="s">
        <v>133</v>
      </c>
      <c r="AU336" s="24" t="s">
        <v>89</v>
      </c>
      <c r="AY336" s="24" t="s">
        <v>131</v>
      </c>
      <c r="BE336" s="204">
        <f>IF(N336="základní",J336,0)</f>
        <v>0</v>
      </c>
      <c r="BF336" s="204">
        <f>IF(N336="snížená",J336,0)</f>
        <v>0</v>
      </c>
      <c r="BG336" s="204">
        <f>IF(N336="zákl. přenesená",J336,0)</f>
        <v>0</v>
      </c>
      <c r="BH336" s="204">
        <f>IF(N336="sníž. přenesená",J336,0)</f>
        <v>0</v>
      </c>
      <c r="BI336" s="204">
        <f>IF(N336="nulová",J336,0)</f>
        <v>0</v>
      </c>
      <c r="BJ336" s="24" t="s">
        <v>25</v>
      </c>
      <c r="BK336" s="204">
        <f>ROUND(I336*H336,2)</f>
        <v>0</v>
      </c>
      <c r="BL336" s="24" t="s">
        <v>138</v>
      </c>
      <c r="BM336" s="24" t="s">
        <v>543</v>
      </c>
    </row>
    <row r="337" spans="2:65" s="1" customFormat="1" ht="13.5">
      <c r="B337" s="41"/>
      <c r="C337" s="63"/>
      <c r="D337" s="210" t="s">
        <v>140</v>
      </c>
      <c r="E337" s="63"/>
      <c r="F337" s="220" t="s">
        <v>544</v>
      </c>
      <c r="G337" s="63"/>
      <c r="H337" s="63"/>
      <c r="I337" s="163"/>
      <c r="J337" s="63"/>
      <c r="K337" s="63"/>
      <c r="L337" s="61"/>
      <c r="M337" s="207"/>
      <c r="N337" s="42"/>
      <c r="O337" s="42"/>
      <c r="P337" s="42"/>
      <c r="Q337" s="42"/>
      <c r="R337" s="42"/>
      <c r="S337" s="42"/>
      <c r="T337" s="78"/>
      <c r="AT337" s="24" t="s">
        <v>140</v>
      </c>
      <c r="AU337" s="24" t="s">
        <v>89</v>
      </c>
    </row>
    <row r="338" spans="2:65" s="1" customFormat="1" ht="22.5" customHeight="1">
      <c r="B338" s="41"/>
      <c r="C338" s="193" t="s">
        <v>545</v>
      </c>
      <c r="D338" s="193" t="s">
        <v>133</v>
      </c>
      <c r="E338" s="194" t="s">
        <v>546</v>
      </c>
      <c r="F338" s="195" t="s">
        <v>547</v>
      </c>
      <c r="G338" s="196" t="s">
        <v>163</v>
      </c>
      <c r="H338" s="197">
        <v>0.12</v>
      </c>
      <c r="I338" s="198"/>
      <c r="J338" s="199">
        <f>ROUND(I338*H338,2)</f>
        <v>0</v>
      </c>
      <c r="K338" s="195" t="s">
        <v>137</v>
      </c>
      <c r="L338" s="61"/>
      <c r="M338" s="200" t="s">
        <v>41</v>
      </c>
      <c r="N338" s="201" t="s">
        <v>51</v>
      </c>
      <c r="O338" s="42"/>
      <c r="P338" s="202">
        <f>O338*H338</f>
        <v>0</v>
      </c>
      <c r="Q338" s="202">
        <v>4.7699999999999999E-3</v>
      </c>
      <c r="R338" s="202">
        <f>Q338*H338</f>
        <v>5.7239999999999993E-4</v>
      </c>
      <c r="S338" s="202">
        <v>0.38400000000000001</v>
      </c>
      <c r="T338" s="203">
        <f>S338*H338</f>
        <v>4.6079999999999996E-2</v>
      </c>
      <c r="AR338" s="24" t="s">
        <v>138</v>
      </c>
      <c r="AT338" s="24" t="s">
        <v>133</v>
      </c>
      <c r="AU338" s="24" t="s">
        <v>89</v>
      </c>
      <c r="AY338" s="24" t="s">
        <v>131</v>
      </c>
      <c r="BE338" s="204">
        <f>IF(N338="základní",J338,0)</f>
        <v>0</v>
      </c>
      <c r="BF338" s="204">
        <f>IF(N338="snížená",J338,0)</f>
        <v>0</v>
      </c>
      <c r="BG338" s="204">
        <f>IF(N338="zákl. přenesená",J338,0)</f>
        <v>0</v>
      </c>
      <c r="BH338" s="204">
        <f>IF(N338="sníž. přenesená",J338,0)</f>
        <v>0</v>
      </c>
      <c r="BI338" s="204">
        <f>IF(N338="nulová",J338,0)</f>
        <v>0</v>
      </c>
      <c r="BJ338" s="24" t="s">
        <v>25</v>
      </c>
      <c r="BK338" s="204">
        <f>ROUND(I338*H338,2)</f>
        <v>0</v>
      </c>
      <c r="BL338" s="24" t="s">
        <v>138</v>
      </c>
      <c r="BM338" s="24" t="s">
        <v>548</v>
      </c>
    </row>
    <row r="339" spans="2:65" s="1" customFormat="1" ht="27">
      <c r="B339" s="41"/>
      <c r="C339" s="63"/>
      <c r="D339" s="205" t="s">
        <v>140</v>
      </c>
      <c r="E339" s="63"/>
      <c r="F339" s="206" t="s">
        <v>549</v>
      </c>
      <c r="G339" s="63"/>
      <c r="H339" s="63"/>
      <c r="I339" s="163"/>
      <c r="J339" s="63"/>
      <c r="K339" s="63"/>
      <c r="L339" s="61"/>
      <c r="M339" s="207"/>
      <c r="N339" s="42"/>
      <c r="O339" s="42"/>
      <c r="P339" s="42"/>
      <c r="Q339" s="42"/>
      <c r="R339" s="42"/>
      <c r="S339" s="42"/>
      <c r="T339" s="78"/>
      <c r="AT339" s="24" t="s">
        <v>140</v>
      </c>
      <c r="AU339" s="24" t="s">
        <v>89</v>
      </c>
    </row>
    <row r="340" spans="2:65" s="11" customFormat="1" ht="13.5">
      <c r="B340" s="208"/>
      <c r="C340" s="209"/>
      <c r="D340" s="205" t="s">
        <v>142</v>
      </c>
      <c r="E340" s="221" t="s">
        <v>41</v>
      </c>
      <c r="F340" s="222" t="s">
        <v>550</v>
      </c>
      <c r="G340" s="209"/>
      <c r="H340" s="223">
        <v>0.12</v>
      </c>
      <c r="I340" s="214"/>
      <c r="J340" s="209"/>
      <c r="K340" s="209"/>
      <c r="L340" s="215"/>
      <c r="M340" s="216"/>
      <c r="N340" s="217"/>
      <c r="O340" s="217"/>
      <c r="P340" s="217"/>
      <c r="Q340" s="217"/>
      <c r="R340" s="217"/>
      <c r="S340" s="217"/>
      <c r="T340" s="218"/>
      <c r="AT340" s="219" t="s">
        <v>142</v>
      </c>
      <c r="AU340" s="219" t="s">
        <v>89</v>
      </c>
      <c r="AV340" s="11" t="s">
        <v>89</v>
      </c>
      <c r="AW340" s="11" t="s">
        <v>43</v>
      </c>
      <c r="AX340" s="11" t="s">
        <v>25</v>
      </c>
      <c r="AY340" s="219" t="s">
        <v>131</v>
      </c>
    </row>
    <row r="341" spans="2:65" s="10" customFormat="1" ht="29.85" customHeight="1">
      <c r="B341" s="176"/>
      <c r="C341" s="177"/>
      <c r="D341" s="190" t="s">
        <v>79</v>
      </c>
      <c r="E341" s="191" t="s">
        <v>551</v>
      </c>
      <c r="F341" s="191" t="s">
        <v>552</v>
      </c>
      <c r="G341" s="177"/>
      <c r="H341" s="177"/>
      <c r="I341" s="180"/>
      <c r="J341" s="192">
        <f>BK341</f>
        <v>0</v>
      </c>
      <c r="K341" s="177"/>
      <c r="L341" s="182"/>
      <c r="M341" s="183"/>
      <c r="N341" s="184"/>
      <c r="O341" s="184"/>
      <c r="P341" s="185">
        <f>SUM(P342:P370)</f>
        <v>0</v>
      </c>
      <c r="Q341" s="184"/>
      <c r="R341" s="185">
        <f>SUM(R342:R370)</f>
        <v>0</v>
      </c>
      <c r="S341" s="184"/>
      <c r="T341" s="186">
        <f>SUM(T342:T370)</f>
        <v>0</v>
      </c>
      <c r="AR341" s="187" t="s">
        <v>25</v>
      </c>
      <c r="AT341" s="188" t="s">
        <v>79</v>
      </c>
      <c r="AU341" s="188" t="s">
        <v>25</v>
      </c>
      <c r="AY341" s="187" t="s">
        <v>131</v>
      </c>
      <c r="BK341" s="189">
        <f>SUM(BK342:BK370)</f>
        <v>0</v>
      </c>
    </row>
    <row r="342" spans="2:65" s="1" customFormat="1" ht="22.5" customHeight="1">
      <c r="B342" s="41"/>
      <c r="C342" s="193" t="s">
        <v>553</v>
      </c>
      <c r="D342" s="193" t="s">
        <v>133</v>
      </c>
      <c r="E342" s="194" t="s">
        <v>554</v>
      </c>
      <c r="F342" s="195" t="s">
        <v>555</v>
      </c>
      <c r="G342" s="196" t="s">
        <v>258</v>
      </c>
      <c r="H342" s="197">
        <v>11.045999999999999</v>
      </c>
      <c r="I342" s="198"/>
      <c r="J342" s="199">
        <f>ROUND(I342*H342,2)</f>
        <v>0</v>
      </c>
      <c r="K342" s="195" t="s">
        <v>137</v>
      </c>
      <c r="L342" s="61"/>
      <c r="M342" s="200" t="s">
        <v>41</v>
      </c>
      <c r="N342" s="201" t="s">
        <v>51</v>
      </c>
      <c r="O342" s="42"/>
      <c r="P342" s="202">
        <f>O342*H342</f>
        <v>0</v>
      </c>
      <c r="Q342" s="202">
        <v>0</v>
      </c>
      <c r="R342" s="202">
        <f>Q342*H342</f>
        <v>0</v>
      </c>
      <c r="S342" s="202">
        <v>0</v>
      </c>
      <c r="T342" s="203">
        <f>S342*H342</f>
        <v>0</v>
      </c>
      <c r="AR342" s="24" t="s">
        <v>138</v>
      </c>
      <c r="AT342" s="24" t="s">
        <v>133</v>
      </c>
      <c r="AU342" s="24" t="s">
        <v>89</v>
      </c>
      <c r="AY342" s="24" t="s">
        <v>131</v>
      </c>
      <c r="BE342" s="204">
        <f>IF(N342="základní",J342,0)</f>
        <v>0</v>
      </c>
      <c r="BF342" s="204">
        <f>IF(N342="snížená",J342,0)</f>
        <v>0</v>
      </c>
      <c r="BG342" s="204">
        <f>IF(N342="zákl. přenesená",J342,0)</f>
        <v>0</v>
      </c>
      <c r="BH342" s="204">
        <f>IF(N342="sníž. přenesená",J342,0)</f>
        <v>0</v>
      </c>
      <c r="BI342" s="204">
        <f>IF(N342="nulová",J342,0)</f>
        <v>0</v>
      </c>
      <c r="BJ342" s="24" t="s">
        <v>25</v>
      </c>
      <c r="BK342" s="204">
        <f>ROUND(I342*H342,2)</f>
        <v>0</v>
      </c>
      <c r="BL342" s="24" t="s">
        <v>138</v>
      </c>
      <c r="BM342" s="24" t="s">
        <v>556</v>
      </c>
    </row>
    <row r="343" spans="2:65" s="1" customFormat="1" ht="13.5">
      <c r="B343" s="41"/>
      <c r="C343" s="63"/>
      <c r="D343" s="205" t="s">
        <v>140</v>
      </c>
      <c r="E343" s="63"/>
      <c r="F343" s="206" t="s">
        <v>557</v>
      </c>
      <c r="G343" s="63"/>
      <c r="H343" s="63"/>
      <c r="I343" s="163"/>
      <c r="J343" s="63"/>
      <c r="K343" s="63"/>
      <c r="L343" s="61"/>
      <c r="M343" s="207"/>
      <c r="N343" s="42"/>
      <c r="O343" s="42"/>
      <c r="P343" s="42"/>
      <c r="Q343" s="42"/>
      <c r="R343" s="42"/>
      <c r="S343" s="42"/>
      <c r="T343" s="78"/>
      <c r="AT343" s="24" t="s">
        <v>140</v>
      </c>
      <c r="AU343" s="24" t="s">
        <v>89</v>
      </c>
    </row>
    <row r="344" spans="2:65" s="14" customFormat="1" ht="13.5">
      <c r="B344" s="246"/>
      <c r="C344" s="247"/>
      <c r="D344" s="205" t="s">
        <v>142</v>
      </c>
      <c r="E344" s="248" t="s">
        <v>41</v>
      </c>
      <c r="F344" s="249" t="s">
        <v>236</v>
      </c>
      <c r="G344" s="247"/>
      <c r="H344" s="250" t="s">
        <v>41</v>
      </c>
      <c r="I344" s="251"/>
      <c r="J344" s="247"/>
      <c r="K344" s="247"/>
      <c r="L344" s="252"/>
      <c r="M344" s="253"/>
      <c r="N344" s="254"/>
      <c r="O344" s="254"/>
      <c r="P344" s="254"/>
      <c r="Q344" s="254"/>
      <c r="R344" s="254"/>
      <c r="S344" s="254"/>
      <c r="T344" s="255"/>
      <c r="AT344" s="256" t="s">
        <v>142</v>
      </c>
      <c r="AU344" s="256" t="s">
        <v>89</v>
      </c>
      <c r="AV344" s="14" t="s">
        <v>25</v>
      </c>
      <c r="AW344" s="14" t="s">
        <v>43</v>
      </c>
      <c r="AX344" s="14" t="s">
        <v>80</v>
      </c>
      <c r="AY344" s="256" t="s">
        <v>131</v>
      </c>
    </row>
    <row r="345" spans="2:65" s="11" customFormat="1" ht="13.5">
      <c r="B345" s="208"/>
      <c r="C345" s="209"/>
      <c r="D345" s="205" t="s">
        <v>142</v>
      </c>
      <c r="E345" s="221" t="s">
        <v>41</v>
      </c>
      <c r="F345" s="222" t="s">
        <v>558</v>
      </c>
      <c r="G345" s="209"/>
      <c r="H345" s="223">
        <v>11</v>
      </c>
      <c r="I345" s="214"/>
      <c r="J345" s="209"/>
      <c r="K345" s="209"/>
      <c r="L345" s="215"/>
      <c r="M345" s="216"/>
      <c r="N345" s="217"/>
      <c r="O345" s="217"/>
      <c r="P345" s="217"/>
      <c r="Q345" s="217"/>
      <c r="R345" s="217"/>
      <c r="S345" s="217"/>
      <c r="T345" s="218"/>
      <c r="AT345" s="219" t="s">
        <v>142</v>
      </c>
      <c r="AU345" s="219" t="s">
        <v>89</v>
      </c>
      <c r="AV345" s="11" t="s">
        <v>89</v>
      </c>
      <c r="AW345" s="11" t="s">
        <v>43</v>
      </c>
      <c r="AX345" s="11" t="s">
        <v>80</v>
      </c>
      <c r="AY345" s="219" t="s">
        <v>131</v>
      </c>
    </row>
    <row r="346" spans="2:65" s="11" customFormat="1" ht="13.5">
      <c r="B346" s="208"/>
      <c r="C346" s="209"/>
      <c r="D346" s="205" t="s">
        <v>142</v>
      </c>
      <c r="E346" s="221" t="s">
        <v>41</v>
      </c>
      <c r="F346" s="222" t="s">
        <v>559</v>
      </c>
      <c r="G346" s="209"/>
      <c r="H346" s="223">
        <v>4.5999999999999999E-2</v>
      </c>
      <c r="I346" s="214"/>
      <c r="J346" s="209"/>
      <c r="K346" s="209"/>
      <c r="L346" s="215"/>
      <c r="M346" s="216"/>
      <c r="N346" s="217"/>
      <c r="O346" s="217"/>
      <c r="P346" s="217"/>
      <c r="Q346" s="217"/>
      <c r="R346" s="217"/>
      <c r="S346" s="217"/>
      <c r="T346" s="218"/>
      <c r="AT346" s="219" t="s">
        <v>142</v>
      </c>
      <c r="AU346" s="219" t="s">
        <v>89</v>
      </c>
      <c r="AV346" s="11" t="s">
        <v>89</v>
      </c>
      <c r="AW346" s="11" t="s">
        <v>43</v>
      </c>
      <c r="AX346" s="11" t="s">
        <v>80</v>
      </c>
      <c r="AY346" s="219" t="s">
        <v>131</v>
      </c>
    </row>
    <row r="347" spans="2:65" s="12" customFormat="1" ht="13.5">
      <c r="B347" s="224"/>
      <c r="C347" s="225"/>
      <c r="D347" s="210" t="s">
        <v>142</v>
      </c>
      <c r="E347" s="226" t="s">
        <v>41</v>
      </c>
      <c r="F347" s="227" t="s">
        <v>179</v>
      </c>
      <c r="G347" s="225"/>
      <c r="H347" s="228">
        <v>11.045999999999999</v>
      </c>
      <c r="I347" s="229"/>
      <c r="J347" s="225"/>
      <c r="K347" s="225"/>
      <c r="L347" s="230"/>
      <c r="M347" s="231"/>
      <c r="N347" s="232"/>
      <c r="O347" s="232"/>
      <c r="P347" s="232"/>
      <c r="Q347" s="232"/>
      <c r="R347" s="232"/>
      <c r="S347" s="232"/>
      <c r="T347" s="233"/>
      <c r="AT347" s="234" t="s">
        <v>142</v>
      </c>
      <c r="AU347" s="234" t="s">
        <v>89</v>
      </c>
      <c r="AV347" s="12" t="s">
        <v>138</v>
      </c>
      <c r="AW347" s="12" t="s">
        <v>43</v>
      </c>
      <c r="AX347" s="12" t="s">
        <v>25</v>
      </c>
      <c r="AY347" s="234" t="s">
        <v>131</v>
      </c>
    </row>
    <row r="348" spans="2:65" s="1" customFormat="1" ht="22.5" customHeight="1">
      <c r="B348" s="41"/>
      <c r="C348" s="193" t="s">
        <v>560</v>
      </c>
      <c r="D348" s="193" t="s">
        <v>133</v>
      </c>
      <c r="E348" s="194" t="s">
        <v>561</v>
      </c>
      <c r="F348" s="195" t="s">
        <v>562</v>
      </c>
      <c r="G348" s="196" t="s">
        <v>258</v>
      </c>
      <c r="H348" s="197">
        <v>121.506</v>
      </c>
      <c r="I348" s="198"/>
      <c r="J348" s="199">
        <f>ROUND(I348*H348,2)</f>
        <v>0</v>
      </c>
      <c r="K348" s="195" t="s">
        <v>137</v>
      </c>
      <c r="L348" s="61"/>
      <c r="M348" s="200" t="s">
        <v>41</v>
      </c>
      <c r="N348" s="201" t="s">
        <v>51</v>
      </c>
      <c r="O348" s="42"/>
      <c r="P348" s="202">
        <f>O348*H348</f>
        <v>0</v>
      </c>
      <c r="Q348" s="202">
        <v>0</v>
      </c>
      <c r="R348" s="202">
        <f>Q348*H348</f>
        <v>0</v>
      </c>
      <c r="S348" s="202">
        <v>0</v>
      </c>
      <c r="T348" s="203">
        <f>S348*H348</f>
        <v>0</v>
      </c>
      <c r="AR348" s="24" t="s">
        <v>138</v>
      </c>
      <c r="AT348" s="24" t="s">
        <v>133</v>
      </c>
      <c r="AU348" s="24" t="s">
        <v>89</v>
      </c>
      <c r="AY348" s="24" t="s">
        <v>131</v>
      </c>
      <c r="BE348" s="204">
        <f>IF(N348="základní",J348,0)</f>
        <v>0</v>
      </c>
      <c r="BF348" s="204">
        <f>IF(N348="snížená",J348,0)</f>
        <v>0</v>
      </c>
      <c r="BG348" s="204">
        <f>IF(N348="zákl. přenesená",J348,0)</f>
        <v>0</v>
      </c>
      <c r="BH348" s="204">
        <f>IF(N348="sníž. přenesená",J348,0)</f>
        <v>0</v>
      </c>
      <c r="BI348" s="204">
        <f>IF(N348="nulová",J348,0)</f>
        <v>0</v>
      </c>
      <c r="BJ348" s="24" t="s">
        <v>25</v>
      </c>
      <c r="BK348" s="204">
        <f>ROUND(I348*H348,2)</f>
        <v>0</v>
      </c>
      <c r="BL348" s="24" t="s">
        <v>138</v>
      </c>
      <c r="BM348" s="24" t="s">
        <v>563</v>
      </c>
    </row>
    <row r="349" spans="2:65" s="1" customFormat="1" ht="27">
      <c r="B349" s="41"/>
      <c r="C349" s="63"/>
      <c r="D349" s="205" t="s">
        <v>140</v>
      </c>
      <c r="E349" s="63"/>
      <c r="F349" s="206" t="s">
        <v>564</v>
      </c>
      <c r="G349" s="63"/>
      <c r="H349" s="63"/>
      <c r="I349" s="163"/>
      <c r="J349" s="63"/>
      <c r="K349" s="63"/>
      <c r="L349" s="61"/>
      <c r="M349" s="207"/>
      <c r="N349" s="42"/>
      <c r="O349" s="42"/>
      <c r="P349" s="42"/>
      <c r="Q349" s="42"/>
      <c r="R349" s="42"/>
      <c r="S349" s="42"/>
      <c r="T349" s="78"/>
      <c r="AT349" s="24" t="s">
        <v>140</v>
      </c>
      <c r="AU349" s="24" t="s">
        <v>89</v>
      </c>
    </row>
    <row r="350" spans="2:65" s="11" customFormat="1" ht="13.5">
      <c r="B350" s="208"/>
      <c r="C350" s="209"/>
      <c r="D350" s="210" t="s">
        <v>142</v>
      </c>
      <c r="E350" s="211" t="s">
        <v>41</v>
      </c>
      <c r="F350" s="212" t="s">
        <v>565</v>
      </c>
      <c r="G350" s="209"/>
      <c r="H350" s="213">
        <v>121.506</v>
      </c>
      <c r="I350" s="214"/>
      <c r="J350" s="209"/>
      <c r="K350" s="209"/>
      <c r="L350" s="215"/>
      <c r="M350" s="216"/>
      <c r="N350" s="217"/>
      <c r="O350" s="217"/>
      <c r="P350" s="217"/>
      <c r="Q350" s="217"/>
      <c r="R350" s="217"/>
      <c r="S350" s="217"/>
      <c r="T350" s="218"/>
      <c r="AT350" s="219" t="s">
        <v>142</v>
      </c>
      <c r="AU350" s="219" t="s">
        <v>89</v>
      </c>
      <c r="AV350" s="11" t="s">
        <v>89</v>
      </c>
      <c r="AW350" s="11" t="s">
        <v>43</v>
      </c>
      <c r="AX350" s="11" t="s">
        <v>25</v>
      </c>
      <c r="AY350" s="219" t="s">
        <v>131</v>
      </c>
    </row>
    <row r="351" spans="2:65" s="1" customFormat="1" ht="22.5" customHeight="1">
      <c r="B351" s="41"/>
      <c r="C351" s="193" t="s">
        <v>566</v>
      </c>
      <c r="D351" s="193" t="s">
        <v>133</v>
      </c>
      <c r="E351" s="194" t="s">
        <v>567</v>
      </c>
      <c r="F351" s="195" t="s">
        <v>568</v>
      </c>
      <c r="G351" s="196" t="s">
        <v>258</v>
      </c>
      <c r="H351" s="197">
        <v>3.8029999999999999</v>
      </c>
      <c r="I351" s="198"/>
      <c r="J351" s="199">
        <f>ROUND(I351*H351,2)</f>
        <v>0</v>
      </c>
      <c r="K351" s="195" t="s">
        <v>137</v>
      </c>
      <c r="L351" s="61"/>
      <c r="M351" s="200" t="s">
        <v>41</v>
      </c>
      <c r="N351" s="201" t="s">
        <v>51</v>
      </c>
      <c r="O351" s="42"/>
      <c r="P351" s="202">
        <f>O351*H351</f>
        <v>0</v>
      </c>
      <c r="Q351" s="202">
        <v>0</v>
      </c>
      <c r="R351" s="202">
        <f>Q351*H351</f>
        <v>0</v>
      </c>
      <c r="S351" s="202">
        <v>0</v>
      </c>
      <c r="T351" s="203">
        <f>S351*H351</f>
        <v>0</v>
      </c>
      <c r="AR351" s="24" t="s">
        <v>138</v>
      </c>
      <c r="AT351" s="24" t="s">
        <v>133</v>
      </c>
      <c r="AU351" s="24" t="s">
        <v>89</v>
      </c>
      <c r="AY351" s="24" t="s">
        <v>131</v>
      </c>
      <c r="BE351" s="204">
        <f>IF(N351="základní",J351,0)</f>
        <v>0</v>
      </c>
      <c r="BF351" s="204">
        <f>IF(N351="snížená",J351,0)</f>
        <v>0</v>
      </c>
      <c r="BG351" s="204">
        <f>IF(N351="zákl. přenesená",J351,0)</f>
        <v>0</v>
      </c>
      <c r="BH351" s="204">
        <f>IF(N351="sníž. přenesená",J351,0)</f>
        <v>0</v>
      </c>
      <c r="BI351" s="204">
        <f>IF(N351="nulová",J351,0)</f>
        <v>0</v>
      </c>
      <c r="BJ351" s="24" t="s">
        <v>25</v>
      </c>
      <c r="BK351" s="204">
        <f>ROUND(I351*H351,2)</f>
        <v>0</v>
      </c>
      <c r="BL351" s="24" t="s">
        <v>138</v>
      </c>
      <c r="BM351" s="24" t="s">
        <v>569</v>
      </c>
    </row>
    <row r="352" spans="2:65" s="1" customFormat="1" ht="27">
      <c r="B352" s="41"/>
      <c r="C352" s="63"/>
      <c r="D352" s="205" t="s">
        <v>140</v>
      </c>
      <c r="E352" s="63"/>
      <c r="F352" s="206" t="s">
        <v>570</v>
      </c>
      <c r="G352" s="63"/>
      <c r="H352" s="63"/>
      <c r="I352" s="163"/>
      <c r="J352" s="63"/>
      <c r="K352" s="63"/>
      <c r="L352" s="61"/>
      <c r="M352" s="207"/>
      <c r="N352" s="42"/>
      <c r="O352" s="42"/>
      <c r="P352" s="42"/>
      <c r="Q352" s="42"/>
      <c r="R352" s="42"/>
      <c r="S352" s="42"/>
      <c r="T352" s="78"/>
      <c r="AT352" s="24" t="s">
        <v>140</v>
      </c>
      <c r="AU352" s="24" t="s">
        <v>89</v>
      </c>
    </row>
    <row r="353" spans="2:65" s="14" customFormat="1" ht="13.5">
      <c r="B353" s="246"/>
      <c r="C353" s="247"/>
      <c r="D353" s="205" t="s">
        <v>142</v>
      </c>
      <c r="E353" s="248" t="s">
        <v>41</v>
      </c>
      <c r="F353" s="249" t="s">
        <v>236</v>
      </c>
      <c r="G353" s="247"/>
      <c r="H353" s="250" t="s">
        <v>41</v>
      </c>
      <c r="I353" s="251"/>
      <c r="J353" s="247"/>
      <c r="K353" s="247"/>
      <c r="L353" s="252"/>
      <c r="M353" s="253"/>
      <c r="N353" s="254"/>
      <c r="O353" s="254"/>
      <c r="P353" s="254"/>
      <c r="Q353" s="254"/>
      <c r="R353" s="254"/>
      <c r="S353" s="254"/>
      <c r="T353" s="255"/>
      <c r="AT353" s="256" t="s">
        <v>142</v>
      </c>
      <c r="AU353" s="256" t="s">
        <v>89</v>
      </c>
      <c r="AV353" s="14" t="s">
        <v>25</v>
      </c>
      <c r="AW353" s="14" t="s">
        <v>43</v>
      </c>
      <c r="AX353" s="14" t="s">
        <v>80</v>
      </c>
      <c r="AY353" s="256" t="s">
        <v>131</v>
      </c>
    </row>
    <row r="354" spans="2:65" s="11" customFormat="1" ht="13.5">
      <c r="B354" s="208"/>
      <c r="C354" s="209"/>
      <c r="D354" s="205" t="s">
        <v>142</v>
      </c>
      <c r="E354" s="221" t="s">
        <v>41</v>
      </c>
      <c r="F354" s="222" t="s">
        <v>571</v>
      </c>
      <c r="G354" s="209"/>
      <c r="H354" s="223">
        <v>1.9850000000000001</v>
      </c>
      <c r="I354" s="214"/>
      <c r="J354" s="209"/>
      <c r="K354" s="209"/>
      <c r="L354" s="215"/>
      <c r="M354" s="216"/>
      <c r="N354" s="217"/>
      <c r="O354" s="217"/>
      <c r="P354" s="217"/>
      <c r="Q354" s="217"/>
      <c r="R354" s="217"/>
      <c r="S354" s="217"/>
      <c r="T354" s="218"/>
      <c r="AT354" s="219" t="s">
        <v>142</v>
      </c>
      <c r="AU354" s="219" t="s">
        <v>89</v>
      </c>
      <c r="AV354" s="11" t="s">
        <v>89</v>
      </c>
      <c r="AW354" s="11" t="s">
        <v>43</v>
      </c>
      <c r="AX354" s="11" t="s">
        <v>80</v>
      </c>
      <c r="AY354" s="219" t="s">
        <v>131</v>
      </c>
    </row>
    <row r="355" spans="2:65" s="11" customFormat="1" ht="13.5">
      <c r="B355" s="208"/>
      <c r="C355" s="209"/>
      <c r="D355" s="205" t="s">
        <v>142</v>
      </c>
      <c r="E355" s="221" t="s">
        <v>41</v>
      </c>
      <c r="F355" s="222" t="s">
        <v>572</v>
      </c>
      <c r="G355" s="209"/>
      <c r="H355" s="223">
        <v>1.8180000000000001</v>
      </c>
      <c r="I355" s="214"/>
      <c r="J355" s="209"/>
      <c r="K355" s="209"/>
      <c r="L355" s="215"/>
      <c r="M355" s="216"/>
      <c r="N355" s="217"/>
      <c r="O355" s="217"/>
      <c r="P355" s="217"/>
      <c r="Q355" s="217"/>
      <c r="R355" s="217"/>
      <c r="S355" s="217"/>
      <c r="T355" s="218"/>
      <c r="AT355" s="219" t="s">
        <v>142</v>
      </c>
      <c r="AU355" s="219" t="s">
        <v>89</v>
      </c>
      <c r="AV355" s="11" t="s">
        <v>89</v>
      </c>
      <c r="AW355" s="11" t="s">
        <v>43</v>
      </c>
      <c r="AX355" s="11" t="s">
        <v>80</v>
      </c>
      <c r="AY355" s="219" t="s">
        <v>131</v>
      </c>
    </row>
    <row r="356" spans="2:65" s="12" customFormat="1" ht="13.5">
      <c r="B356" s="224"/>
      <c r="C356" s="225"/>
      <c r="D356" s="210" t="s">
        <v>142</v>
      </c>
      <c r="E356" s="226" t="s">
        <v>41</v>
      </c>
      <c r="F356" s="227" t="s">
        <v>179</v>
      </c>
      <c r="G356" s="225"/>
      <c r="H356" s="228">
        <v>3.8029999999999999</v>
      </c>
      <c r="I356" s="229"/>
      <c r="J356" s="225"/>
      <c r="K356" s="225"/>
      <c r="L356" s="230"/>
      <c r="M356" s="231"/>
      <c r="N356" s="232"/>
      <c r="O356" s="232"/>
      <c r="P356" s="232"/>
      <c r="Q356" s="232"/>
      <c r="R356" s="232"/>
      <c r="S356" s="232"/>
      <c r="T356" s="233"/>
      <c r="AT356" s="234" t="s">
        <v>142</v>
      </c>
      <c r="AU356" s="234" t="s">
        <v>89</v>
      </c>
      <c r="AV356" s="12" t="s">
        <v>138</v>
      </c>
      <c r="AW356" s="12" t="s">
        <v>43</v>
      </c>
      <c r="AX356" s="12" t="s">
        <v>25</v>
      </c>
      <c r="AY356" s="234" t="s">
        <v>131</v>
      </c>
    </row>
    <row r="357" spans="2:65" s="1" customFormat="1" ht="22.5" customHeight="1">
      <c r="B357" s="41"/>
      <c r="C357" s="193" t="s">
        <v>573</v>
      </c>
      <c r="D357" s="193" t="s">
        <v>133</v>
      </c>
      <c r="E357" s="194" t="s">
        <v>574</v>
      </c>
      <c r="F357" s="195" t="s">
        <v>575</v>
      </c>
      <c r="G357" s="196" t="s">
        <v>258</v>
      </c>
      <c r="H357" s="197">
        <v>41.832999999999998</v>
      </c>
      <c r="I357" s="198"/>
      <c r="J357" s="199">
        <f>ROUND(I357*H357,2)</f>
        <v>0</v>
      </c>
      <c r="K357" s="195" t="s">
        <v>137</v>
      </c>
      <c r="L357" s="61"/>
      <c r="M357" s="200" t="s">
        <v>41</v>
      </c>
      <c r="N357" s="201" t="s">
        <v>51</v>
      </c>
      <c r="O357" s="42"/>
      <c r="P357" s="202">
        <f>O357*H357</f>
        <v>0</v>
      </c>
      <c r="Q357" s="202">
        <v>0</v>
      </c>
      <c r="R357" s="202">
        <f>Q357*H357</f>
        <v>0</v>
      </c>
      <c r="S357" s="202">
        <v>0</v>
      </c>
      <c r="T357" s="203">
        <f>S357*H357</f>
        <v>0</v>
      </c>
      <c r="AR357" s="24" t="s">
        <v>231</v>
      </c>
      <c r="AT357" s="24" t="s">
        <v>133</v>
      </c>
      <c r="AU357" s="24" t="s">
        <v>89</v>
      </c>
      <c r="AY357" s="24" t="s">
        <v>131</v>
      </c>
      <c r="BE357" s="204">
        <f>IF(N357="základní",J357,0)</f>
        <v>0</v>
      </c>
      <c r="BF357" s="204">
        <f>IF(N357="snížená",J357,0)</f>
        <v>0</v>
      </c>
      <c r="BG357" s="204">
        <f>IF(N357="zákl. přenesená",J357,0)</f>
        <v>0</v>
      </c>
      <c r="BH357" s="204">
        <f>IF(N357="sníž. přenesená",J357,0)</f>
        <v>0</v>
      </c>
      <c r="BI357" s="204">
        <f>IF(N357="nulová",J357,0)</f>
        <v>0</v>
      </c>
      <c r="BJ357" s="24" t="s">
        <v>25</v>
      </c>
      <c r="BK357" s="204">
        <f>ROUND(I357*H357,2)</f>
        <v>0</v>
      </c>
      <c r="BL357" s="24" t="s">
        <v>231</v>
      </c>
      <c r="BM357" s="24" t="s">
        <v>576</v>
      </c>
    </row>
    <row r="358" spans="2:65" s="1" customFormat="1" ht="27">
      <c r="B358" s="41"/>
      <c r="C358" s="63"/>
      <c r="D358" s="205" t="s">
        <v>140</v>
      </c>
      <c r="E358" s="63"/>
      <c r="F358" s="206" t="s">
        <v>577</v>
      </c>
      <c r="G358" s="63"/>
      <c r="H358" s="63"/>
      <c r="I358" s="163"/>
      <c r="J358" s="63"/>
      <c r="K358" s="63"/>
      <c r="L358" s="61"/>
      <c r="M358" s="207"/>
      <c r="N358" s="42"/>
      <c r="O358" s="42"/>
      <c r="P358" s="42"/>
      <c r="Q358" s="42"/>
      <c r="R358" s="42"/>
      <c r="S358" s="42"/>
      <c r="T358" s="78"/>
      <c r="AT358" s="24" t="s">
        <v>140</v>
      </c>
      <c r="AU358" s="24" t="s">
        <v>89</v>
      </c>
    </row>
    <row r="359" spans="2:65" s="11" customFormat="1" ht="13.5">
      <c r="B359" s="208"/>
      <c r="C359" s="209"/>
      <c r="D359" s="210" t="s">
        <v>142</v>
      </c>
      <c r="E359" s="211" t="s">
        <v>41</v>
      </c>
      <c r="F359" s="212" t="s">
        <v>578</v>
      </c>
      <c r="G359" s="209"/>
      <c r="H359" s="213">
        <v>41.832999999999998</v>
      </c>
      <c r="I359" s="214"/>
      <c r="J359" s="209"/>
      <c r="K359" s="209"/>
      <c r="L359" s="215"/>
      <c r="M359" s="216"/>
      <c r="N359" s="217"/>
      <c r="O359" s="217"/>
      <c r="P359" s="217"/>
      <c r="Q359" s="217"/>
      <c r="R359" s="217"/>
      <c r="S359" s="217"/>
      <c r="T359" s="218"/>
      <c r="AT359" s="219" t="s">
        <v>142</v>
      </c>
      <c r="AU359" s="219" t="s">
        <v>89</v>
      </c>
      <c r="AV359" s="11" t="s">
        <v>89</v>
      </c>
      <c r="AW359" s="11" t="s">
        <v>43</v>
      </c>
      <c r="AX359" s="11" t="s">
        <v>25</v>
      </c>
      <c r="AY359" s="219" t="s">
        <v>131</v>
      </c>
    </row>
    <row r="360" spans="2:65" s="1" customFormat="1" ht="22.5" customHeight="1">
      <c r="B360" s="41"/>
      <c r="C360" s="193" t="s">
        <v>579</v>
      </c>
      <c r="D360" s="193" t="s">
        <v>133</v>
      </c>
      <c r="E360" s="194" t="s">
        <v>580</v>
      </c>
      <c r="F360" s="195" t="s">
        <v>581</v>
      </c>
      <c r="G360" s="196" t="s">
        <v>258</v>
      </c>
      <c r="H360" s="197">
        <v>11</v>
      </c>
      <c r="I360" s="198"/>
      <c r="J360" s="199">
        <f>ROUND(I360*H360,2)</f>
        <v>0</v>
      </c>
      <c r="K360" s="195" t="s">
        <v>137</v>
      </c>
      <c r="L360" s="61"/>
      <c r="M360" s="200" t="s">
        <v>41</v>
      </c>
      <c r="N360" s="201" t="s">
        <v>51</v>
      </c>
      <c r="O360" s="42"/>
      <c r="P360" s="202">
        <f>O360*H360</f>
        <v>0</v>
      </c>
      <c r="Q360" s="202">
        <v>0</v>
      </c>
      <c r="R360" s="202">
        <f>Q360*H360</f>
        <v>0</v>
      </c>
      <c r="S360" s="202">
        <v>0</v>
      </c>
      <c r="T360" s="203">
        <f>S360*H360</f>
        <v>0</v>
      </c>
      <c r="AR360" s="24" t="s">
        <v>259</v>
      </c>
      <c r="AT360" s="24" t="s">
        <v>133</v>
      </c>
      <c r="AU360" s="24" t="s">
        <v>89</v>
      </c>
      <c r="AY360" s="24" t="s">
        <v>131</v>
      </c>
      <c r="BE360" s="204">
        <f>IF(N360="základní",J360,0)</f>
        <v>0</v>
      </c>
      <c r="BF360" s="204">
        <f>IF(N360="snížená",J360,0)</f>
        <v>0</v>
      </c>
      <c r="BG360" s="204">
        <f>IF(N360="zákl. přenesená",J360,0)</f>
        <v>0</v>
      </c>
      <c r="BH360" s="204">
        <f>IF(N360="sníž. přenesená",J360,0)</f>
        <v>0</v>
      </c>
      <c r="BI360" s="204">
        <f>IF(N360="nulová",J360,0)</f>
        <v>0</v>
      </c>
      <c r="BJ360" s="24" t="s">
        <v>25</v>
      </c>
      <c r="BK360" s="204">
        <f>ROUND(I360*H360,2)</f>
        <v>0</v>
      </c>
      <c r="BL360" s="24" t="s">
        <v>259</v>
      </c>
      <c r="BM360" s="24" t="s">
        <v>582</v>
      </c>
    </row>
    <row r="361" spans="2:65" s="1" customFormat="1" ht="13.5">
      <c r="B361" s="41"/>
      <c r="C361" s="63"/>
      <c r="D361" s="210" t="s">
        <v>140</v>
      </c>
      <c r="E361" s="63"/>
      <c r="F361" s="220" t="s">
        <v>583</v>
      </c>
      <c r="G361" s="63"/>
      <c r="H361" s="63"/>
      <c r="I361" s="163"/>
      <c r="J361" s="63"/>
      <c r="K361" s="63"/>
      <c r="L361" s="61"/>
      <c r="M361" s="207"/>
      <c r="N361" s="42"/>
      <c r="O361" s="42"/>
      <c r="P361" s="42"/>
      <c r="Q361" s="42"/>
      <c r="R361" s="42"/>
      <c r="S361" s="42"/>
      <c r="T361" s="78"/>
      <c r="AT361" s="24" t="s">
        <v>140</v>
      </c>
      <c r="AU361" s="24" t="s">
        <v>89</v>
      </c>
    </row>
    <row r="362" spans="2:65" s="1" customFormat="1" ht="22.5" customHeight="1">
      <c r="B362" s="41"/>
      <c r="C362" s="193" t="s">
        <v>584</v>
      </c>
      <c r="D362" s="193" t="s">
        <v>133</v>
      </c>
      <c r="E362" s="194" t="s">
        <v>585</v>
      </c>
      <c r="F362" s="195" t="s">
        <v>586</v>
      </c>
      <c r="G362" s="196" t="s">
        <v>258</v>
      </c>
      <c r="H362" s="197">
        <v>4.5999999999999999E-2</v>
      </c>
      <c r="I362" s="198"/>
      <c r="J362" s="199">
        <f>ROUND(I362*H362,2)</f>
        <v>0</v>
      </c>
      <c r="K362" s="195" t="s">
        <v>137</v>
      </c>
      <c r="L362" s="61"/>
      <c r="M362" s="200" t="s">
        <v>41</v>
      </c>
      <c r="N362" s="201" t="s">
        <v>51</v>
      </c>
      <c r="O362" s="42"/>
      <c r="P362" s="202">
        <f>O362*H362</f>
        <v>0</v>
      </c>
      <c r="Q362" s="202">
        <v>0</v>
      </c>
      <c r="R362" s="202">
        <f>Q362*H362</f>
        <v>0</v>
      </c>
      <c r="S362" s="202">
        <v>0</v>
      </c>
      <c r="T362" s="203">
        <f>S362*H362</f>
        <v>0</v>
      </c>
      <c r="AR362" s="24" t="s">
        <v>138</v>
      </c>
      <c r="AT362" s="24" t="s">
        <v>133</v>
      </c>
      <c r="AU362" s="24" t="s">
        <v>89</v>
      </c>
      <c r="AY362" s="24" t="s">
        <v>131</v>
      </c>
      <c r="BE362" s="204">
        <f>IF(N362="základní",J362,0)</f>
        <v>0</v>
      </c>
      <c r="BF362" s="204">
        <f>IF(N362="snížená",J362,0)</f>
        <v>0</v>
      </c>
      <c r="BG362" s="204">
        <f>IF(N362="zákl. přenesená",J362,0)</f>
        <v>0</v>
      </c>
      <c r="BH362" s="204">
        <f>IF(N362="sníž. přenesená",J362,0)</f>
        <v>0</v>
      </c>
      <c r="BI362" s="204">
        <f>IF(N362="nulová",J362,0)</f>
        <v>0</v>
      </c>
      <c r="BJ362" s="24" t="s">
        <v>25</v>
      </c>
      <c r="BK362" s="204">
        <f>ROUND(I362*H362,2)</f>
        <v>0</v>
      </c>
      <c r="BL362" s="24" t="s">
        <v>138</v>
      </c>
      <c r="BM362" s="24" t="s">
        <v>587</v>
      </c>
    </row>
    <row r="363" spans="2:65" s="1" customFormat="1" ht="13.5">
      <c r="B363" s="41"/>
      <c r="C363" s="63"/>
      <c r="D363" s="205" t="s">
        <v>140</v>
      </c>
      <c r="E363" s="63"/>
      <c r="F363" s="206" t="s">
        <v>588</v>
      </c>
      <c r="G363" s="63"/>
      <c r="H363" s="63"/>
      <c r="I363" s="163"/>
      <c r="J363" s="63"/>
      <c r="K363" s="63"/>
      <c r="L363" s="61"/>
      <c r="M363" s="207"/>
      <c r="N363" s="42"/>
      <c r="O363" s="42"/>
      <c r="P363" s="42"/>
      <c r="Q363" s="42"/>
      <c r="R363" s="42"/>
      <c r="S363" s="42"/>
      <c r="T363" s="78"/>
      <c r="AT363" s="24" t="s">
        <v>140</v>
      </c>
      <c r="AU363" s="24" t="s">
        <v>89</v>
      </c>
    </row>
    <row r="364" spans="2:65" s="11" customFormat="1" ht="13.5">
      <c r="B364" s="208"/>
      <c r="C364" s="209"/>
      <c r="D364" s="210" t="s">
        <v>142</v>
      </c>
      <c r="E364" s="211" t="s">
        <v>41</v>
      </c>
      <c r="F364" s="212" t="s">
        <v>589</v>
      </c>
      <c r="G364" s="209"/>
      <c r="H364" s="213">
        <v>4.5999999999999999E-2</v>
      </c>
      <c r="I364" s="214"/>
      <c r="J364" s="209"/>
      <c r="K364" s="209"/>
      <c r="L364" s="215"/>
      <c r="M364" s="216"/>
      <c r="N364" s="217"/>
      <c r="O364" s="217"/>
      <c r="P364" s="217"/>
      <c r="Q364" s="217"/>
      <c r="R364" s="217"/>
      <c r="S364" s="217"/>
      <c r="T364" s="218"/>
      <c r="AT364" s="219" t="s">
        <v>142</v>
      </c>
      <c r="AU364" s="219" t="s">
        <v>89</v>
      </c>
      <c r="AV364" s="11" t="s">
        <v>89</v>
      </c>
      <c r="AW364" s="11" t="s">
        <v>43</v>
      </c>
      <c r="AX364" s="11" t="s">
        <v>25</v>
      </c>
      <c r="AY364" s="219" t="s">
        <v>131</v>
      </c>
    </row>
    <row r="365" spans="2:65" s="1" customFormat="1" ht="22.5" customHeight="1">
      <c r="B365" s="41"/>
      <c r="C365" s="193" t="s">
        <v>590</v>
      </c>
      <c r="D365" s="193" t="s">
        <v>133</v>
      </c>
      <c r="E365" s="194" t="s">
        <v>591</v>
      </c>
      <c r="F365" s="195" t="s">
        <v>592</v>
      </c>
      <c r="G365" s="196" t="s">
        <v>258</v>
      </c>
      <c r="H365" s="197">
        <v>1.8180000000000001</v>
      </c>
      <c r="I365" s="198"/>
      <c r="J365" s="199">
        <f>ROUND(I365*H365,2)</f>
        <v>0</v>
      </c>
      <c r="K365" s="195" t="s">
        <v>137</v>
      </c>
      <c r="L365" s="61"/>
      <c r="M365" s="200" t="s">
        <v>41</v>
      </c>
      <c r="N365" s="201" t="s">
        <v>51</v>
      </c>
      <c r="O365" s="42"/>
      <c r="P365" s="202">
        <f>O365*H365</f>
        <v>0</v>
      </c>
      <c r="Q365" s="202">
        <v>0</v>
      </c>
      <c r="R365" s="202">
        <f>Q365*H365</f>
        <v>0</v>
      </c>
      <c r="S365" s="202">
        <v>0</v>
      </c>
      <c r="T365" s="203">
        <f>S365*H365</f>
        <v>0</v>
      </c>
      <c r="AR365" s="24" t="s">
        <v>259</v>
      </c>
      <c r="AT365" s="24" t="s">
        <v>133</v>
      </c>
      <c r="AU365" s="24" t="s">
        <v>89</v>
      </c>
      <c r="AY365" s="24" t="s">
        <v>131</v>
      </c>
      <c r="BE365" s="204">
        <f>IF(N365="základní",J365,0)</f>
        <v>0</v>
      </c>
      <c r="BF365" s="204">
        <f>IF(N365="snížená",J365,0)</f>
        <v>0</v>
      </c>
      <c r="BG365" s="204">
        <f>IF(N365="zákl. přenesená",J365,0)</f>
        <v>0</v>
      </c>
      <c r="BH365" s="204">
        <f>IF(N365="sníž. přenesená",J365,0)</f>
        <v>0</v>
      </c>
      <c r="BI365" s="204">
        <f>IF(N365="nulová",J365,0)</f>
        <v>0</v>
      </c>
      <c r="BJ365" s="24" t="s">
        <v>25</v>
      </c>
      <c r="BK365" s="204">
        <f>ROUND(I365*H365,2)</f>
        <v>0</v>
      </c>
      <c r="BL365" s="24" t="s">
        <v>259</v>
      </c>
      <c r="BM365" s="24" t="s">
        <v>593</v>
      </c>
    </row>
    <row r="366" spans="2:65" s="1" customFormat="1" ht="13.5">
      <c r="B366" s="41"/>
      <c r="C366" s="63"/>
      <c r="D366" s="205" t="s">
        <v>140</v>
      </c>
      <c r="E366" s="63"/>
      <c r="F366" s="206" t="s">
        <v>594</v>
      </c>
      <c r="G366" s="63"/>
      <c r="H366" s="63"/>
      <c r="I366" s="163"/>
      <c r="J366" s="63"/>
      <c r="K366" s="63"/>
      <c r="L366" s="61"/>
      <c r="M366" s="207"/>
      <c r="N366" s="42"/>
      <c r="O366" s="42"/>
      <c r="P366" s="42"/>
      <c r="Q366" s="42"/>
      <c r="R366" s="42"/>
      <c r="S366" s="42"/>
      <c r="T366" s="78"/>
      <c r="AT366" s="24" t="s">
        <v>140</v>
      </c>
      <c r="AU366" s="24" t="s">
        <v>89</v>
      </c>
    </row>
    <row r="367" spans="2:65" s="11" customFormat="1" ht="13.5">
      <c r="B367" s="208"/>
      <c r="C367" s="209"/>
      <c r="D367" s="210" t="s">
        <v>142</v>
      </c>
      <c r="E367" s="211" t="s">
        <v>41</v>
      </c>
      <c r="F367" s="212" t="s">
        <v>595</v>
      </c>
      <c r="G367" s="209"/>
      <c r="H367" s="213">
        <v>1.8180000000000001</v>
      </c>
      <c r="I367" s="214"/>
      <c r="J367" s="209"/>
      <c r="K367" s="209"/>
      <c r="L367" s="215"/>
      <c r="M367" s="216"/>
      <c r="N367" s="217"/>
      <c r="O367" s="217"/>
      <c r="P367" s="217"/>
      <c r="Q367" s="217"/>
      <c r="R367" s="217"/>
      <c r="S367" s="217"/>
      <c r="T367" s="218"/>
      <c r="AT367" s="219" t="s">
        <v>142</v>
      </c>
      <c r="AU367" s="219" t="s">
        <v>89</v>
      </c>
      <c r="AV367" s="11" t="s">
        <v>89</v>
      </c>
      <c r="AW367" s="11" t="s">
        <v>43</v>
      </c>
      <c r="AX367" s="11" t="s">
        <v>25</v>
      </c>
      <c r="AY367" s="219" t="s">
        <v>131</v>
      </c>
    </row>
    <row r="368" spans="2:65" s="1" customFormat="1" ht="22.5" customHeight="1">
      <c r="B368" s="41"/>
      <c r="C368" s="193" t="s">
        <v>596</v>
      </c>
      <c r="D368" s="193" t="s">
        <v>133</v>
      </c>
      <c r="E368" s="194" t="s">
        <v>597</v>
      </c>
      <c r="F368" s="195" t="s">
        <v>598</v>
      </c>
      <c r="G368" s="196" t="s">
        <v>258</v>
      </c>
      <c r="H368" s="197">
        <v>1.9850000000000001</v>
      </c>
      <c r="I368" s="198"/>
      <c r="J368" s="199">
        <f>ROUND(I368*H368,2)</f>
        <v>0</v>
      </c>
      <c r="K368" s="195" t="s">
        <v>137</v>
      </c>
      <c r="L368" s="61"/>
      <c r="M368" s="200" t="s">
        <v>41</v>
      </c>
      <c r="N368" s="201" t="s">
        <v>51</v>
      </c>
      <c r="O368" s="42"/>
      <c r="P368" s="202">
        <f>O368*H368</f>
        <v>0</v>
      </c>
      <c r="Q368" s="202">
        <v>0</v>
      </c>
      <c r="R368" s="202">
        <f>Q368*H368</f>
        <v>0</v>
      </c>
      <c r="S368" s="202">
        <v>0</v>
      </c>
      <c r="T368" s="203">
        <f>S368*H368</f>
        <v>0</v>
      </c>
      <c r="AR368" s="24" t="s">
        <v>259</v>
      </c>
      <c r="AT368" s="24" t="s">
        <v>133</v>
      </c>
      <c r="AU368" s="24" t="s">
        <v>89</v>
      </c>
      <c r="AY368" s="24" t="s">
        <v>131</v>
      </c>
      <c r="BE368" s="204">
        <f>IF(N368="základní",J368,0)</f>
        <v>0</v>
      </c>
      <c r="BF368" s="204">
        <f>IF(N368="snížená",J368,0)</f>
        <v>0</v>
      </c>
      <c r="BG368" s="204">
        <f>IF(N368="zákl. přenesená",J368,0)</f>
        <v>0</v>
      </c>
      <c r="BH368" s="204">
        <f>IF(N368="sníž. přenesená",J368,0)</f>
        <v>0</v>
      </c>
      <c r="BI368" s="204">
        <f>IF(N368="nulová",J368,0)</f>
        <v>0</v>
      </c>
      <c r="BJ368" s="24" t="s">
        <v>25</v>
      </c>
      <c r="BK368" s="204">
        <f>ROUND(I368*H368,2)</f>
        <v>0</v>
      </c>
      <c r="BL368" s="24" t="s">
        <v>259</v>
      </c>
      <c r="BM368" s="24" t="s">
        <v>599</v>
      </c>
    </row>
    <row r="369" spans="2:65" s="1" customFormat="1" ht="13.5">
      <c r="B369" s="41"/>
      <c r="C369" s="63"/>
      <c r="D369" s="205" t="s">
        <v>140</v>
      </c>
      <c r="E369" s="63"/>
      <c r="F369" s="206" t="s">
        <v>600</v>
      </c>
      <c r="G369" s="63"/>
      <c r="H369" s="63"/>
      <c r="I369" s="163"/>
      <c r="J369" s="63"/>
      <c r="K369" s="63"/>
      <c r="L369" s="61"/>
      <c r="M369" s="207"/>
      <c r="N369" s="42"/>
      <c r="O369" s="42"/>
      <c r="P369" s="42"/>
      <c r="Q369" s="42"/>
      <c r="R369" s="42"/>
      <c r="S369" s="42"/>
      <c r="T369" s="78"/>
      <c r="AT369" s="24" t="s">
        <v>140</v>
      </c>
      <c r="AU369" s="24" t="s">
        <v>89</v>
      </c>
    </row>
    <row r="370" spans="2:65" s="11" customFormat="1" ht="13.5">
      <c r="B370" s="208"/>
      <c r="C370" s="209"/>
      <c r="D370" s="205" t="s">
        <v>142</v>
      </c>
      <c r="E370" s="221" t="s">
        <v>41</v>
      </c>
      <c r="F370" s="222" t="s">
        <v>601</v>
      </c>
      <c r="G370" s="209"/>
      <c r="H370" s="223">
        <v>1.9850000000000001</v>
      </c>
      <c r="I370" s="214"/>
      <c r="J370" s="209"/>
      <c r="K370" s="209"/>
      <c r="L370" s="215"/>
      <c r="M370" s="216"/>
      <c r="N370" s="217"/>
      <c r="O370" s="217"/>
      <c r="P370" s="217"/>
      <c r="Q370" s="217"/>
      <c r="R370" s="217"/>
      <c r="S370" s="217"/>
      <c r="T370" s="218"/>
      <c r="AT370" s="219" t="s">
        <v>142</v>
      </c>
      <c r="AU370" s="219" t="s">
        <v>89</v>
      </c>
      <c r="AV370" s="11" t="s">
        <v>89</v>
      </c>
      <c r="AW370" s="11" t="s">
        <v>43</v>
      </c>
      <c r="AX370" s="11" t="s">
        <v>25</v>
      </c>
      <c r="AY370" s="219" t="s">
        <v>131</v>
      </c>
    </row>
    <row r="371" spans="2:65" s="10" customFormat="1" ht="29.85" customHeight="1">
      <c r="B371" s="176"/>
      <c r="C371" s="177"/>
      <c r="D371" s="190" t="s">
        <v>79</v>
      </c>
      <c r="E371" s="191" t="s">
        <v>602</v>
      </c>
      <c r="F371" s="191" t="s">
        <v>603</v>
      </c>
      <c r="G371" s="177"/>
      <c r="H371" s="177"/>
      <c r="I371" s="180"/>
      <c r="J371" s="192">
        <f>BK371</f>
        <v>0</v>
      </c>
      <c r="K371" s="177"/>
      <c r="L371" s="182"/>
      <c r="M371" s="183"/>
      <c r="N371" s="184"/>
      <c r="O371" s="184"/>
      <c r="P371" s="185">
        <f>SUM(P372:P373)</f>
        <v>0</v>
      </c>
      <c r="Q371" s="184"/>
      <c r="R371" s="185">
        <f>SUM(R372:R373)</f>
        <v>0</v>
      </c>
      <c r="S371" s="184"/>
      <c r="T371" s="186">
        <f>SUM(T372:T373)</f>
        <v>0</v>
      </c>
      <c r="AR371" s="187" t="s">
        <v>25</v>
      </c>
      <c r="AT371" s="188" t="s">
        <v>79</v>
      </c>
      <c r="AU371" s="188" t="s">
        <v>25</v>
      </c>
      <c r="AY371" s="187" t="s">
        <v>131</v>
      </c>
      <c r="BK371" s="189">
        <f>SUM(BK372:BK373)</f>
        <v>0</v>
      </c>
    </row>
    <row r="372" spans="2:65" s="1" customFormat="1" ht="22.5" customHeight="1">
      <c r="B372" s="41"/>
      <c r="C372" s="193" t="s">
        <v>604</v>
      </c>
      <c r="D372" s="193" t="s">
        <v>133</v>
      </c>
      <c r="E372" s="194" t="s">
        <v>605</v>
      </c>
      <c r="F372" s="195" t="s">
        <v>606</v>
      </c>
      <c r="G372" s="196" t="s">
        <v>258</v>
      </c>
      <c r="H372" s="197">
        <v>21.573</v>
      </c>
      <c r="I372" s="198"/>
      <c r="J372" s="199">
        <f>ROUND(I372*H372,2)</f>
        <v>0</v>
      </c>
      <c r="K372" s="195" t="s">
        <v>137</v>
      </c>
      <c r="L372" s="61"/>
      <c r="M372" s="200" t="s">
        <v>41</v>
      </c>
      <c r="N372" s="201" t="s">
        <v>51</v>
      </c>
      <c r="O372" s="42"/>
      <c r="P372" s="202">
        <f>O372*H372</f>
        <v>0</v>
      </c>
      <c r="Q372" s="202">
        <v>0</v>
      </c>
      <c r="R372" s="202">
        <f>Q372*H372</f>
        <v>0</v>
      </c>
      <c r="S372" s="202">
        <v>0</v>
      </c>
      <c r="T372" s="203">
        <f>S372*H372</f>
        <v>0</v>
      </c>
      <c r="AR372" s="24" t="s">
        <v>138</v>
      </c>
      <c r="AT372" s="24" t="s">
        <v>133</v>
      </c>
      <c r="AU372" s="24" t="s">
        <v>89</v>
      </c>
      <c r="AY372" s="24" t="s">
        <v>131</v>
      </c>
      <c r="BE372" s="204">
        <f>IF(N372="základní",J372,0)</f>
        <v>0</v>
      </c>
      <c r="BF372" s="204">
        <f>IF(N372="snížená",J372,0)</f>
        <v>0</v>
      </c>
      <c r="BG372" s="204">
        <f>IF(N372="zákl. přenesená",J372,0)</f>
        <v>0</v>
      </c>
      <c r="BH372" s="204">
        <f>IF(N372="sníž. přenesená",J372,0)</f>
        <v>0</v>
      </c>
      <c r="BI372" s="204">
        <f>IF(N372="nulová",J372,0)</f>
        <v>0</v>
      </c>
      <c r="BJ372" s="24" t="s">
        <v>25</v>
      </c>
      <c r="BK372" s="204">
        <f>ROUND(I372*H372,2)</f>
        <v>0</v>
      </c>
      <c r="BL372" s="24" t="s">
        <v>138</v>
      </c>
      <c r="BM372" s="24" t="s">
        <v>607</v>
      </c>
    </row>
    <row r="373" spans="2:65" s="1" customFormat="1" ht="27">
      <c r="B373" s="41"/>
      <c r="C373" s="63"/>
      <c r="D373" s="205" t="s">
        <v>140</v>
      </c>
      <c r="E373" s="63"/>
      <c r="F373" s="206" t="s">
        <v>608</v>
      </c>
      <c r="G373" s="63"/>
      <c r="H373" s="63"/>
      <c r="I373" s="163"/>
      <c r="J373" s="63"/>
      <c r="K373" s="63"/>
      <c r="L373" s="61"/>
      <c r="M373" s="272"/>
      <c r="N373" s="273"/>
      <c r="O373" s="273"/>
      <c r="P373" s="273"/>
      <c r="Q373" s="273"/>
      <c r="R373" s="273"/>
      <c r="S373" s="273"/>
      <c r="T373" s="274"/>
      <c r="AT373" s="24" t="s">
        <v>140</v>
      </c>
      <c r="AU373" s="24" t="s">
        <v>89</v>
      </c>
    </row>
    <row r="374" spans="2:65" s="1" customFormat="1" ht="6.95" customHeight="1">
      <c r="B374" s="56"/>
      <c r="C374" s="57"/>
      <c r="D374" s="57"/>
      <c r="E374" s="57"/>
      <c r="F374" s="57"/>
      <c r="G374" s="57"/>
      <c r="H374" s="57"/>
      <c r="I374" s="139"/>
      <c r="J374" s="57"/>
      <c r="K374" s="57"/>
      <c r="L374" s="61"/>
    </row>
  </sheetData>
  <sheetProtection password="CC35" sheet="1" objects="1" scenarios="1" formatCells="0" formatColumns="0" formatRows="0" sort="0" autoFilter="0"/>
  <autoFilter ref="C85:K373"/>
  <mergeCells count="9"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5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92</v>
      </c>
      <c r="G1" s="398" t="s">
        <v>93</v>
      </c>
      <c r="H1" s="398"/>
      <c r="I1" s="115"/>
      <c r="J1" s="114" t="s">
        <v>94</v>
      </c>
      <c r="K1" s="113" t="s">
        <v>95</v>
      </c>
      <c r="L1" s="114" t="s">
        <v>96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AT2" s="24" t="s">
        <v>91</v>
      </c>
    </row>
    <row r="3" spans="1:70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89</v>
      </c>
    </row>
    <row r="4" spans="1:70" ht="36.950000000000003" customHeight="1">
      <c r="B4" s="28"/>
      <c r="C4" s="29"/>
      <c r="D4" s="30" t="s">
        <v>97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1:70" ht="22.5" customHeight="1">
      <c r="B7" s="28"/>
      <c r="C7" s="29"/>
      <c r="D7" s="29"/>
      <c r="E7" s="391" t="str">
        <f>'Rekapitulace stavby'!K6</f>
        <v>Oprava splaškové kanalizace ul. Chelčického - Liberec 1</v>
      </c>
      <c r="F7" s="392"/>
      <c r="G7" s="392"/>
      <c r="H7" s="392"/>
      <c r="I7" s="117"/>
      <c r="J7" s="29"/>
      <c r="K7" s="31"/>
    </row>
    <row r="8" spans="1:70" s="1" customFormat="1">
      <c r="B8" s="41"/>
      <c r="C8" s="42"/>
      <c r="D8" s="37" t="s">
        <v>98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393" t="s">
        <v>609</v>
      </c>
      <c r="F9" s="394"/>
      <c r="G9" s="394"/>
      <c r="H9" s="394"/>
      <c r="I9" s="118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19" t="s">
        <v>23</v>
      </c>
      <c r="J11" s="35" t="s">
        <v>41</v>
      </c>
      <c r="K11" s="45"/>
    </row>
    <row r="12" spans="1:70" s="1" customFormat="1" ht="14.45" customHeight="1">
      <c r="B12" s="41"/>
      <c r="C12" s="42"/>
      <c r="D12" s="37" t="s">
        <v>26</v>
      </c>
      <c r="E12" s="42"/>
      <c r="F12" s="35" t="s">
        <v>27</v>
      </c>
      <c r="G12" s="42"/>
      <c r="H12" s="42"/>
      <c r="I12" s="119" t="s">
        <v>28</v>
      </c>
      <c r="J12" s="120" t="str">
        <f>'Rekapitulace stavby'!AN8</f>
        <v>27.4.2017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7" t="s">
        <v>32</v>
      </c>
      <c r="E14" s="42"/>
      <c r="F14" s="42"/>
      <c r="G14" s="42"/>
      <c r="H14" s="42"/>
      <c r="I14" s="119" t="s">
        <v>33</v>
      </c>
      <c r="J14" s="35" t="s">
        <v>34</v>
      </c>
      <c r="K14" s="45"/>
    </row>
    <row r="15" spans="1:70" s="1" customFormat="1" ht="18" customHeight="1">
      <c r="B15" s="41"/>
      <c r="C15" s="42"/>
      <c r="D15" s="42"/>
      <c r="E15" s="35" t="s">
        <v>35</v>
      </c>
      <c r="F15" s="42"/>
      <c r="G15" s="42"/>
      <c r="H15" s="42"/>
      <c r="I15" s="119" t="s">
        <v>36</v>
      </c>
      <c r="J15" s="35" t="s">
        <v>37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38</v>
      </c>
      <c r="E17" s="42"/>
      <c r="F17" s="42"/>
      <c r="G17" s="42"/>
      <c r="H17" s="42"/>
      <c r="I17" s="119" t="s">
        <v>33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36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40</v>
      </c>
      <c r="E20" s="42"/>
      <c r="F20" s="42"/>
      <c r="G20" s="42"/>
      <c r="H20" s="42"/>
      <c r="I20" s="119" t="s">
        <v>33</v>
      </c>
      <c r="J20" s="35" t="s">
        <v>41</v>
      </c>
      <c r="K20" s="45"/>
    </row>
    <row r="21" spans="2:11" s="1" customFormat="1" ht="18" customHeight="1">
      <c r="B21" s="41"/>
      <c r="C21" s="42"/>
      <c r="D21" s="42"/>
      <c r="E21" s="35" t="s">
        <v>42</v>
      </c>
      <c r="F21" s="42"/>
      <c r="G21" s="42"/>
      <c r="H21" s="42"/>
      <c r="I21" s="119" t="s">
        <v>36</v>
      </c>
      <c r="J21" s="35" t="s">
        <v>41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44</v>
      </c>
      <c r="E23" s="42"/>
      <c r="F23" s="42"/>
      <c r="G23" s="42"/>
      <c r="H23" s="42"/>
      <c r="I23" s="118"/>
      <c r="J23" s="42"/>
      <c r="K23" s="45"/>
    </row>
    <row r="24" spans="2:11" s="6" customFormat="1" ht="22.5" customHeight="1">
      <c r="B24" s="121"/>
      <c r="C24" s="122"/>
      <c r="D24" s="122"/>
      <c r="E24" s="360" t="s">
        <v>41</v>
      </c>
      <c r="F24" s="360"/>
      <c r="G24" s="360"/>
      <c r="H24" s="360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46</v>
      </c>
      <c r="E27" s="42"/>
      <c r="F27" s="42"/>
      <c r="G27" s="42"/>
      <c r="H27" s="42"/>
      <c r="I27" s="118"/>
      <c r="J27" s="128">
        <f>ROUND(J81,2)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48</v>
      </c>
      <c r="G29" s="42"/>
      <c r="H29" s="42"/>
      <c r="I29" s="129" t="s">
        <v>47</v>
      </c>
      <c r="J29" s="46" t="s">
        <v>49</v>
      </c>
      <c r="K29" s="45"/>
    </row>
    <row r="30" spans="2:11" s="1" customFormat="1" ht="14.45" customHeight="1">
      <c r="B30" s="41"/>
      <c r="C30" s="42"/>
      <c r="D30" s="49" t="s">
        <v>50</v>
      </c>
      <c r="E30" s="49" t="s">
        <v>51</v>
      </c>
      <c r="F30" s="130">
        <f>ROUND(SUM(BE81:BE104), 2)</f>
        <v>0</v>
      </c>
      <c r="G30" s="42"/>
      <c r="H30" s="42"/>
      <c r="I30" s="131">
        <v>0.21</v>
      </c>
      <c r="J30" s="130">
        <f>ROUND(ROUND((SUM(BE81:BE104)),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52</v>
      </c>
      <c r="F31" s="130">
        <f>ROUND(SUM(BF81:BF104), 2)</f>
        <v>0</v>
      </c>
      <c r="G31" s="42"/>
      <c r="H31" s="42"/>
      <c r="I31" s="131">
        <v>0.15</v>
      </c>
      <c r="J31" s="130">
        <f>ROUND(ROUND((SUM(BF81:BF104)),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53</v>
      </c>
      <c r="F32" s="130">
        <f>ROUND(SUM(BG81:BG104),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54</v>
      </c>
      <c r="F33" s="130">
        <f>ROUND(SUM(BH81:BH104),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55</v>
      </c>
      <c r="F34" s="130">
        <f>ROUND(SUM(BI81:BI104),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56</v>
      </c>
      <c r="E36" s="79"/>
      <c r="F36" s="79"/>
      <c r="G36" s="134" t="s">
        <v>57</v>
      </c>
      <c r="H36" s="135" t="s">
        <v>58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30" t="s">
        <v>100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391" t="str">
        <f>E7</f>
        <v>Oprava splaškové kanalizace ul. Chelčického - Liberec 1</v>
      </c>
      <c r="F45" s="392"/>
      <c r="G45" s="392"/>
      <c r="H45" s="392"/>
      <c r="I45" s="118"/>
      <c r="J45" s="42"/>
      <c r="K45" s="45"/>
    </row>
    <row r="46" spans="2:11" s="1" customFormat="1" ht="14.45" customHeight="1">
      <c r="B46" s="41"/>
      <c r="C46" s="37" t="s">
        <v>98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393" t="str">
        <f>E9</f>
        <v>02 - VRN - Vedlejší rozpočtové náklady</v>
      </c>
      <c r="F47" s="394"/>
      <c r="G47" s="394"/>
      <c r="H47" s="394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7" t="s">
        <v>26</v>
      </c>
      <c r="D49" s="42"/>
      <c r="E49" s="42"/>
      <c r="F49" s="35" t="str">
        <f>F12</f>
        <v>Liberec</v>
      </c>
      <c r="G49" s="42"/>
      <c r="H49" s="42"/>
      <c r="I49" s="119" t="s">
        <v>28</v>
      </c>
      <c r="J49" s="120" t="str">
        <f>IF(J12="","",J12)</f>
        <v>27.4.2017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>
      <c r="B51" s="41"/>
      <c r="C51" s="37" t="s">
        <v>32</v>
      </c>
      <c r="D51" s="42"/>
      <c r="E51" s="42"/>
      <c r="F51" s="35" t="str">
        <f>E15</f>
        <v>Statutární město Liberec</v>
      </c>
      <c r="G51" s="42"/>
      <c r="H51" s="42"/>
      <c r="I51" s="119" t="s">
        <v>40</v>
      </c>
      <c r="J51" s="35" t="str">
        <f>E21</f>
        <v>Stavební a vodohospodářská projekce, Liberec</v>
      </c>
      <c r="K51" s="45"/>
    </row>
    <row r="52" spans="2:47" s="1" customFormat="1" ht="14.45" customHeight="1">
      <c r="B52" s="41"/>
      <c r="C52" s="37" t="s">
        <v>38</v>
      </c>
      <c r="D52" s="42"/>
      <c r="E52" s="42"/>
      <c r="F52" s="35" t="str">
        <f>IF(E18="","",E18)</f>
        <v/>
      </c>
      <c r="G52" s="42"/>
      <c r="H52" s="42"/>
      <c r="I52" s="118"/>
      <c r="J52" s="42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101</v>
      </c>
      <c r="D54" s="132"/>
      <c r="E54" s="132"/>
      <c r="F54" s="132"/>
      <c r="G54" s="132"/>
      <c r="H54" s="132"/>
      <c r="I54" s="145"/>
      <c r="J54" s="146" t="s">
        <v>102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103</v>
      </c>
      <c r="D56" s="42"/>
      <c r="E56" s="42"/>
      <c r="F56" s="42"/>
      <c r="G56" s="42"/>
      <c r="H56" s="42"/>
      <c r="I56" s="118"/>
      <c r="J56" s="128">
        <f>J81</f>
        <v>0</v>
      </c>
      <c r="K56" s="45"/>
      <c r="AU56" s="24" t="s">
        <v>104</v>
      </c>
    </row>
    <row r="57" spans="2:47" s="7" customFormat="1" ht="24.95" customHeight="1">
      <c r="B57" s="149"/>
      <c r="C57" s="150"/>
      <c r="D57" s="151" t="s">
        <v>90</v>
      </c>
      <c r="E57" s="152"/>
      <c r="F57" s="152"/>
      <c r="G57" s="152"/>
      <c r="H57" s="152"/>
      <c r="I57" s="153"/>
      <c r="J57" s="154">
        <f>J82</f>
        <v>0</v>
      </c>
      <c r="K57" s="155"/>
    </row>
    <row r="58" spans="2:47" s="8" customFormat="1" ht="19.899999999999999" customHeight="1">
      <c r="B58" s="156"/>
      <c r="C58" s="157"/>
      <c r="D58" s="158" t="s">
        <v>610</v>
      </c>
      <c r="E58" s="159"/>
      <c r="F58" s="159"/>
      <c r="G58" s="159"/>
      <c r="H58" s="159"/>
      <c r="I58" s="160"/>
      <c r="J58" s="161">
        <f>J83</f>
        <v>0</v>
      </c>
      <c r="K58" s="162"/>
    </row>
    <row r="59" spans="2:47" s="8" customFormat="1" ht="19.899999999999999" customHeight="1">
      <c r="B59" s="156"/>
      <c r="C59" s="157"/>
      <c r="D59" s="158" t="s">
        <v>611</v>
      </c>
      <c r="E59" s="159"/>
      <c r="F59" s="159"/>
      <c r="G59" s="159"/>
      <c r="H59" s="159"/>
      <c r="I59" s="160"/>
      <c r="J59" s="161">
        <f>J86</f>
        <v>0</v>
      </c>
      <c r="K59" s="162"/>
    </row>
    <row r="60" spans="2:47" s="8" customFormat="1" ht="19.899999999999999" customHeight="1">
      <c r="B60" s="156"/>
      <c r="C60" s="157"/>
      <c r="D60" s="158" t="s">
        <v>612</v>
      </c>
      <c r="E60" s="159"/>
      <c r="F60" s="159"/>
      <c r="G60" s="159"/>
      <c r="H60" s="159"/>
      <c r="I60" s="160"/>
      <c r="J60" s="161">
        <f>J97</f>
        <v>0</v>
      </c>
      <c r="K60" s="162"/>
    </row>
    <row r="61" spans="2:47" s="8" customFormat="1" ht="19.899999999999999" customHeight="1">
      <c r="B61" s="156"/>
      <c r="C61" s="157"/>
      <c r="D61" s="158" t="s">
        <v>613</v>
      </c>
      <c r="E61" s="159"/>
      <c r="F61" s="159"/>
      <c r="G61" s="159"/>
      <c r="H61" s="159"/>
      <c r="I61" s="160"/>
      <c r="J61" s="161">
        <f>J102</f>
        <v>0</v>
      </c>
      <c r="K61" s="162"/>
    </row>
    <row r="62" spans="2:47" s="1" customFormat="1" ht="21.75" customHeight="1">
      <c r="B62" s="41"/>
      <c r="C62" s="42"/>
      <c r="D62" s="42"/>
      <c r="E62" s="42"/>
      <c r="F62" s="42"/>
      <c r="G62" s="42"/>
      <c r="H62" s="42"/>
      <c r="I62" s="118"/>
      <c r="J62" s="42"/>
      <c r="K62" s="45"/>
    </row>
    <row r="63" spans="2:47" s="1" customFormat="1" ht="6.95" customHeight="1">
      <c r="B63" s="56"/>
      <c r="C63" s="57"/>
      <c r="D63" s="57"/>
      <c r="E63" s="57"/>
      <c r="F63" s="57"/>
      <c r="G63" s="57"/>
      <c r="H63" s="57"/>
      <c r="I63" s="139"/>
      <c r="J63" s="57"/>
      <c r="K63" s="58"/>
    </row>
    <row r="67" spans="2:20" s="1" customFormat="1" ht="6.95" customHeight="1">
      <c r="B67" s="59"/>
      <c r="C67" s="60"/>
      <c r="D67" s="60"/>
      <c r="E67" s="60"/>
      <c r="F67" s="60"/>
      <c r="G67" s="60"/>
      <c r="H67" s="60"/>
      <c r="I67" s="142"/>
      <c r="J67" s="60"/>
      <c r="K67" s="60"/>
      <c r="L67" s="61"/>
    </row>
    <row r="68" spans="2:20" s="1" customFormat="1" ht="36.950000000000003" customHeight="1">
      <c r="B68" s="41"/>
      <c r="C68" s="62" t="s">
        <v>115</v>
      </c>
      <c r="D68" s="63"/>
      <c r="E68" s="63"/>
      <c r="F68" s="63"/>
      <c r="G68" s="63"/>
      <c r="H68" s="63"/>
      <c r="I68" s="163"/>
      <c r="J68" s="63"/>
      <c r="K68" s="63"/>
      <c r="L68" s="61"/>
    </row>
    <row r="69" spans="2:20" s="1" customFormat="1" ht="6.95" customHeight="1">
      <c r="B69" s="41"/>
      <c r="C69" s="63"/>
      <c r="D69" s="63"/>
      <c r="E69" s="63"/>
      <c r="F69" s="63"/>
      <c r="G69" s="63"/>
      <c r="H69" s="63"/>
      <c r="I69" s="163"/>
      <c r="J69" s="63"/>
      <c r="K69" s="63"/>
      <c r="L69" s="61"/>
    </row>
    <row r="70" spans="2:20" s="1" customFormat="1" ht="14.45" customHeight="1">
      <c r="B70" s="41"/>
      <c r="C70" s="65" t="s">
        <v>18</v>
      </c>
      <c r="D70" s="63"/>
      <c r="E70" s="63"/>
      <c r="F70" s="63"/>
      <c r="G70" s="63"/>
      <c r="H70" s="63"/>
      <c r="I70" s="163"/>
      <c r="J70" s="63"/>
      <c r="K70" s="63"/>
      <c r="L70" s="61"/>
    </row>
    <row r="71" spans="2:20" s="1" customFormat="1" ht="22.5" customHeight="1">
      <c r="B71" s="41"/>
      <c r="C71" s="63"/>
      <c r="D71" s="63"/>
      <c r="E71" s="395" t="str">
        <f>E7</f>
        <v>Oprava splaškové kanalizace ul. Chelčického - Liberec 1</v>
      </c>
      <c r="F71" s="396"/>
      <c r="G71" s="396"/>
      <c r="H71" s="396"/>
      <c r="I71" s="163"/>
      <c r="J71" s="63"/>
      <c r="K71" s="63"/>
      <c r="L71" s="61"/>
    </row>
    <row r="72" spans="2:20" s="1" customFormat="1" ht="14.45" customHeight="1">
      <c r="B72" s="41"/>
      <c r="C72" s="65" t="s">
        <v>98</v>
      </c>
      <c r="D72" s="63"/>
      <c r="E72" s="63"/>
      <c r="F72" s="63"/>
      <c r="G72" s="63"/>
      <c r="H72" s="63"/>
      <c r="I72" s="163"/>
      <c r="J72" s="63"/>
      <c r="K72" s="63"/>
      <c r="L72" s="61"/>
    </row>
    <row r="73" spans="2:20" s="1" customFormat="1" ht="23.25" customHeight="1">
      <c r="B73" s="41"/>
      <c r="C73" s="63"/>
      <c r="D73" s="63"/>
      <c r="E73" s="371" t="str">
        <f>E9</f>
        <v>02 - VRN - Vedlejší rozpočtové náklady</v>
      </c>
      <c r="F73" s="397"/>
      <c r="G73" s="397"/>
      <c r="H73" s="397"/>
      <c r="I73" s="163"/>
      <c r="J73" s="63"/>
      <c r="K73" s="63"/>
      <c r="L73" s="61"/>
    </row>
    <row r="74" spans="2:20" s="1" customFormat="1" ht="6.95" customHeight="1">
      <c r="B74" s="41"/>
      <c r="C74" s="63"/>
      <c r="D74" s="63"/>
      <c r="E74" s="63"/>
      <c r="F74" s="63"/>
      <c r="G74" s="63"/>
      <c r="H74" s="63"/>
      <c r="I74" s="163"/>
      <c r="J74" s="63"/>
      <c r="K74" s="63"/>
      <c r="L74" s="61"/>
    </row>
    <row r="75" spans="2:20" s="1" customFormat="1" ht="18" customHeight="1">
      <c r="B75" s="41"/>
      <c r="C75" s="65" t="s">
        <v>26</v>
      </c>
      <c r="D75" s="63"/>
      <c r="E75" s="63"/>
      <c r="F75" s="164" t="str">
        <f>F12</f>
        <v>Liberec</v>
      </c>
      <c r="G75" s="63"/>
      <c r="H75" s="63"/>
      <c r="I75" s="165" t="s">
        <v>28</v>
      </c>
      <c r="J75" s="73" t="str">
        <f>IF(J12="","",J12)</f>
        <v>27.4.2017</v>
      </c>
      <c r="K75" s="63"/>
      <c r="L75" s="61"/>
    </row>
    <row r="76" spans="2:20" s="1" customFormat="1" ht="6.95" customHeight="1">
      <c r="B76" s="41"/>
      <c r="C76" s="63"/>
      <c r="D76" s="63"/>
      <c r="E76" s="63"/>
      <c r="F76" s="63"/>
      <c r="G76" s="63"/>
      <c r="H76" s="63"/>
      <c r="I76" s="163"/>
      <c r="J76" s="63"/>
      <c r="K76" s="63"/>
      <c r="L76" s="61"/>
    </row>
    <row r="77" spans="2:20" s="1" customFormat="1">
      <c r="B77" s="41"/>
      <c r="C77" s="65" t="s">
        <v>32</v>
      </c>
      <c r="D77" s="63"/>
      <c r="E77" s="63"/>
      <c r="F77" s="164" t="str">
        <f>E15</f>
        <v>Statutární město Liberec</v>
      </c>
      <c r="G77" s="63"/>
      <c r="H77" s="63"/>
      <c r="I77" s="165" t="s">
        <v>40</v>
      </c>
      <c r="J77" s="164" t="str">
        <f>E21</f>
        <v>Stavební a vodohospodářská projekce, Liberec</v>
      </c>
      <c r="K77" s="63"/>
      <c r="L77" s="61"/>
    </row>
    <row r="78" spans="2:20" s="1" customFormat="1" ht="14.45" customHeight="1">
      <c r="B78" s="41"/>
      <c r="C78" s="65" t="s">
        <v>38</v>
      </c>
      <c r="D78" s="63"/>
      <c r="E78" s="63"/>
      <c r="F78" s="164" t="str">
        <f>IF(E18="","",E18)</f>
        <v/>
      </c>
      <c r="G78" s="63"/>
      <c r="H78" s="63"/>
      <c r="I78" s="163"/>
      <c r="J78" s="63"/>
      <c r="K78" s="63"/>
      <c r="L78" s="61"/>
    </row>
    <row r="79" spans="2:20" s="1" customFormat="1" ht="10.35" customHeight="1">
      <c r="B79" s="41"/>
      <c r="C79" s="63"/>
      <c r="D79" s="63"/>
      <c r="E79" s="63"/>
      <c r="F79" s="63"/>
      <c r="G79" s="63"/>
      <c r="H79" s="63"/>
      <c r="I79" s="163"/>
      <c r="J79" s="63"/>
      <c r="K79" s="63"/>
      <c r="L79" s="61"/>
    </row>
    <row r="80" spans="2:20" s="9" customFormat="1" ht="29.25" customHeight="1">
      <c r="B80" s="166"/>
      <c r="C80" s="167" t="s">
        <v>116</v>
      </c>
      <c r="D80" s="168" t="s">
        <v>65</v>
      </c>
      <c r="E80" s="168" t="s">
        <v>61</v>
      </c>
      <c r="F80" s="168" t="s">
        <v>117</v>
      </c>
      <c r="G80" s="168" t="s">
        <v>118</v>
      </c>
      <c r="H80" s="168" t="s">
        <v>119</v>
      </c>
      <c r="I80" s="169" t="s">
        <v>120</v>
      </c>
      <c r="J80" s="168" t="s">
        <v>102</v>
      </c>
      <c r="K80" s="170" t="s">
        <v>121</v>
      </c>
      <c r="L80" s="171"/>
      <c r="M80" s="81" t="s">
        <v>122</v>
      </c>
      <c r="N80" s="82" t="s">
        <v>50</v>
      </c>
      <c r="O80" s="82" t="s">
        <v>123</v>
      </c>
      <c r="P80" s="82" t="s">
        <v>124</v>
      </c>
      <c r="Q80" s="82" t="s">
        <v>125</v>
      </c>
      <c r="R80" s="82" t="s">
        <v>126</v>
      </c>
      <c r="S80" s="82" t="s">
        <v>127</v>
      </c>
      <c r="T80" s="83" t="s">
        <v>128</v>
      </c>
    </row>
    <row r="81" spans="2:65" s="1" customFormat="1" ht="29.25" customHeight="1">
      <c r="B81" s="41"/>
      <c r="C81" s="87" t="s">
        <v>103</v>
      </c>
      <c r="D81" s="63"/>
      <c r="E81" s="63"/>
      <c r="F81" s="63"/>
      <c r="G81" s="63"/>
      <c r="H81" s="63"/>
      <c r="I81" s="163"/>
      <c r="J81" s="172">
        <f>BK81</f>
        <v>0</v>
      </c>
      <c r="K81" s="63"/>
      <c r="L81" s="61"/>
      <c r="M81" s="84"/>
      <c r="N81" s="85"/>
      <c r="O81" s="85"/>
      <c r="P81" s="173">
        <f>P82</f>
        <v>0</v>
      </c>
      <c r="Q81" s="85"/>
      <c r="R81" s="173">
        <f>R82</f>
        <v>0</v>
      </c>
      <c r="S81" s="85"/>
      <c r="T81" s="174">
        <f>T82</f>
        <v>0</v>
      </c>
      <c r="AT81" s="24" t="s">
        <v>79</v>
      </c>
      <c r="AU81" s="24" t="s">
        <v>104</v>
      </c>
      <c r="BK81" s="175">
        <f>BK82</f>
        <v>0</v>
      </c>
    </row>
    <row r="82" spans="2:65" s="10" customFormat="1" ht="37.35" customHeight="1">
      <c r="B82" s="176"/>
      <c r="C82" s="177"/>
      <c r="D82" s="178" t="s">
        <v>79</v>
      </c>
      <c r="E82" s="179" t="s">
        <v>614</v>
      </c>
      <c r="F82" s="179" t="s">
        <v>615</v>
      </c>
      <c r="G82" s="177"/>
      <c r="H82" s="177"/>
      <c r="I82" s="180"/>
      <c r="J82" s="181">
        <f>BK82</f>
        <v>0</v>
      </c>
      <c r="K82" s="177"/>
      <c r="L82" s="182"/>
      <c r="M82" s="183"/>
      <c r="N82" s="184"/>
      <c r="O82" s="184"/>
      <c r="P82" s="185">
        <f>P83+P86+P97+P102</f>
        <v>0</v>
      </c>
      <c r="Q82" s="184"/>
      <c r="R82" s="185">
        <f>R83+R86+R97+R102</f>
        <v>0</v>
      </c>
      <c r="S82" s="184"/>
      <c r="T82" s="186">
        <f>T83+T86+T97+T102</f>
        <v>0</v>
      </c>
      <c r="AR82" s="187" t="s">
        <v>160</v>
      </c>
      <c r="AT82" s="188" t="s">
        <v>79</v>
      </c>
      <c r="AU82" s="188" t="s">
        <v>80</v>
      </c>
      <c r="AY82" s="187" t="s">
        <v>131</v>
      </c>
      <c r="BK82" s="189">
        <f>BK83+BK86+BK97+BK102</f>
        <v>0</v>
      </c>
    </row>
    <row r="83" spans="2:65" s="10" customFormat="1" ht="19.899999999999999" customHeight="1">
      <c r="B83" s="176"/>
      <c r="C83" s="177"/>
      <c r="D83" s="190" t="s">
        <v>79</v>
      </c>
      <c r="E83" s="191" t="s">
        <v>80</v>
      </c>
      <c r="F83" s="191" t="s">
        <v>615</v>
      </c>
      <c r="G83" s="177"/>
      <c r="H83" s="177"/>
      <c r="I83" s="180"/>
      <c r="J83" s="192">
        <f>BK83</f>
        <v>0</v>
      </c>
      <c r="K83" s="177"/>
      <c r="L83" s="182"/>
      <c r="M83" s="183"/>
      <c r="N83" s="184"/>
      <c r="O83" s="184"/>
      <c r="P83" s="185">
        <f>SUM(P84:P85)</f>
        <v>0</v>
      </c>
      <c r="Q83" s="184"/>
      <c r="R83" s="185">
        <f>SUM(R84:R85)</f>
        <v>0</v>
      </c>
      <c r="S83" s="184"/>
      <c r="T83" s="186">
        <f>SUM(T84:T85)</f>
        <v>0</v>
      </c>
      <c r="AR83" s="187" t="s">
        <v>160</v>
      </c>
      <c r="AT83" s="188" t="s">
        <v>79</v>
      </c>
      <c r="AU83" s="188" t="s">
        <v>25</v>
      </c>
      <c r="AY83" s="187" t="s">
        <v>131</v>
      </c>
      <c r="BK83" s="189">
        <f>SUM(BK84:BK85)</f>
        <v>0</v>
      </c>
    </row>
    <row r="84" spans="2:65" s="1" customFormat="1" ht="22.5" customHeight="1">
      <c r="B84" s="41"/>
      <c r="C84" s="193" t="s">
        <v>25</v>
      </c>
      <c r="D84" s="193" t="s">
        <v>133</v>
      </c>
      <c r="E84" s="194" t="s">
        <v>616</v>
      </c>
      <c r="F84" s="195" t="s">
        <v>617</v>
      </c>
      <c r="G84" s="196" t="s">
        <v>618</v>
      </c>
      <c r="H84" s="197">
        <v>1</v>
      </c>
      <c r="I84" s="198"/>
      <c r="J84" s="199">
        <f>ROUND(I84*H84,2)</f>
        <v>0</v>
      </c>
      <c r="K84" s="195" t="s">
        <v>41</v>
      </c>
      <c r="L84" s="61"/>
      <c r="M84" s="200" t="s">
        <v>41</v>
      </c>
      <c r="N84" s="201" t="s">
        <v>51</v>
      </c>
      <c r="O84" s="42"/>
      <c r="P84" s="202">
        <f>O84*H84</f>
        <v>0</v>
      </c>
      <c r="Q84" s="202">
        <v>0</v>
      </c>
      <c r="R84" s="202">
        <f>Q84*H84</f>
        <v>0</v>
      </c>
      <c r="S84" s="202">
        <v>0</v>
      </c>
      <c r="T84" s="203">
        <f>S84*H84</f>
        <v>0</v>
      </c>
      <c r="AR84" s="24" t="s">
        <v>619</v>
      </c>
      <c r="AT84" s="24" t="s">
        <v>133</v>
      </c>
      <c r="AU84" s="24" t="s">
        <v>89</v>
      </c>
      <c r="AY84" s="24" t="s">
        <v>131</v>
      </c>
      <c r="BE84" s="204">
        <f>IF(N84="základní",J84,0)</f>
        <v>0</v>
      </c>
      <c r="BF84" s="204">
        <f>IF(N84="snížená",J84,0)</f>
        <v>0</v>
      </c>
      <c r="BG84" s="204">
        <f>IF(N84="zákl. přenesená",J84,0)</f>
        <v>0</v>
      </c>
      <c r="BH84" s="204">
        <f>IF(N84="sníž. přenesená",J84,0)</f>
        <v>0</v>
      </c>
      <c r="BI84" s="204">
        <f>IF(N84="nulová",J84,0)</f>
        <v>0</v>
      </c>
      <c r="BJ84" s="24" t="s">
        <v>25</v>
      </c>
      <c r="BK84" s="204">
        <f>ROUND(I84*H84,2)</f>
        <v>0</v>
      </c>
      <c r="BL84" s="24" t="s">
        <v>619</v>
      </c>
      <c r="BM84" s="24" t="s">
        <v>620</v>
      </c>
    </row>
    <row r="85" spans="2:65" s="1" customFormat="1" ht="13.5">
      <c r="B85" s="41"/>
      <c r="C85" s="63"/>
      <c r="D85" s="205" t="s">
        <v>140</v>
      </c>
      <c r="E85" s="63"/>
      <c r="F85" s="206" t="s">
        <v>617</v>
      </c>
      <c r="G85" s="63"/>
      <c r="H85" s="63"/>
      <c r="I85" s="163"/>
      <c r="J85" s="63"/>
      <c r="K85" s="63"/>
      <c r="L85" s="61"/>
      <c r="M85" s="207"/>
      <c r="N85" s="42"/>
      <c r="O85" s="42"/>
      <c r="P85" s="42"/>
      <c r="Q85" s="42"/>
      <c r="R85" s="42"/>
      <c r="S85" s="42"/>
      <c r="T85" s="78"/>
      <c r="AT85" s="24" t="s">
        <v>140</v>
      </c>
      <c r="AU85" s="24" t="s">
        <v>89</v>
      </c>
    </row>
    <row r="86" spans="2:65" s="10" customFormat="1" ht="29.85" customHeight="1">
      <c r="B86" s="176"/>
      <c r="C86" s="177"/>
      <c r="D86" s="190" t="s">
        <v>79</v>
      </c>
      <c r="E86" s="191" t="s">
        <v>621</v>
      </c>
      <c r="F86" s="191" t="s">
        <v>622</v>
      </c>
      <c r="G86" s="177"/>
      <c r="H86" s="177"/>
      <c r="I86" s="180"/>
      <c r="J86" s="192">
        <f>BK86</f>
        <v>0</v>
      </c>
      <c r="K86" s="177"/>
      <c r="L86" s="182"/>
      <c r="M86" s="183"/>
      <c r="N86" s="184"/>
      <c r="O86" s="184"/>
      <c r="P86" s="185">
        <f>SUM(P87:P96)</f>
        <v>0</v>
      </c>
      <c r="Q86" s="184"/>
      <c r="R86" s="185">
        <f>SUM(R87:R96)</f>
        <v>0</v>
      </c>
      <c r="S86" s="184"/>
      <c r="T86" s="186">
        <f>SUM(T87:T96)</f>
        <v>0</v>
      </c>
      <c r="AR86" s="187" t="s">
        <v>160</v>
      </c>
      <c r="AT86" s="188" t="s">
        <v>79</v>
      </c>
      <c r="AU86" s="188" t="s">
        <v>25</v>
      </c>
      <c r="AY86" s="187" t="s">
        <v>131</v>
      </c>
      <c r="BK86" s="189">
        <f>SUM(BK87:BK96)</f>
        <v>0</v>
      </c>
    </row>
    <row r="87" spans="2:65" s="1" customFormat="1" ht="22.5" customHeight="1">
      <c r="B87" s="41"/>
      <c r="C87" s="193" t="s">
        <v>89</v>
      </c>
      <c r="D87" s="193" t="s">
        <v>133</v>
      </c>
      <c r="E87" s="194" t="s">
        <v>623</v>
      </c>
      <c r="F87" s="195" t="s">
        <v>624</v>
      </c>
      <c r="G87" s="196" t="s">
        <v>618</v>
      </c>
      <c r="H87" s="197">
        <v>1</v>
      </c>
      <c r="I87" s="198"/>
      <c r="J87" s="199">
        <f>ROUND(I87*H87,2)</f>
        <v>0</v>
      </c>
      <c r="K87" s="195" t="s">
        <v>137</v>
      </c>
      <c r="L87" s="61"/>
      <c r="M87" s="200" t="s">
        <v>41</v>
      </c>
      <c r="N87" s="201" t="s">
        <v>51</v>
      </c>
      <c r="O87" s="42"/>
      <c r="P87" s="202">
        <f>O87*H87</f>
        <v>0</v>
      </c>
      <c r="Q87" s="202">
        <v>0</v>
      </c>
      <c r="R87" s="202">
        <f>Q87*H87</f>
        <v>0</v>
      </c>
      <c r="S87" s="202">
        <v>0</v>
      </c>
      <c r="T87" s="203">
        <f>S87*H87</f>
        <v>0</v>
      </c>
      <c r="AR87" s="24" t="s">
        <v>619</v>
      </c>
      <c r="AT87" s="24" t="s">
        <v>133</v>
      </c>
      <c r="AU87" s="24" t="s">
        <v>89</v>
      </c>
      <c r="AY87" s="24" t="s">
        <v>131</v>
      </c>
      <c r="BE87" s="204">
        <f>IF(N87="základní",J87,0)</f>
        <v>0</v>
      </c>
      <c r="BF87" s="204">
        <f>IF(N87="snížená",J87,0)</f>
        <v>0</v>
      </c>
      <c r="BG87" s="204">
        <f>IF(N87="zákl. přenesená",J87,0)</f>
        <v>0</v>
      </c>
      <c r="BH87" s="204">
        <f>IF(N87="sníž. přenesená",J87,0)</f>
        <v>0</v>
      </c>
      <c r="BI87" s="204">
        <f>IF(N87="nulová",J87,0)</f>
        <v>0</v>
      </c>
      <c r="BJ87" s="24" t="s">
        <v>25</v>
      </c>
      <c r="BK87" s="204">
        <f>ROUND(I87*H87,2)</f>
        <v>0</v>
      </c>
      <c r="BL87" s="24" t="s">
        <v>619</v>
      </c>
      <c r="BM87" s="24" t="s">
        <v>625</v>
      </c>
    </row>
    <row r="88" spans="2:65" s="1" customFormat="1" ht="13.5">
      <c r="B88" s="41"/>
      <c r="C88" s="63"/>
      <c r="D88" s="210" t="s">
        <v>140</v>
      </c>
      <c r="E88" s="63"/>
      <c r="F88" s="220" t="s">
        <v>626</v>
      </c>
      <c r="G88" s="63"/>
      <c r="H88" s="63"/>
      <c r="I88" s="163"/>
      <c r="J88" s="63"/>
      <c r="K88" s="63"/>
      <c r="L88" s="61"/>
      <c r="M88" s="207"/>
      <c r="N88" s="42"/>
      <c r="O88" s="42"/>
      <c r="P88" s="42"/>
      <c r="Q88" s="42"/>
      <c r="R88" s="42"/>
      <c r="S88" s="42"/>
      <c r="T88" s="78"/>
      <c r="AT88" s="24" t="s">
        <v>140</v>
      </c>
      <c r="AU88" s="24" t="s">
        <v>89</v>
      </c>
    </row>
    <row r="89" spans="2:65" s="1" customFormat="1" ht="22.5" customHeight="1">
      <c r="B89" s="41"/>
      <c r="C89" s="193" t="s">
        <v>149</v>
      </c>
      <c r="D89" s="193" t="s">
        <v>133</v>
      </c>
      <c r="E89" s="194" t="s">
        <v>627</v>
      </c>
      <c r="F89" s="195" t="s">
        <v>628</v>
      </c>
      <c r="G89" s="196" t="s">
        <v>618</v>
      </c>
      <c r="H89" s="197">
        <v>1</v>
      </c>
      <c r="I89" s="198"/>
      <c r="J89" s="199">
        <f>ROUND(I89*H89,2)</f>
        <v>0</v>
      </c>
      <c r="K89" s="195" t="s">
        <v>137</v>
      </c>
      <c r="L89" s="61"/>
      <c r="M89" s="200" t="s">
        <v>41</v>
      </c>
      <c r="N89" s="201" t="s">
        <v>51</v>
      </c>
      <c r="O89" s="42"/>
      <c r="P89" s="202">
        <f>O89*H89</f>
        <v>0</v>
      </c>
      <c r="Q89" s="202">
        <v>0</v>
      </c>
      <c r="R89" s="202">
        <f>Q89*H89</f>
        <v>0</v>
      </c>
      <c r="S89" s="202">
        <v>0</v>
      </c>
      <c r="T89" s="203">
        <f>S89*H89</f>
        <v>0</v>
      </c>
      <c r="AR89" s="24" t="s">
        <v>619</v>
      </c>
      <c r="AT89" s="24" t="s">
        <v>133</v>
      </c>
      <c r="AU89" s="24" t="s">
        <v>89</v>
      </c>
      <c r="AY89" s="24" t="s">
        <v>131</v>
      </c>
      <c r="BE89" s="204">
        <f>IF(N89="základní",J89,0)</f>
        <v>0</v>
      </c>
      <c r="BF89" s="204">
        <f>IF(N89="snížená",J89,0)</f>
        <v>0</v>
      </c>
      <c r="BG89" s="204">
        <f>IF(N89="zákl. přenesená",J89,0)</f>
        <v>0</v>
      </c>
      <c r="BH89" s="204">
        <f>IF(N89="sníž. přenesená",J89,0)</f>
        <v>0</v>
      </c>
      <c r="BI89" s="204">
        <f>IF(N89="nulová",J89,0)</f>
        <v>0</v>
      </c>
      <c r="BJ89" s="24" t="s">
        <v>25</v>
      </c>
      <c r="BK89" s="204">
        <f>ROUND(I89*H89,2)</f>
        <v>0</v>
      </c>
      <c r="BL89" s="24" t="s">
        <v>619</v>
      </c>
      <c r="BM89" s="24" t="s">
        <v>629</v>
      </c>
    </row>
    <row r="90" spans="2:65" s="1" customFormat="1" ht="13.5">
      <c r="B90" s="41"/>
      <c r="C90" s="63"/>
      <c r="D90" s="210" t="s">
        <v>140</v>
      </c>
      <c r="E90" s="63"/>
      <c r="F90" s="220" t="s">
        <v>630</v>
      </c>
      <c r="G90" s="63"/>
      <c r="H90" s="63"/>
      <c r="I90" s="163"/>
      <c r="J90" s="63"/>
      <c r="K90" s="63"/>
      <c r="L90" s="61"/>
      <c r="M90" s="207"/>
      <c r="N90" s="42"/>
      <c r="O90" s="42"/>
      <c r="P90" s="42"/>
      <c r="Q90" s="42"/>
      <c r="R90" s="42"/>
      <c r="S90" s="42"/>
      <c r="T90" s="78"/>
      <c r="AT90" s="24" t="s">
        <v>140</v>
      </c>
      <c r="AU90" s="24" t="s">
        <v>89</v>
      </c>
    </row>
    <row r="91" spans="2:65" s="1" customFormat="1" ht="22.5" customHeight="1">
      <c r="B91" s="41"/>
      <c r="C91" s="193" t="s">
        <v>138</v>
      </c>
      <c r="D91" s="193" t="s">
        <v>133</v>
      </c>
      <c r="E91" s="194" t="s">
        <v>631</v>
      </c>
      <c r="F91" s="195" t="s">
        <v>632</v>
      </c>
      <c r="G91" s="196" t="s">
        <v>618</v>
      </c>
      <c r="H91" s="197">
        <v>1</v>
      </c>
      <c r="I91" s="198"/>
      <c r="J91" s="199">
        <f>ROUND(I91*H91,2)</f>
        <v>0</v>
      </c>
      <c r="K91" s="195" t="s">
        <v>137</v>
      </c>
      <c r="L91" s="61"/>
      <c r="M91" s="200" t="s">
        <v>41</v>
      </c>
      <c r="N91" s="201" t="s">
        <v>51</v>
      </c>
      <c r="O91" s="42"/>
      <c r="P91" s="202">
        <f>O91*H91</f>
        <v>0</v>
      </c>
      <c r="Q91" s="202">
        <v>0</v>
      </c>
      <c r="R91" s="202">
        <f>Q91*H91</f>
        <v>0</v>
      </c>
      <c r="S91" s="202">
        <v>0</v>
      </c>
      <c r="T91" s="203">
        <f>S91*H91</f>
        <v>0</v>
      </c>
      <c r="AR91" s="24" t="s">
        <v>619</v>
      </c>
      <c r="AT91" s="24" t="s">
        <v>133</v>
      </c>
      <c r="AU91" s="24" t="s">
        <v>89</v>
      </c>
      <c r="AY91" s="24" t="s">
        <v>131</v>
      </c>
      <c r="BE91" s="204">
        <f>IF(N91="základní",J91,0)</f>
        <v>0</v>
      </c>
      <c r="BF91" s="204">
        <f>IF(N91="snížená",J91,0)</f>
        <v>0</v>
      </c>
      <c r="BG91" s="204">
        <f>IF(N91="zákl. přenesená",J91,0)</f>
        <v>0</v>
      </c>
      <c r="BH91" s="204">
        <f>IF(N91="sníž. přenesená",J91,0)</f>
        <v>0</v>
      </c>
      <c r="BI91" s="204">
        <f>IF(N91="nulová",J91,0)</f>
        <v>0</v>
      </c>
      <c r="BJ91" s="24" t="s">
        <v>25</v>
      </c>
      <c r="BK91" s="204">
        <f>ROUND(I91*H91,2)</f>
        <v>0</v>
      </c>
      <c r="BL91" s="24" t="s">
        <v>619</v>
      </c>
      <c r="BM91" s="24" t="s">
        <v>633</v>
      </c>
    </row>
    <row r="92" spans="2:65" s="1" customFormat="1" ht="13.5">
      <c r="B92" s="41"/>
      <c r="C92" s="63"/>
      <c r="D92" s="210" t="s">
        <v>140</v>
      </c>
      <c r="E92" s="63"/>
      <c r="F92" s="220" t="s">
        <v>634</v>
      </c>
      <c r="G92" s="63"/>
      <c r="H92" s="63"/>
      <c r="I92" s="163"/>
      <c r="J92" s="63"/>
      <c r="K92" s="63"/>
      <c r="L92" s="61"/>
      <c r="M92" s="207"/>
      <c r="N92" s="42"/>
      <c r="O92" s="42"/>
      <c r="P92" s="42"/>
      <c r="Q92" s="42"/>
      <c r="R92" s="42"/>
      <c r="S92" s="42"/>
      <c r="T92" s="78"/>
      <c r="AT92" s="24" t="s">
        <v>140</v>
      </c>
      <c r="AU92" s="24" t="s">
        <v>89</v>
      </c>
    </row>
    <row r="93" spans="2:65" s="1" customFormat="1" ht="22.5" customHeight="1">
      <c r="B93" s="41"/>
      <c r="C93" s="193" t="s">
        <v>160</v>
      </c>
      <c r="D93" s="193" t="s">
        <v>133</v>
      </c>
      <c r="E93" s="194" t="s">
        <v>635</v>
      </c>
      <c r="F93" s="195" t="s">
        <v>636</v>
      </c>
      <c r="G93" s="196" t="s">
        <v>618</v>
      </c>
      <c r="H93" s="197">
        <v>1</v>
      </c>
      <c r="I93" s="198"/>
      <c r="J93" s="199">
        <f>ROUND(I93*H93,2)</f>
        <v>0</v>
      </c>
      <c r="K93" s="195" t="s">
        <v>137</v>
      </c>
      <c r="L93" s="61"/>
      <c r="M93" s="200" t="s">
        <v>41</v>
      </c>
      <c r="N93" s="201" t="s">
        <v>51</v>
      </c>
      <c r="O93" s="42"/>
      <c r="P93" s="202">
        <f>O93*H93</f>
        <v>0</v>
      </c>
      <c r="Q93" s="202">
        <v>0</v>
      </c>
      <c r="R93" s="202">
        <f>Q93*H93</f>
        <v>0</v>
      </c>
      <c r="S93" s="202">
        <v>0</v>
      </c>
      <c r="T93" s="203">
        <f>S93*H93</f>
        <v>0</v>
      </c>
      <c r="AR93" s="24" t="s">
        <v>619</v>
      </c>
      <c r="AT93" s="24" t="s">
        <v>133</v>
      </c>
      <c r="AU93" s="24" t="s">
        <v>89</v>
      </c>
      <c r="AY93" s="24" t="s">
        <v>131</v>
      </c>
      <c r="BE93" s="204">
        <f>IF(N93="základní",J93,0)</f>
        <v>0</v>
      </c>
      <c r="BF93" s="204">
        <f>IF(N93="snížená",J93,0)</f>
        <v>0</v>
      </c>
      <c r="BG93" s="204">
        <f>IF(N93="zákl. přenesená",J93,0)</f>
        <v>0</v>
      </c>
      <c r="BH93" s="204">
        <f>IF(N93="sníž. přenesená",J93,0)</f>
        <v>0</v>
      </c>
      <c r="BI93" s="204">
        <f>IF(N93="nulová",J93,0)</f>
        <v>0</v>
      </c>
      <c r="BJ93" s="24" t="s">
        <v>25</v>
      </c>
      <c r="BK93" s="204">
        <f>ROUND(I93*H93,2)</f>
        <v>0</v>
      </c>
      <c r="BL93" s="24" t="s">
        <v>619</v>
      </c>
      <c r="BM93" s="24" t="s">
        <v>637</v>
      </c>
    </row>
    <row r="94" spans="2:65" s="1" customFormat="1" ht="27">
      <c r="B94" s="41"/>
      <c r="C94" s="63"/>
      <c r="D94" s="210" t="s">
        <v>140</v>
      </c>
      <c r="E94" s="63"/>
      <c r="F94" s="220" t="s">
        <v>638</v>
      </c>
      <c r="G94" s="63"/>
      <c r="H94" s="63"/>
      <c r="I94" s="163"/>
      <c r="J94" s="63"/>
      <c r="K94" s="63"/>
      <c r="L94" s="61"/>
      <c r="M94" s="207"/>
      <c r="N94" s="42"/>
      <c r="O94" s="42"/>
      <c r="P94" s="42"/>
      <c r="Q94" s="42"/>
      <c r="R94" s="42"/>
      <c r="S94" s="42"/>
      <c r="T94" s="78"/>
      <c r="AT94" s="24" t="s">
        <v>140</v>
      </c>
      <c r="AU94" s="24" t="s">
        <v>89</v>
      </c>
    </row>
    <row r="95" spans="2:65" s="1" customFormat="1" ht="22.5" customHeight="1">
      <c r="B95" s="41"/>
      <c r="C95" s="193" t="s">
        <v>166</v>
      </c>
      <c r="D95" s="193" t="s">
        <v>133</v>
      </c>
      <c r="E95" s="194" t="s">
        <v>639</v>
      </c>
      <c r="F95" s="195" t="s">
        <v>640</v>
      </c>
      <c r="G95" s="196" t="s">
        <v>618</v>
      </c>
      <c r="H95" s="197">
        <v>1</v>
      </c>
      <c r="I95" s="198"/>
      <c r="J95" s="199">
        <f>ROUND(I95*H95,2)</f>
        <v>0</v>
      </c>
      <c r="K95" s="195" t="s">
        <v>137</v>
      </c>
      <c r="L95" s="61"/>
      <c r="M95" s="200" t="s">
        <v>41</v>
      </c>
      <c r="N95" s="201" t="s">
        <v>51</v>
      </c>
      <c r="O95" s="42"/>
      <c r="P95" s="202">
        <f>O95*H95</f>
        <v>0</v>
      </c>
      <c r="Q95" s="202">
        <v>0</v>
      </c>
      <c r="R95" s="202">
        <f>Q95*H95</f>
        <v>0</v>
      </c>
      <c r="S95" s="202">
        <v>0</v>
      </c>
      <c r="T95" s="203">
        <f>S95*H95</f>
        <v>0</v>
      </c>
      <c r="AR95" s="24" t="s">
        <v>619</v>
      </c>
      <c r="AT95" s="24" t="s">
        <v>133</v>
      </c>
      <c r="AU95" s="24" t="s">
        <v>89</v>
      </c>
      <c r="AY95" s="24" t="s">
        <v>131</v>
      </c>
      <c r="BE95" s="204">
        <f>IF(N95="základní",J95,0)</f>
        <v>0</v>
      </c>
      <c r="BF95" s="204">
        <f>IF(N95="snížená",J95,0)</f>
        <v>0</v>
      </c>
      <c r="BG95" s="204">
        <f>IF(N95="zákl. přenesená",J95,0)</f>
        <v>0</v>
      </c>
      <c r="BH95" s="204">
        <f>IF(N95="sníž. přenesená",J95,0)</f>
        <v>0</v>
      </c>
      <c r="BI95" s="204">
        <f>IF(N95="nulová",J95,0)</f>
        <v>0</v>
      </c>
      <c r="BJ95" s="24" t="s">
        <v>25</v>
      </c>
      <c r="BK95" s="204">
        <f>ROUND(I95*H95,2)</f>
        <v>0</v>
      </c>
      <c r="BL95" s="24" t="s">
        <v>619</v>
      </c>
      <c r="BM95" s="24" t="s">
        <v>641</v>
      </c>
    </row>
    <row r="96" spans="2:65" s="1" customFormat="1" ht="27">
      <c r="B96" s="41"/>
      <c r="C96" s="63"/>
      <c r="D96" s="205" t="s">
        <v>140</v>
      </c>
      <c r="E96" s="63"/>
      <c r="F96" s="206" t="s">
        <v>642</v>
      </c>
      <c r="G96" s="63"/>
      <c r="H96" s="63"/>
      <c r="I96" s="163"/>
      <c r="J96" s="63"/>
      <c r="K96" s="63"/>
      <c r="L96" s="61"/>
      <c r="M96" s="207"/>
      <c r="N96" s="42"/>
      <c r="O96" s="42"/>
      <c r="P96" s="42"/>
      <c r="Q96" s="42"/>
      <c r="R96" s="42"/>
      <c r="S96" s="42"/>
      <c r="T96" s="78"/>
      <c r="AT96" s="24" t="s">
        <v>140</v>
      </c>
      <c r="AU96" s="24" t="s">
        <v>89</v>
      </c>
    </row>
    <row r="97" spans="2:65" s="10" customFormat="1" ht="29.85" customHeight="1">
      <c r="B97" s="176"/>
      <c r="C97" s="177"/>
      <c r="D97" s="190" t="s">
        <v>79</v>
      </c>
      <c r="E97" s="191" t="s">
        <v>643</v>
      </c>
      <c r="F97" s="191" t="s">
        <v>644</v>
      </c>
      <c r="G97" s="177"/>
      <c r="H97" s="177"/>
      <c r="I97" s="180"/>
      <c r="J97" s="192">
        <f>BK97</f>
        <v>0</v>
      </c>
      <c r="K97" s="177"/>
      <c r="L97" s="182"/>
      <c r="M97" s="183"/>
      <c r="N97" s="184"/>
      <c r="O97" s="184"/>
      <c r="P97" s="185">
        <f>SUM(P98:P101)</f>
        <v>0</v>
      </c>
      <c r="Q97" s="184"/>
      <c r="R97" s="185">
        <f>SUM(R98:R101)</f>
        <v>0</v>
      </c>
      <c r="S97" s="184"/>
      <c r="T97" s="186">
        <f>SUM(T98:T101)</f>
        <v>0</v>
      </c>
      <c r="AR97" s="187" t="s">
        <v>160</v>
      </c>
      <c r="AT97" s="188" t="s">
        <v>79</v>
      </c>
      <c r="AU97" s="188" t="s">
        <v>25</v>
      </c>
      <c r="AY97" s="187" t="s">
        <v>131</v>
      </c>
      <c r="BK97" s="189">
        <f>SUM(BK98:BK101)</f>
        <v>0</v>
      </c>
    </row>
    <row r="98" spans="2:65" s="1" customFormat="1" ht="22.5" customHeight="1">
      <c r="B98" s="41"/>
      <c r="C98" s="193" t="s">
        <v>171</v>
      </c>
      <c r="D98" s="193" t="s">
        <v>133</v>
      </c>
      <c r="E98" s="194" t="s">
        <v>645</v>
      </c>
      <c r="F98" s="195" t="s">
        <v>644</v>
      </c>
      <c r="G98" s="196" t="s">
        <v>618</v>
      </c>
      <c r="H98" s="197">
        <v>1</v>
      </c>
      <c r="I98" s="198"/>
      <c r="J98" s="199">
        <f>ROUND(I98*H98,2)</f>
        <v>0</v>
      </c>
      <c r="K98" s="195" t="s">
        <v>137</v>
      </c>
      <c r="L98" s="61"/>
      <c r="M98" s="200" t="s">
        <v>41</v>
      </c>
      <c r="N98" s="201" t="s">
        <v>51</v>
      </c>
      <c r="O98" s="42"/>
      <c r="P98" s="202">
        <f>O98*H98</f>
        <v>0</v>
      </c>
      <c r="Q98" s="202">
        <v>0</v>
      </c>
      <c r="R98" s="202">
        <f>Q98*H98</f>
        <v>0</v>
      </c>
      <c r="S98" s="202">
        <v>0</v>
      </c>
      <c r="T98" s="203">
        <f>S98*H98</f>
        <v>0</v>
      </c>
      <c r="AR98" s="24" t="s">
        <v>619</v>
      </c>
      <c r="AT98" s="24" t="s">
        <v>133</v>
      </c>
      <c r="AU98" s="24" t="s">
        <v>89</v>
      </c>
      <c r="AY98" s="24" t="s">
        <v>131</v>
      </c>
      <c r="BE98" s="204">
        <f>IF(N98="základní",J98,0)</f>
        <v>0</v>
      </c>
      <c r="BF98" s="204">
        <f>IF(N98="snížená",J98,0)</f>
        <v>0</v>
      </c>
      <c r="BG98" s="204">
        <f>IF(N98="zákl. přenesená",J98,0)</f>
        <v>0</v>
      </c>
      <c r="BH98" s="204">
        <f>IF(N98="sníž. přenesená",J98,0)</f>
        <v>0</v>
      </c>
      <c r="BI98" s="204">
        <f>IF(N98="nulová",J98,0)</f>
        <v>0</v>
      </c>
      <c r="BJ98" s="24" t="s">
        <v>25</v>
      </c>
      <c r="BK98" s="204">
        <f>ROUND(I98*H98,2)</f>
        <v>0</v>
      </c>
      <c r="BL98" s="24" t="s">
        <v>619</v>
      </c>
      <c r="BM98" s="24" t="s">
        <v>646</v>
      </c>
    </row>
    <row r="99" spans="2:65" s="1" customFormat="1" ht="13.5">
      <c r="B99" s="41"/>
      <c r="C99" s="63"/>
      <c r="D99" s="210" t="s">
        <v>140</v>
      </c>
      <c r="E99" s="63"/>
      <c r="F99" s="220" t="s">
        <v>647</v>
      </c>
      <c r="G99" s="63"/>
      <c r="H99" s="63"/>
      <c r="I99" s="163"/>
      <c r="J99" s="63"/>
      <c r="K99" s="63"/>
      <c r="L99" s="61"/>
      <c r="M99" s="207"/>
      <c r="N99" s="42"/>
      <c r="O99" s="42"/>
      <c r="P99" s="42"/>
      <c r="Q99" s="42"/>
      <c r="R99" s="42"/>
      <c r="S99" s="42"/>
      <c r="T99" s="78"/>
      <c r="AT99" s="24" t="s">
        <v>140</v>
      </c>
      <c r="AU99" s="24" t="s">
        <v>89</v>
      </c>
    </row>
    <row r="100" spans="2:65" s="1" customFormat="1" ht="22.5" customHeight="1">
      <c r="B100" s="41"/>
      <c r="C100" s="193" t="s">
        <v>180</v>
      </c>
      <c r="D100" s="193" t="s">
        <v>133</v>
      </c>
      <c r="E100" s="194" t="s">
        <v>648</v>
      </c>
      <c r="F100" s="195" t="s">
        <v>649</v>
      </c>
      <c r="G100" s="196" t="s">
        <v>618</v>
      </c>
      <c r="H100" s="197">
        <v>1</v>
      </c>
      <c r="I100" s="198"/>
      <c r="J100" s="199">
        <f>ROUND(I100*H100,2)</f>
        <v>0</v>
      </c>
      <c r="K100" s="195" t="s">
        <v>137</v>
      </c>
      <c r="L100" s="61"/>
      <c r="M100" s="200" t="s">
        <v>41</v>
      </c>
      <c r="N100" s="201" t="s">
        <v>51</v>
      </c>
      <c r="O100" s="42"/>
      <c r="P100" s="202">
        <f>O100*H100</f>
        <v>0</v>
      </c>
      <c r="Q100" s="202">
        <v>0</v>
      </c>
      <c r="R100" s="202">
        <f>Q100*H100</f>
        <v>0</v>
      </c>
      <c r="S100" s="202">
        <v>0</v>
      </c>
      <c r="T100" s="203">
        <f>S100*H100</f>
        <v>0</v>
      </c>
      <c r="AR100" s="24" t="s">
        <v>619</v>
      </c>
      <c r="AT100" s="24" t="s">
        <v>133</v>
      </c>
      <c r="AU100" s="24" t="s">
        <v>89</v>
      </c>
      <c r="AY100" s="24" t="s">
        <v>131</v>
      </c>
      <c r="BE100" s="204">
        <f>IF(N100="základní",J100,0)</f>
        <v>0</v>
      </c>
      <c r="BF100" s="204">
        <f>IF(N100="snížená",J100,0)</f>
        <v>0</v>
      </c>
      <c r="BG100" s="204">
        <f>IF(N100="zákl. přenesená",J100,0)</f>
        <v>0</v>
      </c>
      <c r="BH100" s="204">
        <f>IF(N100="sníž. přenesená",J100,0)</f>
        <v>0</v>
      </c>
      <c r="BI100" s="204">
        <f>IF(N100="nulová",J100,0)</f>
        <v>0</v>
      </c>
      <c r="BJ100" s="24" t="s">
        <v>25</v>
      </c>
      <c r="BK100" s="204">
        <f>ROUND(I100*H100,2)</f>
        <v>0</v>
      </c>
      <c r="BL100" s="24" t="s">
        <v>619</v>
      </c>
      <c r="BM100" s="24" t="s">
        <v>650</v>
      </c>
    </row>
    <row r="101" spans="2:65" s="1" customFormat="1" ht="13.5">
      <c r="B101" s="41"/>
      <c r="C101" s="63"/>
      <c r="D101" s="205" t="s">
        <v>140</v>
      </c>
      <c r="E101" s="63"/>
      <c r="F101" s="206" t="s">
        <v>651</v>
      </c>
      <c r="G101" s="63"/>
      <c r="H101" s="63"/>
      <c r="I101" s="163"/>
      <c r="J101" s="63"/>
      <c r="K101" s="63"/>
      <c r="L101" s="61"/>
      <c r="M101" s="207"/>
      <c r="N101" s="42"/>
      <c r="O101" s="42"/>
      <c r="P101" s="42"/>
      <c r="Q101" s="42"/>
      <c r="R101" s="42"/>
      <c r="S101" s="42"/>
      <c r="T101" s="78"/>
      <c r="AT101" s="24" t="s">
        <v>140</v>
      </c>
      <c r="AU101" s="24" t="s">
        <v>89</v>
      </c>
    </row>
    <row r="102" spans="2:65" s="10" customFormat="1" ht="29.85" customHeight="1">
      <c r="B102" s="176"/>
      <c r="C102" s="177"/>
      <c r="D102" s="190" t="s">
        <v>79</v>
      </c>
      <c r="E102" s="191" t="s">
        <v>652</v>
      </c>
      <c r="F102" s="191" t="s">
        <v>653</v>
      </c>
      <c r="G102" s="177"/>
      <c r="H102" s="177"/>
      <c r="I102" s="180"/>
      <c r="J102" s="192">
        <f>BK102</f>
        <v>0</v>
      </c>
      <c r="K102" s="177"/>
      <c r="L102" s="182"/>
      <c r="M102" s="183"/>
      <c r="N102" s="184"/>
      <c r="O102" s="184"/>
      <c r="P102" s="185">
        <f>SUM(P103:P104)</f>
        <v>0</v>
      </c>
      <c r="Q102" s="184"/>
      <c r="R102" s="185">
        <f>SUM(R103:R104)</f>
        <v>0</v>
      </c>
      <c r="S102" s="184"/>
      <c r="T102" s="186">
        <f>SUM(T103:T104)</f>
        <v>0</v>
      </c>
      <c r="AR102" s="187" t="s">
        <v>160</v>
      </c>
      <c r="AT102" s="188" t="s">
        <v>79</v>
      </c>
      <c r="AU102" s="188" t="s">
        <v>25</v>
      </c>
      <c r="AY102" s="187" t="s">
        <v>131</v>
      </c>
      <c r="BK102" s="189">
        <f>SUM(BK103:BK104)</f>
        <v>0</v>
      </c>
    </row>
    <row r="103" spans="2:65" s="1" customFormat="1" ht="22.5" customHeight="1">
      <c r="B103" s="41"/>
      <c r="C103" s="193" t="s">
        <v>193</v>
      </c>
      <c r="D103" s="193" t="s">
        <v>133</v>
      </c>
      <c r="E103" s="194" t="s">
        <v>654</v>
      </c>
      <c r="F103" s="195" t="s">
        <v>655</v>
      </c>
      <c r="G103" s="196" t="s">
        <v>618</v>
      </c>
      <c r="H103" s="197">
        <v>2</v>
      </c>
      <c r="I103" s="198"/>
      <c r="J103" s="199">
        <f>ROUND(I103*H103,2)</f>
        <v>0</v>
      </c>
      <c r="K103" s="195" t="s">
        <v>137</v>
      </c>
      <c r="L103" s="61"/>
      <c r="M103" s="200" t="s">
        <v>41</v>
      </c>
      <c r="N103" s="201" t="s">
        <v>51</v>
      </c>
      <c r="O103" s="42"/>
      <c r="P103" s="202">
        <f>O103*H103</f>
        <v>0</v>
      </c>
      <c r="Q103" s="202">
        <v>0</v>
      </c>
      <c r="R103" s="202">
        <f>Q103*H103</f>
        <v>0</v>
      </c>
      <c r="S103" s="202">
        <v>0</v>
      </c>
      <c r="T103" s="203">
        <f>S103*H103</f>
        <v>0</v>
      </c>
      <c r="AR103" s="24" t="s">
        <v>619</v>
      </c>
      <c r="AT103" s="24" t="s">
        <v>133</v>
      </c>
      <c r="AU103" s="24" t="s">
        <v>89</v>
      </c>
      <c r="AY103" s="24" t="s">
        <v>131</v>
      </c>
      <c r="BE103" s="204">
        <f>IF(N103="základní",J103,0)</f>
        <v>0</v>
      </c>
      <c r="BF103" s="204">
        <f>IF(N103="snížená",J103,0)</f>
        <v>0</v>
      </c>
      <c r="BG103" s="204">
        <f>IF(N103="zákl. přenesená",J103,0)</f>
        <v>0</v>
      </c>
      <c r="BH103" s="204">
        <f>IF(N103="sníž. přenesená",J103,0)</f>
        <v>0</v>
      </c>
      <c r="BI103" s="204">
        <f>IF(N103="nulová",J103,0)</f>
        <v>0</v>
      </c>
      <c r="BJ103" s="24" t="s">
        <v>25</v>
      </c>
      <c r="BK103" s="204">
        <f>ROUND(I103*H103,2)</f>
        <v>0</v>
      </c>
      <c r="BL103" s="24" t="s">
        <v>619</v>
      </c>
      <c r="BM103" s="24" t="s">
        <v>656</v>
      </c>
    </row>
    <row r="104" spans="2:65" s="1" customFormat="1" ht="13.5">
      <c r="B104" s="41"/>
      <c r="C104" s="63"/>
      <c r="D104" s="205" t="s">
        <v>140</v>
      </c>
      <c r="E104" s="63"/>
      <c r="F104" s="206" t="s">
        <v>657</v>
      </c>
      <c r="G104" s="63"/>
      <c r="H104" s="63"/>
      <c r="I104" s="163"/>
      <c r="J104" s="63"/>
      <c r="K104" s="63"/>
      <c r="L104" s="61"/>
      <c r="M104" s="272"/>
      <c r="N104" s="273"/>
      <c r="O104" s="273"/>
      <c r="P104" s="273"/>
      <c r="Q104" s="273"/>
      <c r="R104" s="273"/>
      <c r="S104" s="273"/>
      <c r="T104" s="274"/>
      <c r="AT104" s="24" t="s">
        <v>140</v>
      </c>
      <c r="AU104" s="24" t="s">
        <v>89</v>
      </c>
    </row>
    <row r="105" spans="2:65" s="1" customFormat="1" ht="6.95" customHeight="1">
      <c r="B105" s="56"/>
      <c r="C105" s="57"/>
      <c r="D105" s="57"/>
      <c r="E105" s="57"/>
      <c r="F105" s="57"/>
      <c r="G105" s="57"/>
      <c r="H105" s="57"/>
      <c r="I105" s="139"/>
      <c r="J105" s="57"/>
      <c r="K105" s="57"/>
      <c r="L105" s="61"/>
    </row>
  </sheetData>
  <sheetProtection password="CC35" sheet="1" objects="1" scenarios="1" formatCells="0" formatColumns="0" formatRows="0" sort="0" autoFilter="0"/>
  <autoFilter ref="C80:K104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275" customWidth="1"/>
    <col min="2" max="2" width="1.6640625" style="275" customWidth="1"/>
    <col min="3" max="4" width="5" style="275" customWidth="1"/>
    <col min="5" max="5" width="11.6640625" style="275" customWidth="1"/>
    <col min="6" max="6" width="9.1640625" style="275" customWidth="1"/>
    <col min="7" max="7" width="5" style="275" customWidth="1"/>
    <col min="8" max="8" width="77.83203125" style="275" customWidth="1"/>
    <col min="9" max="10" width="20" style="275" customWidth="1"/>
    <col min="11" max="11" width="1.6640625" style="275" customWidth="1"/>
  </cols>
  <sheetData>
    <row r="1" spans="2:11" ht="37.5" customHeight="1"/>
    <row r="2" spans="2:11" ht="7.5" customHeight="1">
      <c r="B2" s="276"/>
      <c r="C2" s="277"/>
      <c r="D2" s="277"/>
      <c r="E2" s="277"/>
      <c r="F2" s="277"/>
      <c r="G2" s="277"/>
      <c r="H2" s="277"/>
      <c r="I2" s="277"/>
      <c r="J2" s="277"/>
      <c r="K2" s="278"/>
    </row>
    <row r="3" spans="2:11" s="15" customFormat="1" ht="45" customHeight="1">
      <c r="B3" s="279"/>
      <c r="C3" s="402" t="s">
        <v>658</v>
      </c>
      <c r="D3" s="402"/>
      <c r="E3" s="402"/>
      <c r="F3" s="402"/>
      <c r="G3" s="402"/>
      <c r="H3" s="402"/>
      <c r="I3" s="402"/>
      <c r="J3" s="402"/>
      <c r="K3" s="280"/>
    </row>
    <row r="4" spans="2:11" ht="25.5" customHeight="1">
      <c r="B4" s="281"/>
      <c r="C4" s="406" t="s">
        <v>659</v>
      </c>
      <c r="D4" s="406"/>
      <c r="E4" s="406"/>
      <c r="F4" s="406"/>
      <c r="G4" s="406"/>
      <c r="H4" s="406"/>
      <c r="I4" s="406"/>
      <c r="J4" s="406"/>
      <c r="K4" s="282"/>
    </row>
    <row r="5" spans="2:11" ht="5.25" customHeight="1">
      <c r="B5" s="281"/>
      <c r="C5" s="283"/>
      <c r="D5" s="283"/>
      <c r="E5" s="283"/>
      <c r="F5" s="283"/>
      <c r="G5" s="283"/>
      <c r="H5" s="283"/>
      <c r="I5" s="283"/>
      <c r="J5" s="283"/>
      <c r="K5" s="282"/>
    </row>
    <row r="6" spans="2:11" ht="15" customHeight="1">
      <c r="B6" s="281"/>
      <c r="C6" s="405" t="s">
        <v>660</v>
      </c>
      <c r="D6" s="405"/>
      <c r="E6" s="405"/>
      <c r="F6" s="405"/>
      <c r="G6" s="405"/>
      <c r="H6" s="405"/>
      <c r="I6" s="405"/>
      <c r="J6" s="405"/>
      <c r="K6" s="282"/>
    </row>
    <row r="7" spans="2:11" ht="15" customHeight="1">
      <c r="B7" s="285"/>
      <c r="C7" s="405" t="s">
        <v>661</v>
      </c>
      <c r="D7" s="405"/>
      <c r="E7" s="405"/>
      <c r="F7" s="405"/>
      <c r="G7" s="405"/>
      <c r="H7" s="405"/>
      <c r="I7" s="405"/>
      <c r="J7" s="405"/>
      <c r="K7" s="282"/>
    </row>
    <row r="8" spans="2:11" ht="12.75" customHeight="1">
      <c r="B8" s="285"/>
      <c r="C8" s="284"/>
      <c r="D8" s="284"/>
      <c r="E8" s="284"/>
      <c r="F8" s="284"/>
      <c r="G8" s="284"/>
      <c r="H8" s="284"/>
      <c r="I8" s="284"/>
      <c r="J8" s="284"/>
      <c r="K8" s="282"/>
    </row>
    <row r="9" spans="2:11" ht="15" customHeight="1">
      <c r="B9" s="285"/>
      <c r="C9" s="405" t="s">
        <v>662</v>
      </c>
      <c r="D9" s="405"/>
      <c r="E9" s="405"/>
      <c r="F9" s="405"/>
      <c r="G9" s="405"/>
      <c r="H9" s="405"/>
      <c r="I9" s="405"/>
      <c r="J9" s="405"/>
      <c r="K9" s="282"/>
    </row>
    <row r="10" spans="2:11" ht="15" customHeight="1">
      <c r="B10" s="285"/>
      <c r="C10" s="284"/>
      <c r="D10" s="405" t="s">
        <v>663</v>
      </c>
      <c r="E10" s="405"/>
      <c r="F10" s="405"/>
      <c r="G10" s="405"/>
      <c r="H10" s="405"/>
      <c r="I10" s="405"/>
      <c r="J10" s="405"/>
      <c r="K10" s="282"/>
    </row>
    <row r="11" spans="2:11" ht="15" customHeight="1">
      <c r="B11" s="285"/>
      <c r="C11" s="286"/>
      <c r="D11" s="405" t="s">
        <v>664</v>
      </c>
      <c r="E11" s="405"/>
      <c r="F11" s="405"/>
      <c r="G11" s="405"/>
      <c r="H11" s="405"/>
      <c r="I11" s="405"/>
      <c r="J11" s="405"/>
      <c r="K11" s="282"/>
    </row>
    <row r="12" spans="2:11" ht="12.75" customHeight="1">
      <c r="B12" s="285"/>
      <c r="C12" s="286"/>
      <c r="D12" s="286"/>
      <c r="E12" s="286"/>
      <c r="F12" s="286"/>
      <c r="G12" s="286"/>
      <c r="H12" s="286"/>
      <c r="I12" s="286"/>
      <c r="J12" s="286"/>
      <c r="K12" s="282"/>
    </row>
    <row r="13" spans="2:11" ht="15" customHeight="1">
      <c r="B13" s="285"/>
      <c r="C13" s="286"/>
      <c r="D13" s="405" t="s">
        <v>665</v>
      </c>
      <c r="E13" s="405"/>
      <c r="F13" s="405"/>
      <c r="G13" s="405"/>
      <c r="H13" s="405"/>
      <c r="I13" s="405"/>
      <c r="J13" s="405"/>
      <c r="K13" s="282"/>
    </row>
    <row r="14" spans="2:11" ht="15" customHeight="1">
      <c r="B14" s="285"/>
      <c r="C14" s="286"/>
      <c r="D14" s="405" t="s">
        <v>666</v>
      </c>
      <c r="E14" s="405"/>
      <c r="F14" s="405"/>
      <c r="G14" s="405"/>
      <c r="H14" s="405"/>
      <c r="I14" s="405"/>
      <c r="J14" s="405"/>
      <c r="K14" s="282"/>
    </row>
    <row r="15" spans="2:11" ht="15" customHeight="1">
      <c r="B15" s="285"/>
      <c r="C15" s="286"/>
      <c r="D15" s="405" t="s">
        <v>667</v>
      </c>
      <c r="E15" s="405"/>
      <c r="F15" s="405"/>
      <c r="G15" s="405"/>
      <c r="H15" s="405"/>
      <c r="I15" s="405"/>
      <c r="J15" s="405"/>
      <c r="K15" s="282"/>
    </row>
    <row r="16" spans="2:11" ht="15" customHeight="1">
      <c r="B16" s="285"/>
      <c r="C16" s="286"/>
      <c r="D16" s="286"/>
      <c r="E16" s="287" t="s">
        <v>87</v>
      </c>
      <c r="F16" s="405" t="s">
        <v>668</v>
      </c>
      <c r="G16" s="405"/>
      <c r="H16" s="405"/>
      <c r="I16" s="405"/>
      <c r="J16" s="405"/>
      <c r="K16" s="282"/>
    </row>
    <row r="17" spans="2:11" ht="15" customHeight="1">
      <c r="B17" s="285"/>
      <c r="C17" s="286"/>
      <c r="D17" s="286"/>
      <c r="E17" s="287" t="s">
        <v>669</v>
      </c>
      <c r="F17" s="405" t="s">
        <v>670</v>
      </c>
      <c r="G17" s="405"/>
      <c r="H17" s="405"/>
      <c r="I17" s="405"/>
      <c r="J17" s="405"/>
      <c r="K17" s="282"/>
    </row>
    <row r="18" spans="2:11" ht="15" customHeight="1">
      <c r="B18" s="285"/>
      <c r="C18" s="286"/>
      <c r="D18" s="286"/>
      <c r="E18" s="287" t="s">
        <v>671</v>
      </c>
      <c r="F18" s="405" t="s">
        <v>672</v>
      </c>
      <c r="G18" s="405"/>
      <c r="H18" s="405"/>
      <c r="I18" s="405"/>
      <c r="J18" s="405"/>
      <c r="K18" s="282"/>
    </row>
    <row r="19" spans="2:11" ht="15" customHeight="1">
      <c r="B19" s="285"/>
      <c r="C19" s="286"/>
      <c r="D19" s="286"/>
      <c r="E19" s="287" t="s">
        <v>673</v>
      </c>
      <c r="F19" s="405" t="s">
        <v>674</v>
      </c>
      <c r="G19" s="405"/>
      <c r="H19" s="405"/>
      <c r="I19" s="405"/>
      <c r="J19" s="405"/>
      <c r="K19" s="282"/>
    </row>
    <row r="20" spans="2:11" ht="15" customHeight="1">
      <c r="B20" s="285"/>
      <c r="C20" s="286"/>
      <c r="D20" s="286"/>
      <c r="E20" s="287" t="s">
        <v>675</v>
      </c>
      <c r="F20" s="405" t="s">
        <v>676</v>
      </c>
      <c r="G20" s="405"/>
      <c r="H20" s="405"/>
      <c r="I20" s="405"/>
      <c r="J20" s="405"/>
      <c r="K20" s="282"/>
    </row>
    <row r="21" spans="2:11" ht="15" customHeight="1">
      <c r="B21" s="285"/>
      <c r="C21" s="286"/>
      <c r="D21" s="286"/>
      <c r="E21" s="287" t="s">
        <v>677</v>
      </c>
      <c r="F21" s="405" t="s">
        <v>678</v>
      </c>
      <c r="G21" s="405"/>
      <c r="H21" s="405"/>
      <c r="I21" s="405"/>
      <c r="J21" s="405"/>
      <c r="K21" s="282"/>
    </row>
    <row r="22" spans="2:11" ht="12.75" customHeight="1">
      <c r="B22" s="285"/>
      <c r="C22" s="286"/>
      <c r="D22" s="286"/>
      <c r="E22" s="286"/>
      <c r="F22" s="286"/>
      <c r="G22" s="286"/>
      <c r="H22" s="286"/>
      <c r="I22" s="286"/>
      <c r="J22" s="286"/>
      <c r="K22" s="282"/>
    </row>
    <row r="23" spans="2:11" ht="15" customHeight="1">
      <c r="B23" s="285"/>
      <c r="C23" s="405" t="s">
        <v>679</v>
      </c>
      <c r="D23" s="405"/>
      <c r="E23" s="405"/>
      <c r="F23" s="405"/>
      <c r="G23" s="405"/>
      <c r="H23" s="405"/>
      <c r="I23" s="405"/>
      <c r="J23" s="405"/>
      <c r="K23" s="282"/>
    </row>
    <row r="24" spans="2:11" ht="15" customHeight="1">
      <c r="B24" s="285"/>
      <c r="C24" s="405" t="s">
        <v>680</v>
      </c>
      <c r="D24" s="405"/>
      <c r="E24" s="405"/>
      <c r="F24" s="405"/>
      <c r="G24" s="405"/>
      <c r="H24" s="405"/>
      <c r="I24" s="405"/>
      <c r="J24" s="405"/>
      <c r="K24" s="282"/>
    </row>
    <row r="25" spans="2:11" ht="15" customHeight="1">
      <c r="B25" s="285"/>
      <c r="C25" s="284"/>
      <c r="D25" s="405" t="s">
        <v>681</v>
      </c>
      <c r="E25" s="405"/>
      <c r="F25" s="405"/>
      <c r="G25" s="405"/>
      <c r="H25" s="405"/>
      <c r="I25" s="405"/>
      <c r="J25" s="405"/>
      <c r="K25" s="282"/>
    </row>
    <row r="26" spans="2:11" ht="15" customHeight="1">
      <c r="B26" s="285"/>
      <c r="C26" s="286"/>
      <c r="D26" s="405" t="s">
        <v>682</v>
      </c>
      <c r="E26" s="405"/>
      <c r="F26" s="405"/>
      <c r="G26" s="405"/>
      <c r="H26" s="405"/>
      <c r="I26" s="405"/>
      <c r="J26" s="405"/>
      <c r="K26" s="282"/>
    </row>
    <row r="27" spans="2:11" ht="12.75" customHeight="1">
      <c r="B27" s="285"/>
      <c r="C27" s="286"/>
      <c r="D27" s="286"/>
      <c r="E27" s="286"/>
      <c r="F27" s="286"/>
      <c r="G27" s="286"/>
      <c r="H27" s="286"/>
      <c r="I27" s="286"/>
      <c r="J27" s="286"/>
      <c r="K27" s="282"/>
    </row>
    <row r="28" spans="2:11" ht="15" customHeight="1">
      <c r="B28" s="285"/>
      <c r="C28" s="286"/>
      <c r="D28" s="405" t="s">
        <v>683</v>
      </c>
      <c r="E28" s="405"/>
      <c r="F28" s="405"/>
      <c r="G28" s="405"/>
      <c r="H28" s="405"/>
      <c r="I28" s="405"/>
      <c r="J28" s="405"/>
      <c r="K28" s="282"/>
    </row>
    <row r="29" spans="2:11" ht="15" customHeight="1">
      <c r="B29" s="285"/>
      <c r="C29" s="286"/>
      <c r="D29" s="405" t="s">
        <v>684</v>
      </c>
      <c r="E29" s="405"/>
      <c r="F29" s="405"/>
      <c r="G29" s="405"/>
      <c r="H29" s="405"/>
      <c r="I29" s="405"/>
      <c r="J29" s="405"/>
      <c r="K29" s="282"/>
    </row>
    <row r="30" spans="2:11" ht="12.75" customHeight="1">
      <c r="B30" s="285"/>
      <c r="C30" s="286"/>
      <c r="D30" s="286"/>
      <c r="E30" s="286"/>
      <c r="F30" s="286"/>
      <c r="G30" s="286"/>
      <c r="H30" s="286"/>
      <c r="I30" s="286"/>
      <c r="J30" s="286"/>
      <c r="K30" s="282"/>
    </row>
    <row r="31" spans="2:11" ht="15" customHeight="1">
      <c r="B31" s="285"/>
      <c r="C31" s="286"/>
      <c r="D31" s="405" t="s">
        <v>685</v>
      </c>
      <c r="E31" s="405"/>
      <c r="F31" s="405"/>
      <c r="G31" s="405"/>
      <c r="H31" s="405"/>
      <c r="I31" s="405"/>
      <c r="J31" s="405"/>
      <c r="K31" s="282"/>
    </row>
    <row r="32" spans="2:11" ht="15" customHeight="1">
      <c r="B32" s="285"/>
      <c r="C32" s="286"/>
      <c r="D32" s="405" t="s">
        <v>686</v>
      </c>
      <c r="E32" s="405"/>
      <c r="F32" s="405"/>
      <c r="G32" s="405"/>
      <c r="H32" s="405"/>
      <c r="I32" s="405"/>
      <c r="J32" s="405"/>
      <c r="K32" s="282"/>
    </row>
    <row r="33" spans="2:11" ht="15" customHeight="1">
      <c r="B33" s="285"/>
      <c r="C33" s="286"/>
      <c r="D33" s="405" t="s">
        <v>687</v>
      </c>
      <c r="E33" s="405"/>
      <c r="F33" s="405"/>
      <c r="G33" s="405"/>
      <c r="H33" s="405"/>
      <c r="I33" s="405"/>
      <c r="J33" s="405"/>
      <c r="K33" s="282"/>
    </row>
    <row r="34" spans="2:11" ht="15" customHeight="1">
      <c r="B34" s="285"/>
      <c r="C34" s="286"/>
      <c r="D34" s="284"/>
      <c r="E34" s="288" t="s">
        <v>116</v>
      </c>
      <c r="F34" s="284"/>
      <c r="G34" s="405" t="s">
        <v>688</v>
      </c>
      <c r="H34" s="405"/>
      <c r="I34" s="405"/>
      <c r="J34" s="405"/>
      <c r="K34" s="282"/>
    </row>
    <row r="35" spans="2:11" ht="30.75" customHeight="1">
      <c r="B35" s="285"/>
      <c r="C35" s="286"/>
      <c r="D35" s="284"/>
      <c r="E35" s="288" t="s">
        <v>689</v>
      </c>
      <c r="F35" s="284"/>
      <c r="G35" s="405" t="s">
        <v>690</v>
      </c>
      <c r="H35" s="405"/>
      <c r="I35" s="405"/>
      <c r="J35" s="405"/>
      <c r="K35" s="282"/>
    </row>
    <row r="36" spans="2:11" ht="15" customHeight="1">
      <c r="B36" s="285"/>
      <c r="C36" s="286"/>
      <c r="D36" s="284"/>
      <c r="E36" s="288" t="s">
        <v>61</v>
      </c>
      <c r="F36" s="284"/>
      <c r="G36" s="405" t="s">
        <v>691</v>
      </c>
      <c r="H36" s="405"/>
      <c r="I36" s="405"/>
      <c r="J36" s="405"/>
      <c r="K36" s="282"/>
    </row>
    <row r="37" spans="2:11" ht="15" customHeight="1">
      <c r="B37" s="285"/>
      <c r="C37" s="286"/>
      <c r="D37" s="284"/>
      <c r="E37" s="288" t="s">
        <v>117</v>
      </c>
      <c r="F37" s="284"/>
      <c r="G37" s="405" t="s">
        <v>692</v>
      </c>
      <c r="H37" s="405"/>
      <c r="I37" s="405"/>
      <c r="J37" s="405"/>
      <c r="K37" s="282"/>
    </row>
    <row r="38" spans="2:11" ht="15" customHeight="1">
      <c r="B38" s="285"/>
      <c r="C38" s="286"/>
      <c r="D38" s="284"/>
      <c r="E38" s="288" t="s">
        <v>118</v>
      </c>
      <c r="F38" s="284"/>
      <c r="G38" s="405" t="s">
        <v>693</v>
      </c>
      <c r="H38" s="405"/>
      <c r="I38" s="405"/>
      <c r="J38" s="405"/>
      <c r="K38" s="282"/>
    </row>
    <row r="39" spans="2:11" ht="15" customHeight="1">
      <c r="B39" s="285"/>
      <c r="C39" s="286"/>
      <c r="D39" s="284"/>
      <c r="E39" s="288" t="s">
        <v>119</v>
      </c>
      <c r="F39" s="284"/>
      <c r="G39" s="405" t="s">
        <v>694</v>
      </c>
      <c r="H39" s="405"/>
      <c r="I39" s="405"/>
      <c r="J39" s="405"/>
      <c r="K39" s="282"/>
    </row>
    <row r="40" spans="2:11" ht="15" customHeight="1">
      <c r="B40" s="285"/>
      <c r="C40" s="286"/>
      <c r="D40" s="284"/>
      <c r="E40" s="288" t="s">
        <v>695</v>
      </c>
      <c r="F40" s="284"/>
      <c r="G40" s="405" t="s">
        <v>696</v>
      </c>
      <c r="H40" s="405"/>
      <c r="I40" s="405"/>
      <c r="J40" s="405"/>
      <c r="K40" s="282"/>
    </row>
    <row r="41" spans="2:11" ht="15" customHeight="1">
      <c r="B41" s="285"/>
      <c r="C41" s="286"/>
      <c r="D41" s="284"/>
      <c r="E41" s="288"/>
      <c r="F41" s="284"/>
      <c r="G41" s="405" t="s">
        <v>697</v>
      </c>
      <c r="H41" s="405"/>
      <c r="I41" s="405"/>
      <c r="J41" s="405"/>
      <c r="K41" s="282"/>
    </row>
    <row r="42" spans="2:11" ht="15" customHeight="1">
      <c r="B42" s="285"/>
      <c r="C42" s="286"/>
      <c r="D42" s="284"/>
      <c r="E42" s="288" t="s">
        <v>698</v>
      </c>
      <c r="F42" s="284"/>
      <c r="G42" s="405" t="s">
        <v>699</v>
      </c>
      <c r="H42" s="405"/>
      <c r="I42" s="405"/>
      <c r="J42" s="405"/>
      <c r="K42" s="282"/>
    </row>
    <row r="43" spans="2:11" ht="15" customHeight="1">
      <c r="B43" s="285"/>
      <c r="C43" s="286"/>
      <c r="D43" s="284"/>
      <c r="E43" s="288" t="s">
        <v>121</v>
      </c>
      <c r="F43" s="284"/>
      <c r="G43" s="405" t="s">
        <v>700</v>
      </c>
      <c r="H43" s="405"/>
      <c r="I43" s="405"/>
      <c r="J43" s="405"/>
      <c r="K43" s="282"/>
    </row>
    <row r="44" spans="2:11" ht="12.75" customHeight="1">
      <c r="B44" s="285"/>
      <c r="C44" s="286"/>
      <c r="D44" s="284"/>
      <c r="E44" s="284"/>
      <c r="F44" s="284"/>
      <c r="G44" s="284"/>
      <c r="H44" s="284"/>
      <c r="I44" s="284"/>
      <c r="J44" s="284"/>
      <c r="K44" s="282"/>
    </row>
    <row r="45" spans="2:11" ht="15" customHeight="1">
      <c r="B45" s="285"/>
      <c r="C45" s="286"/>
      <c r="D45" s="405" t="s">
        <v>701</v>
      </c>
      <c r="E45" s="405"/>
      <c r="F45" s="405"/>
      <c r="G45" s="405"/>
      <c r="H45" s="405"/>
      <c r="I45" s="405"/>
      <c r="J45" s="405"/>
      <c r="K45" s="282"/>
    </row>
    <row r="46" spans="2:11" ht="15" customHeight="1">
      <c r="B46" s="285"/>
      <c r="C46" s="286"/>
      <c r="D46" s="286"/>
      <c r="E46" s="405" t="s">
        <v>702</v>
      </c>
      <c r="F46" s="405"/>
      <c r="G46" s="405"/>
      <c r="H46" s="405"/>
      <c r="I46" s="405"/>
      <c r="J46" s="405"/>
      <c r="K46" s="282"/>
    </row>
    <row r="47" spans="2:11" ht="15" customHeight="1">
      <c r="B47" s="285"/>
      <c r="C47" s="286"/>
      <c r="D47" s="286"/>
      <c r="E47" s="405" t="s">
        <v>703</v>
      </c>
      <c r="F47" s="405"/>
      <c r="G47" s="405"/>
      <c r="H47" s="405"/>
      <c r="I47" s="405"/>
      <c r="J47" s="405"/>
      <c r="K47" s="282"/>
    </row>
    <row r="48" spans="2:11" ht="15" customHeight="1">
      <c r="B48" s="285"/>
      <c r="C48" s="286"/>
      <c r="D48" s="286"/>
      <c r="E48" s="405" t="s">
        <v>704</v>
      </c>
      <c r="F48" s="405"/>
      <c r="G48" s="405"/>
      <c r="H48" s="405"/>
      <c r="I48" s="405"/>
      <c r="J48" s="405"/>
      <c r="K48" s="282"/>
    </row>
    <row r="49" spans="2:11" ht="15" customHeight="1">
      <c r="B49" s="285"/>
      <c r="C49" s="286"/>
      <c r="D49" s="405" t="s">
        <v>705</v>
      </c>
      <c r="E49" s="405"/>
      <c r="F49" s="405"/>
      <c r="G49" s="405"/>
      <c r="H49" s="405"/>
      <c r="I49" s="405"/>
      <c r="J49" s="405"/>
      <c r="K49" s="282"/>
    </row>
    <row r="50" spans="2:11" ht="25.5" customHeight="1">
      <c r="B50" s="281"/>
      <c r="C50" s="406" t="s">
        <v>706</v>
      </c>
      <c r="D50" s="406"/>
      <c r="E50" s="406"/>
      <c r="F50" s="406"/>
      <c r="G50" s="406"/>
      <c r="H50" s="406"/>
      <c r="I50" s="406"/>
      <c r="J50" s="406"/>
      <c r="K50" s="282"/>
    </row>
    <row r="51" spans="2:11" ht="5.25" customHeight="1">
      <c r="B51" s="281"/>
      <c r="C51" s="283"/>
      <c r="D51" s="283"/>
      <c r="E51" s="283"/>
      <c r="F51" s="283"/>
      <c r="G51" s="283"/>
      <c r="H51" s="283"/>
      <c r="I51" s="283"/>
      <c r="J51" s="283"/>
      <c r="K51" s="282"/>
    </row>
    <row r="52" spans="2:11" ht="15" customHeight="1">
      <c r="B52" s="281"/>
      <c r="C52" s="405" t="s">
        <v>707</v>
      </c>
      <c r="D52" s="405"/>
      <c r="E52" s="405"/>
      <c r="F52" s="405"/>
      <c r="G52" s="405"/>
      <c r="H52" s="405"/>
      <c r="I52" s="405"/>
      <c r="J52" s="405"/>
      <c r="K52" s="282"/>
    </row>
    <row r="53" spans="2:11" ht="15" customHeight="1">
      <c r="B53" s="281"/>
      <c r="C53" s="405" t="s">
        <v>708</v>
      </c>
      <c r="D53" s="405"/>
      <c r="E53" s="405"/>
      <c r="F53" s="405"/>
      <c r="G53" s="405"/>
      <c r="H53" s="405"/>
      <c r="I53" s="405"/>
      <c r="J53" s="405"/>
      <c r="K53" s="282"/>
    </row>
    <row r="54" spans="2:11" ht="12.75" customHeight="1">
      <c r="B54" s="281"/>
      <c r="C54" s="284"/>
      <c r="D54" s="284"/>
      <c r="E54" s="284"/>
      <c r="F54" s="284"/>
      <c r="G54" s="284"/>
      <c r="H54" s="284"/>
      <c r="I54" s="284"/>
      <c r="J54" s="284"/>
      <c r="K54" s="282"/>
    </row>
    <row r="55" spans="2:11" ht="15" customHeight="1">
      <c r="B55" s="281"/>
      <c r="C55" s="405" t="s">
        <v>709</v>
      </c>
      <c r="D55" s="405"/>
      <c r="E55" s="405"/>
      <c r="F55" s="405"/>
      <c r="G55" s="405"/>
      <c r="H55" s="405"/>
      <c r="I55" s="405"/>
      <c r="J55" s="405"/>
      <c r="K55" s="282"/>
    </row>
    <row r="56" spans="2:11" ht="15" customHeight="1">
      <c r="B56" s="281"/>
      <c r="C56" s="286"/>
      <c r="D56" s="405" t="s">
        <v>710</v>
      </c>
      <c r="E56" s="405"/>
      <c r="F56" s="405"/>
      <c r="G56" s="405"/>
      <c r="H56" s="405"/>
      <c r="I56" s="405"/>
      <c r="J56" s="405"/>
      <c r="K56" s="282"/>
    </row>
    <row r="57" spans="2:11" ht="15" customHeight="1">
      <c r="B57" s="281"/>
      <c r="C57" s="286"/>
      <c r="D57" s="405" t="s">
        <v>711</v>
      </c>
      <c r="E57" s="405"/>
      <c r="F57" s="405"/>
      <c r="G57" s="405"/>
      <c r="H57" s="405"/>
      <c r="I57" s="405"/>
      <c r="J57" s="405"/>
      <c r="K57" s="282"/>
    </row>
    <row r="58" spans="2:11" ht="15" customHeight="1">
      <c r="B58" s="281"/>
      <c r="C58" s="286"/>
      <c r="D58" s="405" t="s">
        <v>712</v>
      </c>
      <c r="E58" s="405"/>
      <c r="F58" s="405"/>
      <c r="G58" s="405"/>
      <c r="H58" s="405"/>
      <c r="I58" s="405"/>
      <c r="J58" s="405"/>
      <c r="K58" s="282"/>
    </row>
    <row r="59" spans="2:11" ht="15" customHeight="1">
      <c r="B59" s="281"/>
      <c r="C59" s="286"/>
      <c r="D59" s="405" t="s">
        <v>713</v>
      </c>
      <c r="E59" s="405"/>
      <c r="F59" s="405"/>
      <c r="G59" s="405"/>
      <c r="H59" s="405"/>
      <c r="I59" s="405"/>
      <c r="J59" s="405"/>
      <c r="K59" s="282"/>
    </row>
    <row r="60" spans="2:11" ht="15" customHeight="1">
      <c r="B60" s="281"/>
      <c r="C60" s="286"/>
      <c r="D60" s="404" t="s">
        <v>714</v>
      </c>
      <c r="E60" s="404"/>
      <c r="F60" s="404"/>
      <c r="G60" s="404"/>
      <c r="H60" s="404"/>
      <c r="I60" s="404"/>
      <c r="J60" s="404"/>
      <c r="K60" s="282"/>
    </row>
    <row r="61" spans="2:11" ht="15" customHeight="1">
      <c r="B61" s="281"/>
      <c r="C61" s="286"/>
      <c r="D61" s="405" t="s">
        <v>715</v>
      </c>
      <c r="E61" s="405"/>
      <c r="F61" s="405"/>
      <c r="G61" s="405"/>
      <c r="H61" s="405"/>
      <c r="I61" s="405"/>
      <c r="J61" s="405"/>
      <c r="K61" s="282"/>
    </row>
    <row r="62" spans="2:11" ht="12.75" customHeight="1">
      <c r="B62" s="281"/>
      <c r="C62" s="286"/>
      <c r="D62" s="286"/>
      <c r="E62" s="289"/>
      <c r="F62" s="286"/>
      <c r="G62" s="286"/>
      <c r="H62" s="286"/>
      <c r="I62" s="286"/>
      <c r="J62" s="286"/>
      <c r="K62" s="282"/>
    </row>
    <row r="63" spans="2:11" ht="15" customHeight="1">
      <c r="B63" s="281"/>
      <c r="C63" s="286"/>
      <c r="D63" s="405" t="s">
        <v>716</v>
      </c>
      <c r="E63" s="405"/>
      <c r="F63" s="405"/>
      <c r="G63" s="405"/>
      <c r="H63" s="405"/>
      <c r="I63" s="405"/>
      <c r="J63" s="405"/>
      <c r="K63" s="282"/>
    </row>
    <row r="64" spans="2:11" ht="15" customHeight="1">
      <c r="B64" s="281"/>
      <c r="C64" s="286"/>
      <c r="D64" s="404" t="s">
        <v>717</v>
      </c>
      <c r="E64" s="404"/>
      <c r="F64" s="404"/>
      <c r="G64" s="404"/>
      <c r="H64" s="404"/>
      <c r="I64" s="404"/>
      <c r="J64" s="404"/>
      <c r="K64" s="282"/>
    </row>
    <row r="65" spans="2:11" ht="15" customHeight="1">
      <c r="B65" s="281"/>
      <c r="C65" s="286"/>
      <c r="D65" s="405" t="s">
        <v>718</v>
      </c>
      <c r="E65" s="405"/>
      <c r="F65" s="405"/>
      <c r="G65" s="405"/>
      <c r="H65" s="405"/>
      <c r="I65" s="405"/>
      <c r="J65" s="405"/>
      <c r="K65" s="282"/>
    </row>
    <row r="66" spans="2:11" ht="15" customHeight="1">
      <c r="B66" s="281"/>
      <c r="C66" s="286"/>
      <c r="D66" s="405" t="s">
        <v>719</v>
      </c>
      <c r="E66" s="405"/>
      <c r="F66" s="405"/>
      <c r="G66" s="405"/>
      <c r="H66" s="405"/>
      <c r="I66" s="405"/>
      <c r="J66" s="405"/>
      <c r="K66" s="282"/>
    </row>
    <row r="67" spans="2:11" ht="15" customHeight="1">
      <c r="B67" s="281"/>
      <c r="C67" s="286"/>
      <c r="D67" s="405" t="s">
        <v>720</v>
      </c>
      <c r="E67" s="405"/>
      <c r="F67" s="405"/>
      <c r="G67" s="405"/>
      <c r="H67" s="405"/>
      <c r="I67" s="405"/>
      <c r="J67" s="405"/>
      <c r="K67" s="282"/>
    </row>
    <row r="68" spans="2:11" ht="15" customHeight="1">
      <c r="B68" s="281"/>
      <c r="C68" s="286"/>
      <c r="D68" s="405" t="s">
        <v>721</v>
      </c>
      <c r="E68" s="405"/>
      <c r="F68" s="405"/>
      <c r="G68" s="405"/>
      <c r="H68" s="405"/>
      <c r="I68" s="405"/>
      <c r="J68" s="405"/>
      <c r="K68" s="282"/>
    </row>
    <row r="69" spans="2:11" ht="12.75" customHeight="1">
      <c r="B69" s="290"/>
      <c r="C69" s="291"/>
      <c r="D69" s="291"/>
      <c r="E69" s="291"/>
      <c r="F69" s="291"/>
      <c r="G69" s="291"/>
      <c r="H69" s="291"/>
      <c r="I69" s="291"/>
      <c r="J69" s="291"/>
      <c r="K69" s="292"/>
    </row>
    <row r="70" spans="2:11" ht="18.75" customHeight="1">
      <c r="B70" s="293"/>
      <c r="C70" s="293"/>
      <c r="D70" s="293"/>
      <c r="E70" s="293"/>
      <c r="F70" s="293"/>
      <c r="G70" s="293"/>
      <c r="H70" s="293"/>
      <c r="I70" s="293"/>
      <c r="J70" s="293"/>
      <c r="K70" s="294"/>
    </row>
    <row r="71" spans="2:11" ht="18.75" customHeight="1">
      <c r="B71" s="294"/>
      <c r="C71" s="294"/>
      <c r="D71" s="294"/>
      <c r="E71" s="294"/>
      <c r="F71" s="294"/>
      <c r="G71" s="294"/>
      <c r="H71" s="294"/>
      <c r="I71" s="294"/>
      <c r="J71" s="294"/>
      <c r="K71" s="294"/>
    </row>
    <row r="72" spans="2:11" ht="7.5" customHeight="1">
      <c r="B72" s="295"/>
      <c r="C72" s="296"/>
      <c r="D72" s="296"/>
      <c r="E72" s="296"/>
      <c r="F72" s="296"/>
      <c r="G72" s="296"/>
      <c r="H72" s="296"/>
      <c r="I72" s="296"/>
      <c r="J72" s="296"/>
      <c r="K72" s="297"/>
    </row>
    <row r="73" spans="2:11" ht="45" customHeight="1">
      <c r="B73" s="298"/>
      <c r="C73" s="403" t="s">
        <v>96</v>
      </c>
      <c r="D73" s="403"/>
      <c r="E73" s="403"/>
      <c r="F73" s="403"/>
      <c r="G73" s="403"/>
      <c r="H73" s="403"/>
      <c r="I73" s="403"/>
      <c r="J73" s="403"/>
      <c r="K73" s="299"/>
    </row>
    <row r="74" spans="2:11" ht="17.25" customHeight="1">
      <c r="B74" s="298"/>
      <c r="C74" s="300" t="s">
        <v>722</v>
      </c>
      <c r="D74" s="300"/>
      <c r="E74" s="300"/>
      <c r="F74" s="300" t="s">
        <v>723</v>
      </c>
      <c r="G74" s="301"/>
      <c r="H74" s="300" t="s">
        <v>117</v>
      </c>
      <c r="I74" s="300" t="s">
        <v>65</v>
      </c>
      <c r="J74" s="300" t="s">
        <v>724</v>
      </c>
      <c r="K74" s="299"/>
    </row>
    <row r="75" spans="2:11" ht="17.25" customHeight="1">
      <c r="B75" s="298"/>
      <c r="C75" s="302" t="s">
        <v>725</v>
      </c>
      <c r="D75" s="302"/>
      <c r="E75" s="302"/>
      <c r="F75" s="303" t="s">
        <v>726</v>
      </c>
      <c r="G75" s="304"/>
      <c r="H75" s="302"/>
      <c r="I75" s="302"/>
      <c r="J75" s="302" t="s">
        <v>727</v>
      </c>
      <c r="K75" s="299"/>
    </row>
    <row r="76" spans="2:11" ht="5.25" customHeight="1">
      <c r="B76" s="298"/>
      <c r="C76" s="305"/>
      <c r="D76" s="305"/>
      <c r="E76" s="305"/>
      <c r="F76" s="305"/>
      <c r="G76" s="306"/>
      <c r="H76" s="305"/>
      <c r="I76" s="305"/>
      <c r="J76" s="305"/>
      <c r="K76" s="299"/>
    </row>
    <row r="77" spans="2:11" ht="15" customHeight="1">
      <c r="B77" s="298"/>
      <c r="C77" s="288" t="s">
        <v>61</v>
      </c>
      <c r="D77" s="305"/>
      <c r="E77" s="305"/>
      <c r="F77" s="307" t="s">
        <v>728</v>
      </c>
      <c r="G77" s="306"/>
      <c r="H77" s="288" t="s">
        <v>729</v>
      </c>
      <c r="I77" s="288" t="s">
        <v>730</v>
      </c>
      <c r="J77" s="288">
        <v>20</v>
      </c>
      <c r="K77" s="299"/>
    </row>
    <row r="78" spans="2:11" ht="15" customHeight="1">
      <c r="B78" s="298"/>
      <c r="C78" s="288" t="s">
        <v>731</v>
      </c>
      <c r="D78" s="288"/>
      <c r="E78" s="288"/>
      <c r="F78" s="307" t="s">
        <v>728</v>
      </c>
      <c r="G78" s="306"/>
      <c r="H78" s="288" t="s">
        <v>732</v>
      </c>
      <c r="I78" s="288" t="s">
        <v>730</v>
      </c>
      <c r="J78" s="288">
        <v>120</v>
      </c>
      <c r="K78" s="299"/>
    </row>
    <row r="79" spans="2:11" ht="15" customHeight="1">
      <c r="B79" s="308"/>
      <c r="C79" s="288" t="s">
        <v>733</v>
      </c>
      <c r="D79" s="288"/>
      <c r="E79" s="288"/>
      <c r="F79" s="307" t="s">
        <v>734</v>
      </c>
      <c r="G79" s="306"/>
      <c r="H79" s="288" t="s">
        <v>735</v>
      </c>
      <c r="I79" s="288" t="s">
        <v>730</v>
      </c>
      <c r="J79" s="288">
        <v>50</v>
      </c>
      <c r="K79" s="299"/>
    </row>
    <row r="80" spans="2:11" ht="15" customHeight="1">
      <c r="B80" s="308"/>
      <c r="C80" s="288" t="s">
        <v>736</v>
      </c>
      <c r="D80" s="288"/>
      <c r="E80" s="288"/>
      <c r="F80" s="307" t="s">
        <v>728</v>
      </c>
      <c r="G80" s="306"/>
      <c r="H80" s="288" t="s">
        <v>737</v>
      </c>
      <c r="I80" s="288" t="s">
        <v>738</v>
      </c>
      <c r="J80" s="288"/>
      <c r="K80" s="299"/>
    </row>
    <row r="81" spans="2:11" ht="15" customHeight="1">
      <c r="B81" s="308"/>
      <c r="C81" s="309" t="s">
        <v>739</v>
      </c>
      <c r="D81" s="309"/>
      <c r="E81" s="309"/>
      <c r="F81" s="310" t="s">
        <v>734</v>
      </c>
      <c r="G81" s="309"/>
      <c r="H81" s="309" t="s">
        <v>740</v>
      </c>
      <c r="I81" s="309" t="s">
        <v>730</v>
      </c>
      <c r="J81" s="309">
        <v>15</v>
      </c>
      <c r="K81" s="299"/>
    </row>
    <row r="82" spans="2:11" ht="15" customHeight="1">
      <c r="B82" s="308"/>
      <c r="C82" s="309" t="s">
        <v>741</v>
      </c>
      <c r="D82" s="309"/>
      <c r="E82" s="309"/>
      <c r="F82" s="310" t="s">
        <v>734</v>
      </c>
      <c r="G82" s="309"/>
      <c r="H82" s="309" t="s">
        <v>742</v>
      </c>
      <c r="I82" s="309" t="s">
        <v>730</v>
      </c>
      <c r="J82" s="309">
        <v>15</v>
      </c>
      <c r="K82" s="299"/>
    </row>
    <row r="83" spans="2:11" ht="15" customHeight="1">
      <c r="B83" s="308"/>
      <c r="C83" s="309" t="s">
        <v>743</v>
      </c>
      <c r="D83" s="309"/>
      <c r="E83" s="309"/>
      <c r="F83" s="310" t="s">
        <v>734</v>
      </c>
      <c r="G83" s="309"/>
      <c r="H83" s="309" t="s">
        <v>744</v>
      </c>
      <c r="I83" s="309" t="s">
        <v>730</v>
      </c>
      <c r="J83" s="309">
        <v>20</v>
      </c>
      <c r="K83" s="299"/>
    </row>
    <row r="84" spans="2:11" ht="15" customHeight="1">
      <c r="B84" s="308"/>
      <c r="C84" s="309" t="s">
        <v>745</v>
      </c>
      <c r="D84" s="309"/>
      <c r="E84" s="309"/>
      <c r="F84" s="310" t="s">
        <v>734</v>
      </c>
      <c r="G84" s="309"/>
      <c r="H84" s="309" t="s">
        <v>746</v>
      </c>
      <c r="I84" s="309" t="s">
        <v>730</v>
      </c>
      <c r="J84" s="309">
        <v>20</v>
      </c>
      <c r="K84" s="299"/>
    </row>
    <row r="85" spans="2:11" ht="15" customHeight="1">
      <c r="B85" s="308"/>
      <c r="C85" s="288" t="s">
        <v>747</v>
      </c>
      <c r="D85" s="288"/>
      <c r="E85" s="288"/>
      <c r="F85" s="307" t="s">
        <v>734</v>
      </c>
      <c r="G85" s="306"/>
      <c r="H85" s="288" t="s">
        <v>748</v>
      </c>
      <c r="I85" s="288" t="s">
        <v>730</v>
      </c>
      <c r="J85" s="288">
        <v>50</v>
      </c>
      <c r="K85" s="299"/>
    </row>
    <row r="86" spans="2:11" ht="15" customHeight="1">
      <c r="B86" s="308"/>
      <c r="C86" s="288" t="s">
        <v>749</v>
      </c>
      <c r="D86" s="288"/>
      <c r="E86" s="288"/>
      <c r="F86" s="307" t="s">
        <v>734</v>
      </c>
      <c r="G86" s="306"/>
      <c r="H86" s="288" t="s">
        <v>750</v>
      </c>
      <c r="I86" s="288" t="s">
        <v>730</v>
      </c>
      <c r="J86" s="288">
        <v>20</v>
      </c>
      <c r="K86" s="299"/>
    </row>
    <row r="87" spans="2:11" ht="15" customHeight="1">
      <c r="B87" s="308"/>
      <c r="C87" s="288" t="s">
        <v>751</v>
      </c>
      <c r="D87" s="288"/>
      <c r="E87" s="288"/>
      <c r="F87" s="307" t="s">
        <v>734</v>
      </c>
      <c r="G87" s="306"/>
      <c r="H87" s="288" t="s">
        <v>752</v>
      </c>
      <c r="I87" s="288" t="s">
        <v>730</v>
      </c>
      <c r="J87" s="288">
        <v>20</v>
      </c>
      <c r="K87" s="299"/>
    </row>
    <row r="88" spans="2:11" ht="15" customHeight="1">
      <c r="B88" s="308"/>
      <c r="C88" s="288" t="s">
        <v>753</v>
      </c>
      <c r="D88" s="288"/>
      <c r="E88" s="288"/>
      <c r="F88" s="307" t="s">
        <v>734</v>
      </c>
      <c r="G88" s="306"/>
      <c r="H88" s="288" t="s">
        <v>754</v>
      </c>
      <c r="I88" s="288" t="s">
        <v>730</v>
      </c>
      <c r="J88" s="288">
        <v>50</v>
      </c>
      <c r="K88" s="299"/>
    </row>
    <row r="89" spans="2:11" ht="15" customHeight="1">
      <c r="B89" s="308"/>
      <c r="C89" s="288" t="s">
        <v>755</v>
      </c>
      <c r="D89" s="288"/>
      <c r="E89" s="288"/>
      <c r="F89" s="307" t="s">
        <v>734</v>
      </c>
      <c r="G89" s="306"/>
      <c r="H89" s="288" t="s">
        <v>755</v>
      </c>
      <c r="I89" s="288" t="s">
        <v>730</v>
      </c>
      <c r="J89" s="288">
        <v>50</v>
      </c>
      <c r="K89" s="299"/>
    </row>
    <row r="90" spans="2:11" ht="15" customHeight="1">
      <c r="B90" s="308"/>
      <c r="C90" s="288" t="s">
        <v>122</v>
      </c>
      <c r="D90" s="288"/>
      <c r="E90" s="288"/>
      <c r="F90" s="307" t="s">
        <v>734</v>
      </c>
      <c r="G90" s="306"/>
      <c r="H90" s="288" t="s">
        <v>756</v>
      </c>
      <c r="I90" s="288" t="s">
        <v>730</v>
      </c>
      <c r="J90" s="288">
        <v>255</v>
      </c>
      <c r="K90" s="299"/>
    </row>
    <row r="91" spans="2:11" ht="15" customHeight="1">
      <c r="B91" s="308"/>
      <c r="C91" s="288" t="s">
        <v>757</v>
      </c>
      <c r="D91" s="288"/>
      <c r="E91" s="288"/>
      <c r="F91" s="307" t="s">
        <v>728</v>
      </c>
      <c r="G91" s="306"/>
      <c r="H91" s="288" t="s">
        <v>758</v>
      </c>
      <c r="I91" s="288" t="s">
        <v>759</v>
      </c>
      <c r="J91" s="288"/>
      <c r="K91" s="299"/>
    </row>
    <row r="92" spans="2:11" ht="15" customHeight="1">
      <c r="B92" s="308"/>
      <c r="C92" s="288" t="s">
        <v>760</v>
      </c>
      <c r="D92" s="288"/>
      <c r="E92" s="288"/>
      <c r="F92" s="307" t="s">
        <v>728</v>
      </c>
      <c r="G92" s="306"/>
      <c r="H92" s="288" t="s">
        <v>761</v>
      </c>
      <c r="I92" s="288" t="s">
        <v>762</v>
      </c>
      <c r="J92" s="288"/>
      <c r="K92" s="299"/>
    </row>
    <row r="93" spans="2:11" ht="15" customHeight="1">
      <c r="B93" s="308"/>
      <c r="C93" s="288" t="s">
        <v>763</v>
      </c>
      <c r="D93" s="288"/>
      <c r="E93" s="288"/>
      <c r="F93" s="307" t="s">
        <v>728</v>
      </c>
      <c r="G93" s="306"/>
      <c r="H93" s="288" t="s">
        <v>763</v>
      </c>
      <c r="I93" s="288" t="s">
        <v>762</v>
      </c>
      <c r="J93" s="288"/>
      <c r="K93" s="299"/>
    </row>
    <row r="94" spans="2:11" ht="15" customHeight="1">
      <c r="B94" s="308"/>
      <c r="C94" s="288" t="s">
        <v>46</v>
      </c>
      <c r="D94" s="288"/>
      <c r="E94" s="288"/>
      <c r="F94" s="307" t="s">
        <v>728</v>
      </c>
      <c r="G94" s="306"/>
      <c r="H94" s="288" t="s">
        <v>764</v>
      </c>
      <c r="I94" s="288" t="s">
        <v>762</v>
      </c>
      <c r="J94" s="288"/>
      <c r="K94" s="299"/>
    </row>
    <row r="95" spans="2:11" ht="15" customHeight="1">
      <c r="B95" s="308"/>
      <c r="C95" s="288" t="s">
        <v>56</v>
      </c>
      <c r="D95" s="288"/>
      <c r="E95" s="288"/>
      <c r="F95" s="307" t="s">
        <v>728</v>
      </c>
      <c r="G95" s="306"/>
      <c r="H95" s="288" t="s">
        <v>765</v>
      </c>
      <c r="I95" s="288" t="s">
        <v>762</v>
      </c>
      <c r="J95" s="288"/>
      <c r="K95" s="299"/>
    </row>
    <row r="96" spans="2:11" ht="15" customHeight="1">
      <c r="B96" s="311"/>
      <c r="C96" s="312"/>
      <c r="D96" s="312"/>
      <c r="E96" s="312"/>
      <c r="F96" s="312"/>
      <c r="G96" s="312"/>
      <c r="H96" s="312"/>
      <c r="I96" s="312"/>
      <c r="J96" s="312"/>
      <c r="K96" s="313"/>
    </row>
    <row r="97" spans="2:11" ht="18.75" customHeight="1">
      <c r="B97" s="314"/>
      <c r="C97" s="315"/>
      <c r="D97" s="315"/>
      <c r="E97" s="315"/>
      <c r="F97" s="315"/>
      <c r="G97" s="315"/>
      <c r="H97" s="315"/>
      <c r="I97" s="315"/>
      <c r="J97" s="315"/>
      <c r="K97" s="314"/>
    </row>
    <row r="98" spans="2:11" ht="18.75" customHeight="1">
      <c r="B98" s="294"/>
      <c r="C98" s="294"/>
      <c r="D98" s="294"/>
      <c r="E98" s="294"/>
      <c r="F98" s="294"/>
      <c r="G98" s="294"/>
      <c r="H98" s="294"/>
      <c r="I98" s="294"/>
      <c r="J98" s="294"/>
      <c r="K98" s="294"/>
    </row>
    <row r="99" spans="2:11" ht="7.5" customHeight="1">
      <c r="B99" s="295"/>
      <c r="C99" s="296"/>
      <c r="D99" s="296"/>
      <c r="E99" s="296"/>
      <c r="F99" s="296"/>
      <c r="G99" s="296"/>
      <c r="H99" s="296"/>
      <c r="I99" s="296"/>
      <c r="J99" s="296"/>
      <c r="K99" s="297"/>
    </row>
    <row r="100" spans="2:11" ht="45" customHeight="1">
      <c r="B100" s="298"/>
      <c r="C100" s="403" t="s">
        <v>766</v>
      </c>
      <c r="D100" s="403"/>
      <c r="E100" s="403"/>
      <c r="F100" s="403"/>
      <c r="G100" s="403"/>
      <c r="H100" s="403"/>
      <c r="I100" s="403"/>
      <c r="J100" s="403"/>
      <c r="K100" s="299"/>
    </row>
    <row r="101" spans="2:11" ht="17.25" customHeight="1">
      <c r="B101" s="298"/>
      <c r="C101" s="300" t="s">
        <v>722</v>
      </c>
      <c r="D101" s="300"/>
      <c r="E101" s="300"/>
      <c r="F101" s="300" t="s">
        <v>723</v>
      </c>
      <c r="G101" s="301"/>
      <c r="H101" s="300" t="s">
        <v>117</v>
      </c>
      <c r="I101" s="300" t="s">
        <v>65</v>
      </c>
      <c r="J101" s="300" t="s">
        <v>724</v>
      </c>
      <c r="K101" s="299"/>
    </row>
    <row r="102" spans="2:11" ht="17.25" customHeight="1">
      <c r="B102" s="298"/>
      <c r="C102" s="302" t="s">
        <v>725</v>
      </c>
      <c r="D102" s="302"/>
      <c r="E102" s="302"/>
      <c r="F102" s="303" t="s">
        <v>726</v>
      </c>
      <c r="G102" s="304"/>
      <c r="H102" s="302"/>
      <c r="I102" s="302"/>
      <c r="J102" s="302" t="s">
        <v>727</v>
      </c>
      <c r="K102" s="299"/>
    </row>
    <row r="103" spans="2:11" ht="5.25" customHeight="1">
      <c r="B103" s="298"/>
      <c r="C103" s="300"/>
      <c r="D103" s="300"/>
      <c r="E103" s="300"/>
      <c r="F103" s="300"/>
      <c r="G103" s="316"/>
      <c r="H103" s="300"/>
      <c r="I103" s="300"/>
      <c r="J103" s="300"/>
      <c r="K103" s="299"/>
    </row>
    <row r="104" spans="2:11" ht="15" customHeight="1">
      <c r="B104" s="298"/>
      <c r="C104" s="288" t="s">
        <v>61</v>
      </c>
      <c r="D104" s="305"/>
      <c r="E104" s="305"/>
      <c r="F104" s="307" t="s">
        <v>728</v>
      </c>
      <c r="G104" s="316"/>
      <c r="H104" s="288" t="s">
        <v>767</v>
      </c>
      <c r="I104" s="288" t="s">
        <v>730</v>
      </c>
      <c r="J104" s="288">
        <v>20</v>
      </c>
      <c r="K104" s="299"/>
    </row>
    <row r="105" spans="2:11" ht="15" customHeight="1">
      <c r="B105" s="298"/>
      <c r="C105" s="288" t="s">
        <v>731</v>
      </c>
      <c r="D105" s="288"/>
      <c r="E105" s="288"/>
      <c r="F105" s="307" t="s">
        <v>728</v>
      </c>
      <c r="G105" s="288"/>
      <c r="H105" s="288" t="s">
        <v>767</v>
      </c>
      <c r="I105" s="288" t="s">
        <v>730</v>
      </c>
      <c r="J105" s="288">
        <v>120</v>
      </c>
      <c r="K105" s="299"/>
    </row>
    <row r="106" spans="2:11" ht="15" customHeight="1">
      <c r="B106" s="308"/>
      <c r="C106" s="288" t="s">
        <v>733</v>
      </c>
      <c r="D106" s="288"/>
      <c r="E106" s="288"/>
      <c r="F106" s="307" t="s">
        <v>734</v>
      </c>
      <c r="G106" s="288"/>
      <c r="H106" s="288" t="s">
        <v>767</v>
      </c>
      <c r="I106" s="288" t="s">
        <v>730</v>
      </c>
      <c r="J106" s="288">
        <v>50</v>
      </c>
      <c r="K106" s="299"/>
    </row>
    <row r="107" spans="2:11" ht="15" customHeight="1">
      <c r="B107" s="308"/>
      <c r="C107" s="288" t="s">
        <v>736</v>
      </c>
      <c r="D107" s="288"/>
      <c r="E107" s="288"/>
      <c r="F107" s="307" t="s">
        <v>728</v>
      </c>
      <c r="G107" s="288"/>
      <c r="H107" s="288" t="s">
        <v>767</v>
      </c>
      <c r="I107" s="288" t="s">
        <v>738</v>
      </c>
      <c r="J107" s="288"/>
      <c r="K107" s="299"/>
    </row>
    <row r="108" spans="2:11" ht="15" customHeight="1">
      <c r="B108" s="308"/>
      <c r="C108" s="288" t="s">
        <v>747</v>
      </c>
      <c r="D108" s="288"/>
      <c r="E108" s="288"/>
      <c r="F108" s="307" t="s">
        <v>734</v>
      </c>
      <c r="G108" s="288"/>
      <c r="H108" s="288" t="s">
        <v>767</v>
      </c>
      <c r="I108" s="288" t="s">
        <v>730</v>
      </c>
      <c r="J108" s="288">
        <v>50</v>
      </c>
      <c r="K108" s="299"/>
    </row>
    <row r="109" spans="2:11" ht="15" customHeight="1">
      <c r="B109" s="308"/>
      <c r="C109" s="288" t="s">
        <v>755</v>
      </c>
      <c r="D109" s="288"/>
      <c r="E109" s="288"/>
      <c r="F109" s="307" t="s">
        <v>734</v>
      </c>
      <c r="G109" s="288"/>
      <c r="H109" s="288" t="s">
        <v>767</v>
      </c>
      <c r="I109" s="288" t="s">
        <v>730</v>
      </c>
      <c r="J109" s="288">
        <v>50</v>
      </c>
      <c r="K109" s="299"/>
    </row>
    <row r="110" spans="2:11" ht="15" customHeight="1">
      <c r="B110" s="308"/>
      <c r="C110" s="288" t="s">
        <v>753</v>
      </c>
      <c r="D110" s="288"/>
      <c r="E110" s="288"/>
      <c r="F110" s="307" t="s">
        <v>734</v>
      </c>
      <c r="G110" s="288"/>
      <c r="H110" s="288" t="s">
        <v>767</v>
      </c>
      <c r="I110" s="288" t="s">
        <v>730</v>
      </c>
      <c r="J110" s="288">
        <v>50</v>
      </c>
      <c r="K110" s="299"/>
    </row>
    <row r="111" spans="2:11" ht="15" customHeight="1">
      <c r="B111" s="308"/>
      <c r="C111" s="288" t="s">
        <v>61</v>
      </c>
      <c r="D111" s="288"/>
      <c r="E111" s="288"/>
      <c r="F111" s="307" t="s">
        <v>728</v>
      </c>
      <c r="G111" s="288"/>
      <c r="H111" s="288" t="s">
        <v>768</v>
      </c>
      <c r="I111" s="288" t="s">
        <v>730</v>
      </c>
      <c r="J111" s="288">
        <v>20</v>
      </c>
      <c r="K111" s="299"/>
    </row>
    <row r="112" spans="2:11" ht="15" customHeight="1">
      <c r="B112" s="308"/>
      <c r="C112" s="288" t="s">
        <v>769</v>
      </c>
      <c r="D112" s="288"/>
      <c r="E112" s="288"/>
      <c r="F112" s="307" t="s">
        <v>728</v>
      </c>
      <c r="G112" s="288"/>
      <c r="H112" s="288" t="s">
        <v>770</v>
      </c>
      <c r="I112" s="288" t="s">
        <v>730</v>
      </c>
      <c r="J112" s="288">
        <v>120</v>
      </c>
      <c r="K112" s="299"/>
    </row>
    <row r="113" spans="2:11" ht="15" customHeight="1">
      <c r="B113" s="308"/>
      <c r="C113" s="288" t="s">
        <v>46</v>
      </c>
      <c r="D113" s="288"/>
      <c r="E113" s="288"/>
      <c r="F113" s="307" t="s">
        <v>728</v>
      </c>
      <c r="G113" s="288"/>
      <c r="H113" s="288" t="s">
        <v>771</v>
      </c>
      <c r="I113" s="288" t="s">
        <v>762</v>
      </c>
      <c r="J113" s="288"/>
      <c r="K113" s="299"/>
    </row>
    <row r="114" spans="2:11" ht="15" customHeight="1">
      <c r="B114" s="308"/>
      <c r="C114" s="288" t="s">
        <v>56</v>
      </c>
      <c r="D114" s="288"/>
      <c r="E114" s="288"/>
      <c r="F114" s="307" t="s">
        <v>728</v>
      </c>
      <c r="G114" s="288"/>
      <c r="H114" s="288" t="s">
        <v>772</v>
      </c>
      <c r="I114" s="288" t="s">
        <v>762</v>
      </c>
      <c r="J114" s="288"/>
      <c r="K114" s="299"/>
    </row>
    <row r="115" spans="2:11" ht="15" customHeight="1">
      <c r="B115" s="308"/>
      <c r="C115" s="288" t="s">
        <v>65</v>
      </c>
      <c r="D115" s="288"/>
      <c r="E115" s="288"/>
      <c r="F115" s="307" t="s">
        <v>728</v>
      </c>
      <c r="G115" s="288"/>
      <c r="H115" s="288" t="s">
        <v>773</v>
      </c>
      <c r="I115" s="288" t="s">
        <v>774</v>
      </c>
      <c r="J115" s="288"/>
      <c r="K115" s="299"/>
    </row>
    <row r="116" spans="2:11" ht="15" customHeight="1">
      <c r="B116" s="311"/>
      <c r="C116" s="317"/>
      <c r="D116" s="317"/>
      <c r="E116" s="317"/>
      <c r="F116" s="317"/>
      <c r="G116" s="317"/>
      <c r="H116" s="317"/>
      <c r="I116" s="317"/>
      <c r="J116" s="317"/>
      <c r="K116" s="313"/>
    </row>
    <row r="117" spans="2:11" ht="18.75" customHeight="1">
      <c r="B117" s="318"/>
      <c r="C117" s="284"/>
      <c r="D117" s="284"/>
      <c r="E117" s="284"/>
      <c r="F117" s="319"/>
      <c r="G117" s="284"/>
      <c r="H117" s="284"/>
      <c r="I117" s="284"/>
      <c r="J117" s="284"/>
      <c r="K117" s="318"/>
    </row>
    <row r="118" spans="2:11" ht="18.75" customHeight="1">
      <c r="B118" s="294"/>
      <c r="C118" s="294"/>
      <c r="D118" s="294"/>
      <c r="E118" s="294"/>
      <c r="F118" s="294"/>
      <c r="G118" s="294"/>
      <c r="H118" s="294"/>
      <c r="I118" s="294"/>
      <c r="J118" s="294"/>
      <c r="K118" s="294"/>
    </row>
    <row r="119" spans="2:11" ht="7.5" customHeight="1">
      <c r="B119" s="320"/>
      <c r="C119" s="321"/>
      <c r="D119" s="321"/>
      <c r="E119" s="321"/>
      <c r="F119" s="321"/>
      <c r="G119" s="321"/>
      <c r="H119" s="321"/>
      <c r="I119" s="321"/>
      <c r="J119" s="321"/>
      <c r="K119" s="322"/>
    </row>
    <row r="120" spans="2:11" ht="45" customHeight="1">
      <c r="B120" s="323"/>
      <c r="C120" s="402" t="s">
        <v>775</v>
      </c>
      <c r="D120" s="402"/>
      <c r="E120" s="402"/>
      <c r="F120" s="402"/>
      <c r="G120" s="402"/>
      <c r="H120" s="402"/>
      <c r="I120" s="402"/>
      <c r="J120" s="402"/>
      <c r="K120" s="324"/>
    </row>
    <row r="121" spans="2:11" ht="17.25" customHeight="1">
      <c r="B121" s="325"/>
      <c r="C121" s="300" t="s">
        <v>722</v>
      </c>
      <c r="D121" s="300"/>
      <c r="E121" s="300"/>
      <c r="F121" s="300" t="s">
        <v>723</v>
      </c>
      <c r="G121" s="301"/>
      <c r="H121" s="300" t="s">
        <v>117</v>
      </c>
      <c r="I121" s="300" t="s">
        <v>65</v>
      </c>
      <c r="J121" s="300" t="s">
        <v>724</v>
      </c>
      <c r="K121" s="326"/>
    </row>
    <row r="122" spans="2:11" ht="17.25" customHeight="1">
      <c r="B122" s="325"/>
      <c r="C122" s="302" t="s">
        <v>725</v>
      </c>
      <c r="D122" s="302"/>
      <c r="E122" s="302"/>
      <c r="F122" s="303" t="s">
        <v>726</v>
      </c>
      <c r="G122" s="304"/>
      <c r="H122" s="302"/>
      <c r="I122" s="302"/>
      <c r="J122" s="302" t="s">
        <v>727</v>
      </c>
      <c r="K122" s="326"/>
    </row>
    <row r="123" spans="2:11" ht="5.25" customHeight="1">
      <c r="B123" s="327"/>
      <c r="C123" s="305"/>
      <c r="D123" s="305"/>
      <c r="E123" s="305"/>
      <c r="F123" s="305"/>
      <c r="G123" s="288"/>
      <c r="H123" s="305"/>
      <c r="I123" s="305"/>
      <c r="J123" s="305"/>
      <c r="K123" s="328"/>
    </row>
    <row r="124" spans="2:11" ht="15" customHeight="1">
      <c r="B124" s="327"/>
      <c r="C124" s="288" t="s">
        <v>731</v>
      </c>
      <c r="D124" s="305"/>
      <c r="E124" s="305"/>
      <c r="F124" s="307" t="s">
        <v>728</v>
      </c>
      <c r="G124" s="288"/>
      <c r="H124" s="288" t="s">
        <v>767</v>
      </c>
      <c r="I124" s="288" t="s">
        <v>730</v>
      </c>
      <c r="J124" s="288">
        <v>120</v>
      </c>
      <c r="K124" s="329"/>
    </row>
    <row r="125" spans="2:11" ht="15" customHeight="1">
      <c r="B125" s="327"/>
      <c r="C125" s="288" t="s">
        <v>776</v>
      </c>
      <c r="D125" s="288"/>
      <c r="E125" s="288"/>
      <c r="F125" s="307" t="s">
        <v>728</v>
      </c>
      <c r="G125" s="288"/>
      <c r="H125" s="288" t="s">
        <v>777</v>
      </c>
      <c r="I125" s="288" t="s">
        <v>730</v>
      </c>
      <c r="J125" s="288" t="s">
        <v>778</v>
      </c>
      <c r="K125" s="329"/>
    </row>
    <row r="126" spans="2:11" ht="15" customHeight="1">
      <c r="B126" s="327"/>
      <c r="C126" s="288" t="s">
        <v>677</v>
      </c>
      <c r="D126" s="288"/>
      <c r="E126" s="288"/>
      <c r="F126" s="307" t="s">
        <v>728</v>
      </c>
      <c r="G126" s="288"/>
      <c r="H126" s="288" t="s">
        <v>779</v>
      </c>
      <c r="I126" s="288" t="s">
        <v>730</v>
      </c>
      <c r="J126" s="288" t="s">
        <v>778</v>
      </c>
      <c r="K126" s="329"/>
    </row>
    <row r="127" spans="2:11" ht="15" customHeight="1">
      <c r="B127" s="327"/>
      <c r="C127" s="288" t="s">
        <v>739</v>
      </c>
      <c r="D127" s="288"/>
      <c r="E127" s="288"/>
      <c r="F127" s="307" t="s">
        <v>734</v>
      </c>
      <c r="G127" s="288"/>
      <c r="H127" s="288" t="s">
        <v>740</v>
      </c>
      <c r="I127" s="288" t="s">
        <v>730</v>
      </c>
      <c r="J127" s="288">
        <v>15</v>
      </c>
      <c r="K127" s="329"/>
    </row>
    <row r="128" spans="2:11" ht="15" customHeight="1">
      <c r="B128" s="327"/>
      <c r="C128" s="309" t="s">
        <v>741</v>
      </c>
      <c r="D128" s="309"/>
      <c r="E128" s="309"/>
      <c r="F128" s="310" t="s">
        <v>734</v>
      </c>
      <c r="G128" s="309"/>
      <c r="H128" s="309" t="s">
        <v>742</v>
      </c>
      <c r="I128" s="309" t="s">
        <v>730</v>
      </c>
      <c r="J128" s="309">
        <v>15</v>
      </c>
      <c r="K128" s="329"/>
    </row>
    <row r="129" spans="2:11" ht="15" customHeight="1">
      <c r="B129" s="327"/>
      <c r="C129" s="309" t="s">
        <v>743</v>
      </c>
      <c r="D129" s="309"/>
      <c r="E129" s="309"/>
      <c r="F129" s="310" t="s">
        <v>734</v>
      </c>
      <c r="G129" s="309"/>
      <c r="H129" s="309" t="s">
        <v>744</v>
      </c>
      <c r="I129" s="309" t="s">
        <v>730</v>
      </c>
      <c r="J129" s="309">
        <v>20</v>
      </c>
      <c r="K129" s="329"/>
    </row>
    <row r="130" spans="2:11" ht="15" customHeight="1">
      <c r="B130" s="327"/>
      <c r="C130" s="309" t="s">
        <v>745</v>
      </c>
      <c r="D130" s="309"/>
      <c r="E130" s="309"/>
      <c r="F130" s="310" t="s">
        <v>734</v>
      </c>
      <c r="G130" s="309"/>
      <c r="H130" s="309" t="s">
        <v>746</v>
      </c>
      <c r="I130" s="309" t="s">
        <v>730</v>
      </c>
      <c r="J130" s="309">
        <v>20</v>
      </c>
      <c r="K130" s="329"/>
    </row>
    <row r="131" spans="2:11" ht="15" customHeight="1">
      <c r="B131" s="327"/>
      <c r="C131" s="288" t="s">
        <v>733</v>
      </c>
      <c r="D131" s="288"/>
      <c r="E131" s="288"/>
      <c r="F131" s="307" t="s">
        <v>734</v>
      </c>
      <c r="G131" s="288"/>
      <c r="H131" s="288" t="s">
        <v>767</v>
      </c>
      <c r="I131" s="288" t="s">
        <v>730</v>
      </c>
      <c r="J131" s="288">
        <v>50</v>
      </c>
      <c r="K131" s="329"/>
    </row>
    <row r="132" spans="2:11" ht="15" customHeight="1">
      <c r="B132" s="327"/>
      <c r="C132" s="288" t="s">
        <v>747</v>
      </c>
      <c r="D132" s="288"/>
      <c r="E132" s="288"/>
      <c r="F132" s="307" t="s">
        <v>734</v>
      </c>
      <c r="G132" s="288"/>
      <c r="H132" s="288" t="s">
        <v>767</v>
      </c>
      <c r="I132" s="288" t="s">
        <v>730</v>
      </c>
      <c r="J132" s="288">
        <v>50</v>
      </c>
      <c r="K132" s="329"/>
    </row>
    <row r="133" spans="2:11" ht="15" customHeight="1">
      <c r="B133" s="327"/>
      <c r="C133" s="288" t="s">
        <v>753</v>
      </c>
      <c r="D133" s="288"/>
      <c r="E133" s="288"/>
      <c r="F133" s="307" t="s">
        <v>734</v>
      </c>
      <c r="G133" s="288"/>
      <c r="H133" s="288" t="s">
        <v>767</v>
      </c>
      <c r="I133" s="288" t="s">
        <v>730</v>
      </c>
      <c r="J133" s="288">
        <v>50</v>
      </c>
      <c r="K133" s="329"/>
    </row>
    <row r="134" spans="2:11" ht="15" customHeight="1">
      <c r="B134" s="327"/>
      <c r="C134" s="288" t="s">
        <v>755</v>
      </c>
      <c r="D134" s="288"/>
      <c r="E134" s="288"/>
      <c r="F134" s="307" t="s">
        <v>734</v>
      </c>
      <c r="G134" s="288"/>
      <c r="H134" s="288" t="s">
        <v>767</v>
      </c>
      <c r="I134" s="288" t="s">
        <v>730</v>
      </c>
      <c r="J134" s="288">
        <v>50</v>
      </c>
      <c r="K134" s="329"/>
    </row>
    <row r="135" spans="2:11" ht="15" customHeight="1">
      <c r="B135" s="327"/>
      <c r="C135" s="288" t="s">
        <v>122</v>
      </c>
      <c r="D135" s="288"/>
      <c r="E135" s="288"/>
      <c r="F135" s="307" t="s">
        <v>734</v>
      </c>
      <c r="G135" s="288"/>
      <c r="H135" s="288" t="s">
        <v>780</v>
      </c>
      <c r="I135" s="288" t="s">
        <v>730</v>
      </c>
      <c r="J135" s="288">
        <v>255</v>
      </c>
      <c r="K135" s="329"/>
    </row>
    <row r="136" spans="2:11" ht="15" customHeight="1">
      <c r="B136" s="327"/>
      <c r="C136" s="288" t="s">
        <v>757</v>
      </c>
      <c r="D136" s="288"/>
      <c r="E136" s="288"/>
      <c r="F136" s="307" t="s">
        <v>728</v>
      </c>
      <c r="G136" s="288"/>
      <c r="H136" s="288" t="s">
        <v>781</v>
      </c>
      <c r="I136" s="288" t="s">
        <v>759</v>
      </c>
      <c r="J136" s="288"/>
      <c r="K136" s="329"/>
    </row>
    <row r="137" spans="2:11" ht="15" customHeight="1">
      <c r="B137" s="327"/>
      <c r="C137" s="288" t="s">
        <v>760</v>
      </c>
      <c r="D137" s="288"/>
      <c r="E137" s="288"/>
      <c r="F137" s="307" t="s">
        <v>728</v>
      </c>
      <c r="G137" s="288"/>
      <c r="H137" s="288" t="s">
        <v>782</v>
      </c>
      <c r="I137" s="288" t="s">
        <v>762</v>
      </c>
      <c r="J137" s="288"/>
      <c r="K137" s="329"/>
    </row>
    <row r="138" spans="2:11" ht="15" customHeight="1">
      <c r="B138" s="327"/>
      <c r="C138" s="288" t="s">
        <v>763</v>
      </c>
      <c r="D138" s="288"/>
      <c r="E138" s="288"/>
      <c r="F138" s="307" t="s">
        <v>728</v>
      </c>
      <c r="G138" s="288"/>
      <c r="H138" s="288" t="s">
        <v>763</v>
      </c>
      <c r="I138" s="288" t="s">
        <v>762</v>
      </c>
      <c r="J138" s="288"/>
      <c r="K138" s="329"/>
    </row>
    <row r="139" spans="2:11" ht="15" customHeight="1">
      <c r="B139" s="327"/>
      <c r="C139" s="288" t="s">
        <v>46</v>
      </c>
      <c r="D139" s="288"/>
      <c r="E139" s="288"/>
      <c r="F139" s="307" t="s">
        <v>728</v>
      </c>
      <c r="G139" s="288"/>
      <c r="H139" s="288" t="s">
        <v>783</v>
      </c>
      <c r="I139" s="288" t="s">
        <v>762</v>
      </c>
      <c r="J139" s="288"/>
      <c r="K139" s="329"/>
    </row>
    <row r="140" spans="2:11" ht="15" customHeight="1">
      <c r="B140" s="327"/>
      <c r="C140" s="288" t="s">
        <v>784</v>
      </c>
      <c r="D140" s="288"/>
      <c r="E140" s="288"/>
      <c r="F140" s="307" t="s">
        <v>728</v>
      </c>
      <c r="G140" s="288"/>
      <c r="H140" s="288" t="s">
        <v>785</v>
      </c>
      <c r="I140" s="288" t="s">
        <v>762</v>
      </c>
      <c r="J140" s="288"/>
      <c r="K140" s="329"/>
    </row>
    <row r="141" spans="2:11" ht="15" customHeight="1">
      <c r="B141" s="330"/>
      <c r="C141" s="331"/>
      <c r="D141" s="331"/>
      <c r="E141" s="331"/>
      <c r="F141" s="331"/>
      <c r="G141" s="331"/>
      <c r="H141" s="331"/>
      <c r="I141" s="331"/>
      <c r="J141" s="331"/>
      <c r="K141" s="332"/>
    </row>
    <row r="142" spans="2:11" ht="18.75" customHeight="1">
      <c r="B142" s="284"/>
      <c r="C142" s="284"/>
      <c r="D142" s="284"/>
      <c r="E142" s="284"/>
      <c r="F142" s="319"/>
      <c r="G142" s="284"/>
      <c r="H142" s="284"/>
      <c r="I142" s="284"/>
      <c r="J142" s="284"/>
      <c r="K142" s="284"/>
    </row>
    <row r="143" spans="2:11" ht="18.75" customHeight="1">
      <c r="B143" s="294"/>
      <c r="C143" s="294"/>
      <c r="D143" s="294"/>
      <c r="E143" s="294"/>
      <c r="F143" s="294"/>
      <c r="G143" s="294"/>
      <c r="H143" s="294"/>
      <c r="I143" s="294"/>
      <c r="J143" s="294"/>
      <c r="K143" s="294"/>
    </row>
    <row r="144" spans="2:11" ht="7.5" customHeight="1">
      <c r="B144" s="295"/>
      <c r="C144" s="296"/>
      <c r="D144" s="296"/>
      <c r="E144" s="296"/>
      <c r="F144" s="296"/>
      <c r="G144" s="296"/>
      <c r="H144" s="296"/>
      <c r="I144" s="296"/>
      <c r="J144" s="296"/>
      <c r="K144" s="297"/>
    </row>
    <row r="145" spans="2:11" ht="45" customHeight="1">
      <c r="B145" s="298"/>
      <c r="C145" s="403" t="s">
        <v>786</v>
      </c>
      <c r="D145" s="403"/>
      <c r="E145" s="403"/>
      <c r="F145" s="403"/>
      <c r="G145" s="403"/>
      <c r="H145" s="403"/>
      <c r="I145" s="403"/>
      <c r="J145" s="403"/>
      <c r="K145" s="299"/>
    </row>
    <row r="146" spans="2:11" ht="17.25" customHeight="1">
      <c r="B146" s="298"/>
      <c r="C146" s="300" t="s">
        <v>722</v>
      </c>
      <c r="D146" s="300"/>
      <c r="E146" s="300"/>
      <c r="F146" s="300" t="s">
        <v>723</v>
      </c>
      <c r="G146" s="301"/>
      <c r="H146" s="300" t="s">
        <v>117</v>
      </c>
      <c r="I146" s="300" t="s">
        <v>65</v>
      </c>
      <c r="J146" s="300" t="s">
        <v>724</v>
      </c>
      <c r="K146" s="299"/>
    </row>
    <row r="147" spans="2:11" ht="17.25" customHeight="1">
      <c r="B147" s="298"/>
      <c r="C147" s="302" t="s">
        <v>725</v>
      </c>
      <c r="D147" s="302"/>
      <c r="E147" s="302"/>
      <c r="F147" s="303" t="s">
        <v>726</v>
      </c>
      <c r="G147" s="304"/>
      <c r="H147" s="302"/>
      <c r="I147" s="302"/>
      <c r="J147" s="302" t="s">
        <v>727</v>
      </c>
      <c r="K147" s="299"/>
    </row>
    <row r="148" spans="2:11" ht="5.25" customHeight="1">
      <c r="B148" s="308"/>
      <c r="C148" s="305"/>
      <c r="D148" s="305"/>
      <c r="E148" s="305"/>
      <c r="F148" s="305"/>
      <c r="G148" s="306"/>
      <c r="H148" s="305"/>
      <c r="I148" s="305"/>
      <c r="J148" s="305"/>
      <c r="K148" s="329"/>
    </row>
    <row r="149" spans="2:11" ht="15" customHeight="1">
      <c r="B149" s="308"/>
      <c r="C149" s="333" t="s">
        <v>731</v>
      </c>
      <c r="D149" s="288"/>
      <c r="E149" s="288"/>
      <c r="F149" s="334" t="s">
        <v>728</v>
      </c>
      <c r="G149" s="288"/>
      <c r="H149" s="333" t="s">
        <v>767</v>
      </c>
      <c r="I149" s="333" t="s">
        <v>730</v>
      </c>
      <c r="J149" s="333">
        <v>120</v>
      </c>
      <c r="K149" s="329"/>
    </row>
    <row r="150" spans="2:11" ht="15" customHeight="1">
      <c r="B150" s="308"/>
      <c r="C150" s="333" t="s">
        <v>776</v>
      </c>
      <c r="D150" s="288"/>
      <c r="E150" s="288"/>
      <c r="F150" s="334" t="s">
        <v>728</v>
      </c>
      <c r="G150" s="288"/>
      <c r="H150" s="333" t="s">
        <v>787</v>
      </c>
      <c r="I150" s="333" t="s">
        <v>730</v>
      </c>
      <c r="J150" s="333" t="s">
        <v>778</v>
      </c>
      <c r="K150" s="329"/>
    </row>
    <row r="151" spans="2:11" ht="15" customHeight="1">
      <c r="B151" s="308"/>
      <c r="C151" s="333" t="s">
        <v>677</v>
      </c>
      <c r="D151" s="288"/>
      <c r="E151" s="288"/>
      <c r="F151" s="334" t="s">
        <v>728</v>
      </c>
      <c r="G151" s="288"/>
      <c r="H151" s="333" t="s">
        <v>788</v>
      </c>
      <c r="I151" s="333" t="s">
        <v>730</v>
      </c>
      <c r="J151" s="333" t="s">
        <v>778</v>
      </c>
      <c r="K151" s="329"/>
    </row>
    <row r="152" spans="2:11" ht="15" customHeight="1">
      <c r="B152" s="308"/>
      <c r="C152" s="333" t="s">
        <v>733</v>
      </c>
      <c r="D152" s="288"/>
      <c r="E152" s="288"/>
      <c r="F152" s="334" t="s">
        <v>734</v>
      </c>
      <c r="G152" s="288"/>
      <c r="H152" s="333" t="s">
        <v>767</v>
      </c>
      <c r="I152" s="333" t="s">
        <v>730</v>
      </c>
      <c r="J152" s="333">
        <v>50</v>
      </c>
      <c r="K152" s="329"/>
    </row>
    <row r="153" spans="2:11" ht="15" customHeight="1">
      <c r="B153" s="308"/>
      <c r="C153" s="333" t="s">
        <v>736</v>
      </c>
      <c r="D153" s="288"/>
      <c r="E153" s="288"/>
      <c r="F153" s="334" t="s">
        <v>728</v>
      </c>
      <c r="G153" s="288"/>
      <c r="H153" s="333" t="s">
        <v>767</v>
      </c>
      <c r="I153" s="333" t="s">
        <v>738</v>
      </c>
      <c r="J153" s="333"/>
      <c r="K153" s="329"/>
    </row>
    <row r="154" spans="2:11" ht="15" customHeight="1">
      <c r="B154" s="308"/>
      <c r="C154" s="333" t="s">
        <v>747</v>
      </c>
      <c r="D154" s="288"/>
      <c r="E154" s="288"/>
      <c r="F154" s="334" t="s">
        <v>734</v>
      </c>
      <c r="G154" s="288"/>
      <c r="H154" s="333" t="s">
        <v>767</v>
      </c>
      <c r="I154" s="333" t="s">
        <v>730</v>
      </c>
      <c r="J154" s="333">
        <v>50</v>
      </c>
      <c r="K154" s="329"/>
    </row>
    <row r="155" spans="2:11" ht="15" customHeight="1">
      <c r="B155" s="308"/>
      <c r="C155" s="333" t="s">
        <v>755</v>
      </c>
      <c r="D155" s="288"/>
      <c r="E155" s="288"/>
      <c r="F155" s="334" t="s">
        <v>734</v>
      </c>
      <c r="G155" s="288"/>
      <c r="H155" s="333" t="s">
        <v>767</v>
      </c>
      <c r="I155" s="333" t="s">
        <v>730</v>
      </c>
      <c r="J155" s="333">
        <v>50</v>
      </c>
      <c r="K155" s="329"/>
    </row>
    <row r="156" spans="2:11" ht="15" customHeight="1">
      <c r="B156" s="308"/>
      <c r="C156" s="333" t="s">
        <v>753</v>
      </c>
      <c r="D156" s="288"/>
      <c r="E156" s="288"/>
      <c r="F156" s="334" t="s">
        <v>734</v>
      </c>
      <c r="G156" s="288"/>
      <c r="H156" s="333" t="s">
        <v>767</v>
      </c>
      <c r="I156" s="333" t="s">
        <v>730</v>
      </c>
      <c r="J156" s="333">
        <v>50</v>
      </c>
      <c r="K156" s="329"/>
    </row>
    <row r="157" spans="2:11" ht="15" customHeight="1">
      <c r="B157" s="308"/>
      <c r="C157" s="333" t="s">
        <v>101</v>
      </c>
      <c r="D157" s="288"/>
      <c r="E157" s="288"/>
      <c r="F157" s="334" t="s">
        <v>728</v>
      </c>
      <c r="G157" s="288"/>
      <c r="H157" s="333" t="s">
        <v>789</v>
      </c>
      <c r="I157" s="333" t="s">
        <v>730</v>
      </c>
      <c r="J157" s="333" t="s">
        <v>790</v>
      </c>
      <c r="K157" s="329"/>
    </row>
    <row r="158" spans="2:11" ht="15" customHeight="1">
      <c r="B158" s="308"/>
      <c r="C158" s="333" t="s">
        <v>791</v>
      </c>
      <c r="D158" s="288"/>
      <c r="E158" s="288"/>
      <c r="F158" s="334" t="s">
        <v>728</v>
      </c>
      <c r="G158" s="288"/>
      <c r="H158" s="333" t="s">
        <v>792</v>
      </c>
      <c r="I158" s="333" t="s">
        <v>762</v>
      </c>
      <c r="J158" s="333"/>
      <c r="K158" s="329"/>
    </row>
    <row r="159" spans="2:11" ht="15" customHeight="1">
      <c r="B159" s="335"/>
      <c r="C159" s="317"/>
      <c r="D159" s="317"/>
      <c r="E159" s="317"/>
      <c r="F159" s="317"/>
      <c r="G159" s="317"/>
      <c r="H159" s="317"/>
      <c r="I159" s="317"/>
      <c r="J159" s="317"/>
      <c r="K159" s="336"/>
    </row>
    <row r="160" spans="2:11" ht="18.75" customHeight="1">
      <c r="B160" s="284"/>
      <c r="C160" s="288"/>
      <c r="D160" s="288"/>
      <c r="E160" s="288"/>
      <c r="F160" s="307"/>
      <c r="G160" s="288"/>
      <c r="H160" s="288"/>
      <c r="I160" s="288"/>
      <c r="J160" s="288"/>
      <c r="K160" s="284"/>
    </row>
    <row r="161" spans="2:11" ht="18.75" customHeight="1">
      <c r="B161" s="294"/>
      <c r="C161" s="294"/>
      <c r="D161" s="294"/>
      <c r="E161" s="294"/>
      <c r="F161" s="294"/>
      <c r="G161" s="294"/>
      <c r="H161" s="294"/>
      <c r="I161" s="294"/>
      <c r="J161" s="294"/>
      <c r="K161" s="294"/>
    </row>
    <row r="162" spans="2:11" ht="7.5" customHeight="1">
      <c r="B162" s="276"/>
      <c r="C162" s="277"/>
      <c r="D162" s="277"/>
      <c r="E162" s="277"/>
      <c r="F162" s="277"/>
      <c r="G162" s="277"/>
      <c r="H162" s="277"/>
      <c r="I162" s="277"/>
      <c r="J162" s="277"/>
      <c r="K162" s="278"/>
    </row>
    <row r="163" spans="2:11" ht="45" customHeight="1">
      <c r="B163" s="279"/>
      <c r="C163" s="402" t="s">
        <v>793</v>
      </c>
      <c r="D163" s="402"/>
      <c r="E163" s="402"/>
      <c r="F163" s="402"/>
      <c r="G163" s="402"/>
      <c r="H163" s="402"/>
      <c r="I163" s="402"/>
      <c r="J163" s="402"/>
      <c r="K163" s="280"/>
    </row>
    <row r="164" spans="2:11" ht="17.25" customHeight="1">
      <c r="B164" s="279"/>
      <c r="C164" s="300" t="s">
        <v>722</v>
      </c>
      <c r="D164" s="300"/>
      <c r="E164" s="300"/>
      <c r="F164" s="300" t="s">
        <v>723</v>
      </c>
      <c r="G164" s="337"/>
      <c r="H164" s="338" t="s">
        <v>117</v>
      </c>
      <c r="I164" s="338" t="s">
        <v>65</v>
      </c>
      <c r="J164" s="300" t="s">
        <v>724</v>
      </c>
      <c r="K164" s="280"/>
    </row>
    <row r="165" spans="2:11" ht="17.25" customHeight="1">
      <c r="B165" s="281"/>
      <c r="C165" s="302" t="s">
        <v>725</v>
      </c>
      <c r="D165" s="302"/>
      <c r="E165" s="302"/>
      <c r="F165" s="303" t="s">
        <v>726</v>
      </c>
      <c r="G165" s="339"/>
      <c r="H165" s="340"/>
      <c r="I165" s="340"/>
      <c r="J165" s="302" t="s">
        <v>727</v>
      </c>
      <c r="K165" s="282"/>
    </row>
    <row r="166" spans="2:11" ht="5.25" customHeight="1">
      <c r="B166" s="308"/>
      <c r="C166" s="305"/>
      <c r="D166" s="305"/>
      <c r="E166" s="305"/>
      <c r="F166" s="305"/>
      <c r="G166" s="306"/>
      <c r="H166" s="305"/>
      <c r="I166" s="305"/>
      <c r="J166" s="305"/>
      <c r="K166" s="329"/>
    </row>
    <row r="167" spans="2:11" ht="15" customHeight="1">
      <c r="B167" s="308"/>
      <c r="C167" s="288" t="s">
        <v>731</v>
      </c>
      <c r="D167" s="288"/>
      <c r="E167" s="288"/>
      <c r="F167" s="307" t="s">
        <v>728</v>
      </c>
      <c r="G167" s="288"/>
      <c r="H167" s="288" t="s">
        <v>767</v>
      </c>
      <c r="I167" s="288" t="s">
        <v>730</v>
      </c>
      <c r="J167" s="288">
        <v>120</v>
      </c>
      <c r="K167" s="329"/>
    </row>
    <row r="168" spans="2:11" ht="15" customHeight="1">
      <c r="B168" s="308"/>
      <c r="C168" s="288" t="s">
        <v>776</v>
      </c>
      <c r="D168" s="288"/>
      <c r="E168" s="288"/>
      <c r="F168" s="307" t="s">
        <v>728</v>
      </c>
      <c r="G168" s="288"/>
      <c r="H168" s="288" t="s">
        <v>777</v>
      </c>
      <c r="I168" s="288" t="s">
        <v>730</v>
      </c>
      <c r="J168" s="288" t="s">
        <v>778</v>
      </c>
      <c r="K168" s="329"/>
    </row>
    <row r="169" spans="2:11" ht="15" customHeight="1">
      <c r="B169" s="308"/>
      <c r="C169" s="288" t="s">
        <v>677</v>
      </c>
      <c r="D169" s="288"/>
      <c r="E169" s="288"/>
      <c r="F169" s="307" t="s">
        <v>728</v>
      </c>
      <c r="G169" s="288"/>
      <c r="H169" s="288" t="s">
        <v>794</v>
      </c>
      <c r="I169" s="288" t="s">
        <v>730</v>
      </c>
      <c r="J169" s="288" t="s">
        <v>778</v>
      </c>
      <c r="K169" s="329"/>
    </row>
    <row r="170" spans="2:11" ht="15" customHeight="1">
      <c r="B170" s="308"/>
      <c r="C170" s="288" t="s">
        <v>733</v>
      </c>
      <c r="D170" s="288"/>
      <c r="E170" s="288"/>
      <c r="F170" s="307" t="s">
        <v>734</v>
      </c>
      <c r="G170" s="288"/>
      <c r="H170" s="288" t="s">
        <v>794</v>
      </c>
      <c r="I170" s="288" t="s">
        <v>730</v>
      </c>
      <c r="J170" s="288">
        <v>50</v>
      </c>
      <c r="K170" s="329"/>
    </row>
    <row r="171" spans="2:11" ht="15" customHeight="1">
      <c r="B171" s="308"/>
      <c r="C171" s="288" t="s">
        <v>736</v>
      </c>
      <c r="D171" s="288"/>
      <c r="E171" s="288"/>
      <c r="F171" s="307" t="s">
        <v>728</v>
      </c>
      <c r="G171" s="288"/>
      <c r="H171" s="288" t="s">
        <v>794</v>
      </c>
      <c r="I171" s="288" t="s">
        <v>738</v>
      </c>
      <c r="J171" s="288"/>
      <c r="K171" s="329"/>
    </row>
    <row r="172" spans="2:11" ht="15" customHeight="1">
      <c r="B172" s="308"/>
      <c r="C172" s="288" t="s">
        <v>747</v>
      </c>
      <c r="D172" s="288"/>
      <c r="E172" s="288"/>
      <c r="F172" s="307" t="s">
        <v>734</v>
      </c>
      <c r="G172" s="288"/>
      <c r="H172" s="288" t="s">
        <v>794</v>
      </c>
      <c r="I172" s="288" t="s">
        <v>730</v>
      </c>
      <c r="J172" s="288">
        <v>50</v>
      </c>
      <c r="K172" s="329"/>
    </row>
    <row r="173" spans="2:11" ht="15" customHeight="1">
      <c r="B173" s="308"/>
      <c r="C173" s="288" t="s">
        <v>755</v>
      </c>
      <c r="D173" s="288"/>
      <c r="E173" s="288"/>
      <c r="F173" s="307" t="s">
        <v>734</v>
      </c>
      <c r="G173" s="288"/>
      <c r="H173" s="288" t="s">
        <v>794</v>
      </c>
      <c r="I173" s="288" t="s">
        <v>730</v>
      </c>
      <c r="J173" s="288">
        <v>50</v>
      </c>
      <c r="K173" s="329"/>
    </row>
    <row r="174" spans="2:11" ht="15" customHeight="1">
      <c r="B174" s="308"/>
      <c r="C174" s="288" t="s">
        <v>753</v>
      </c>
      <c r="D174" s="288"/>
      <c r="E174" s="288"/>
      <c r="F174" s="307" t="s">
        <v>734</v>
      </c>
      <c r="G174" s="288"/>
      <c r="H174" s="288" t="s">
        <v>794</v>
      </c>
      <c r="I174" s="288" t="s">
        <v>730</v>
      </c>
      <c r="J174" s="288">
        <v>50</v>
      </c>
      <c r="K174" s="329"/>
    </row>
    <row r="175" spans="2:11" ht="15" customHeight="1">
      <c r="B175" s="308"/>
      <c r="C175" s="288" t="s">
        <v>116</v>
      </c>
      <c r="D175" s="288"/>
      <c r="E175" s="288"/>
      <c r="F175" s="307" t="s">
        <v>728</v>
      </c>
      <c r="G175" s="288"/>
      <c r="H175" s="288" t="s">
        <v>795</v>
      </c>
      <c r="I175" s="288" t="s">
        <v>796</v>
      </c>
      <c r="J175" s="288"/>
      <c r="K175" s="329"/>
    </row>
    <row r="176" spans="2:11" ht="15" customHeight="1">
      <c r="B176" s="308"/>
      <c r="C176" s="288" t="s">
        <v>65</v>
      </c>
      <c r="D176" s="288"/>
      <c r="E176" s="288"/>
      <c r="F176" s="307" t="s">
        <v>728</v>
      </c>
      <c r="G176" s="288"/>
      <c r="H176" s="288" t="s">
        <v>797</v>
      </c>
      <c r="I176" s="288" t="s">
        <v>798</v>
      </c>
      <c r="J176" s="288">
        <v>1</v>
      </c>
      <c r="K176" s="329"/>
    </row>
    <row r="177" spans="2:11" ht="15" customHeight="1">
      <c r="B177" s="308"/>
      <c r="C177" s="288" t="s">
        <v>61</v>
      </c>
      <c r="D177" s="288"/>
      <c r="E177" s="288"/>
      <c r="F177" s="307" t="s">
        <v>728</v>
      </c>
      <c r="G177" s="288"/>
      <c r="H177" s="288" t="s">
        <v>799</v>
      </c>
      <c r="I177" s="288" t="s">
        <v>730</v>
      </c>
      <c r="J177" s="288">
        <v>20</v>
      </c>
      <c r="K177" s="329"/>
    </row>
    <row r="178" spans="2:11" ht="15" customHeight="1">
      <c r="B178" s="308"/>
      <c r="C178" s="288" t="s">
        <v>117</v>
      </c>
      <c r="D178" s="288"/>
      <c r="E178" s="288"/>
      <c r="F178" s="307" t="s">
        <v>728</v>
      </c>
      <c r="G178" s="288"/>
      <c r="H178" s="288" t="s">
        <v>800</v>
      </c>
      <c r="I178" s="288" t="s">
        <v>730</v>
      </c>
      <c r="J178" s="288">
        <v>255</v>
      </c>
      <c r="K178" s="329"/>
    </row>
    <row r="179" spans="2:11" ht="15" customHeight="1">
      <c r="B179" s="308"/>
      <c r="C179" s="288" t="s">
        <v>118</v>
      </c>
      <c r="D179" s="288"/>
      <c r="E179" s="288"/>
      <c r="F179" s="307" t="s">
        <v>728</v>
      </c>
      <c r="G179" s="288"/>
      <c r="H179" s="288" t="s">
        <v>693</v>
      </c>
      <c r="I179" s="288" t="s">
        <v>730</v>
      </c>
      <c r="J179" s="288">
        <v>10</v>
      </c>
      <c r="K179" s="329"/>
    </row>
    <row r="180" spans="2:11" ht="15" customHeight="1">
      <c r="B180" s="308"/>
      <c r="C180" s="288" t="s">
        <v>119</v>
      </c>
      <c r="D180" s="288"/>
      <c r="E180" s="288"/>
      <c r="F180" s="307" t="s">
        <v>728</v>
      </c>
      <c r="G180" s="288"/>
      <c r="H180" s="288" t="s">
        <v>801</v>
      </c>
      <c r="I180" s="288" t="s">
        <v>762</v>
      </c>
      <c r="J180" s="288"/>
      <c r="K180" s="329"/>
    </row>
    <row r="181" spans="2:11" ht="15" customHeight="1">
      <c r="B181" s="308"/>
      <c r="C181" s="288" t="s">
        <v>802</v>
      </c>
      <c r="D181" s="288"/>
      <c r="E181" s="288"/>
      <c r="F181" s="307" t="s">
        <v>728</v>
      </c>
      <c r="G181" s="288"/>
      <c r="H181" s="288" t="s">
        <v>803</v>
      </c>
      <c r="I181" s="288" t="s">
        <v>762</v>
      </c>
      <c r="J181" s="288"/>
      <c r="K181" s="329"/>
    </row>
    <row r="182" spans="2:11" ht="15" customHeight="1">
      <c r="B182" s="308"/>
      <c r="C182" s="288" t="s">
        <v>791</v>
      </c>
      <c r="D182" s="288"/>
      <c r="E182" s="288"/>
      <c r="F182" s="307" t="s">
        <v>728</v>
      </c>
      <c r="G182" s="288"/>
      <c r="H182" s="288" t="s">
        <v>804</v>
      </c>
      <c r="I182" s="288" t="s">
        <v>762</v>
      </c>
      <c r="J182" s="288"/>
      <c r="K182" s="329"/>
    </row>
    <row r="183" spans="2:11" ht="15" customHeight="1">
      <c r="B183" s="308"/>
      <c r="C183" s="288" t="s">
        <v>121</v>
      </c>
      <c r="D183" s="288"/>
      <c r="E183" s="288"/>
      <c r="F183" s="307" t="s">
        <v>734</v>
      </c>
      <c r="G183" s="288"/>
      <c r="H183" s="288" t="s">
        <v>805</v>
      </c>
      <c r="I183" s="288" t="s">
        <v>730</v>
      </c>
      <c r="J183" s="288">
        <v>50</v>
      </c>
      <c r="K183" s="329"/>
    </row>
    <row r="184" spans="2:11" ht="15" customHeight="1">
      <c r="B184" s="308"/>
      <c r="C184" s="288" t="s">
        <v>806</v>
      </c>
      <c r="D184" s="288"/>
      <c r="E184" s="288"/>
      <c r="F184" s="307" t="s">
        <v>734</v>
      </c>
      <c r="G184" s="288"/>
      <c r="H184" s="288" t="s">
        <v>807</v>
      </c>
      <c r="I184" s="288" t="s">
        <v>808</v>
      </c>
      <c r="J184" s="288"/>
      <c r="K184" s="329"/>
    </row>
    <row r="185" spans="2:11" ht="15" customHeight="1">
      <c r="B185" s="308"/>
      <c r="C185" s="288" t="s">
        <v>809</v>
      </c>
      <c r="D185" s="288"/>
      <c r="E185" s="288"/>
      <c r="F185" s="307" t="s">
        <v>734</v>
      </c>
      <c r="G185" s="288"/>
      <c r="H185" s="288" t="s">
        <v>810</v>
      </c>
      <c r="I185" s="288" t="s">
        <v>808</v>
      </c>
      <c r="J185" s="288"/>
      <c r="K185" s="329"/>
    </row>
    <row r="186" spans="2:11" ht="15" customHeight="1">
      <c r="B186" s="308"/>
      <c r="C186" s="288" t="s">
        <v>811</v>
      </c>
      <c r="D186" s="288"/>
      <c r="E186" s="288"/>
      <c r="F186" s="307" t="s">
        <v>734</v>
      </c>
      <c r="G186" s="288"/>
      <c r="H186" s="288" t="s">
        <v>812</v>
      </c>
      <c r="I186" s="288" t="s">
        <v>808</v>
      </c>
      <c r="J186" s="288"/>
      <c r="K186" s="329"/>
    </row>
    <row r="187" spans="2:11" ht="15" customHeight="1">
      <c r="B187" s="308"/>
      <c r="C187" s="341" t="s">
        <v>813</v>
      </c>
      <c r="D187" s="288"/>
      <c r="E187" s="288"/>
      <c r="F187" s="307" t="s">
        <v>734</v>
      </c>
      <c r="G187" s="288"/>
      <c r="H187" s="288" t="s">
        <v>814</v>
      </c>
      <c r="I187" s="288" t="s">
        <v>815</v>
      </c>
      <c r="J187" s="342" t="s">
        <v>816</v>
      </c>
      <c r="K187" s="329"/>
    </row>
    <row r="188" spans="2:11" ht="15" customHeight="1">
      <c r="B188" s="308"/>
      <c r="C188" s="293" t="s">
        <v>50</v>
      </c>
      <c r="D188" s="288"/>
      <c r="E188" s="288"/>
      <c r="F188" s="307" t="s">
        <v>728</v>
      </c>
      <c r="G188" s="288"/>
      <c r="H188" s="284" t="s">
        <v>817</v>
      </c>
      <c r="I188" s="288" t="s">
        <v>818</v>
      </c>
      <c r="J188" s="288"/>
      <c r="K188" s="329"/>
    </row>
    <row r="189" spans="2:11" ht="15" customHeight="1">
      <c r="B189" s="308"/>
      <c r="C189" s="293" t="s">
        <v>819</v>
      </c>
      <c r="D189" s="288"/>
      <c r="E189" s="288"/>
      <c r="F189" s="307" t="s">
        <v>728</v>
      </c>
      <c r="G189" s="288"/>
      <c r="H189" s="288" t="s">
        <v>820</v>
      </c>
      <c r="I189" s="288" t="s">
        <v>762</v>
      </c>
      <c r="J189" s="288"/>
      <c r="K189" s="329"/>
    </row>
    <row r="190" spans="2:11" ht="15" customHeight="1">
      <c r="B190" s="308"/>
      <c r="C190" s="293" t="s">
        <v>821</v>
      </c>
      <c r="D190" s="288"/>
      <c r="E190" s="288"/>
      <c r="F190" s="307" t="s">
        <v>728</v>
      </c>
      <c r="G190" s="288"/>
      <c r="H190" s="288" t="s">
        <v>822</v>
      </c>
      <c r="I190" s="288" t="s">
        <v>762</v>
      </c>
      <c r="J190" s="288"/>
      <c r="K190" s="329"/>
    </row>
    <row r="191" spans="2:11" ht="15" customHeight="1">
      <c r="B191" s="308"/>
      <c r="C191" s="293" t="s">
        <v>823</v>
      </c>
      <c r="D191" s="288"/>
      <c r="E191" s="288"/>
      <c r="F191" s="307" t="s">
        <v>734</v>
      </c>
      <c r="G191" s="288"/>
      <c r="H191" s="288" t="s">
        <v>824</v>
      </c>
      <c r="I191" s="288" t="s">
        <v>762</v>
      </c>
      <c r="J191" s="288"/>
      <c r="K191" s="329"/>
    </row>
    <row r="192" spans="2:11" ht="15" customHeight="1">
      <c r="B192" s="335"/>
      <c r="C192" s="343"/>
      <c r="D192" s="317"/>
      <c r="E192" s="317"/>
      <c r="F192" s="317"/>
      <c r="G192" s="317"/>
      <c r="H192" s="317"/>
      <c r="I192" s="317"/>
      <c r="J192" s="317"/>
      <c r="K192" s="336"/>
    </row>
    <row r="193" spans="2:11" ht="18.75" customHeight="1">
      <c r="B193" s="284"/>
      <c r="C193" s="288"/>
      <c r="D193" s="288"/>
      <c r="E193" s="288"/>
      <c r="F193" s="307"/>
      <c r="G193" s="288"/>
      <c r="H193" s="288"/>
      <c r="I193" s="288"/>
      <c r="J193" s="288"/>
      <c r="K193" s="284"/>
    </row>
    <row r="194" spans="2:11" ht="18.75" customHeight="1">
      <c r="B194" s="284"/>
      <c r="C194" s="288"/>
      <c r="D194" s="288"/>
      <c r="E194" s="288"/>
      <c r="F194" s="307"/>
      <c r="G194" s="288"/>
      <c r="H194" s="288"/>
      <c r="I194" s="288"/>
      <c r="J194" s="288"/>
      <c r="K194" s="284"/>
    </row>
    <row r="195" spans="2:11" ht="18.75" customHeight="1">
      <c r="B195" s="294"/>
      <c r="C195" s="294"/>
      <c r="D195" s="294"/>
      <c r="E195" s="294"/>
      <c r="F195" s="294"/>
      <c r="G195" s="294"/>
      <c r="H195" s="294"/>
      <c r="I195" s="294"/>
      <c r="J195" s="294"/>
      <c r="K195" s="294"/>
    </row>
    <row r="196" spans="2:11">
      <c r="B196" s="276"/>
      <c r="C196" s="277"/>
      <c r="D196" s="277"/>
      <c r="E196" s="277"/>
      <c r="F196" s="277"/>
      <c r="G196" s="277"/>
      <c r="H196" s="277"/>
      <c r="I196" s="277"/>
      <c r="J196" s="277"/>
      <c r="K196" s="278"/>
    </row>
    <row r="197" spans="2:11" ht="21">
      <c r="B197" s="279"/>
      <c r="C197" s="402" t="s">
        <v>825</v>
      </c>
      <c r="D197" s="402"/>
      <c r="E197" s="402"/>
      <c r="F197" s="402"/>
      <c r="G197" s="402"/>
      <c r="H197" s="402"/>
      <c r="I197" s="402"/>
      <c r="J197" s="402"/>
      <c r="K197" s="280"/>
    </row>
    <row r="198" spans="2:11" ht="25.5" customHeight="1">
      <c r="B198" s="279"/>
      <c r="C198" s="344" t="s">
        <v>826</v>
      </c>
      <c r="D198" s="344"/>
      <c r="E198" s="344"/>
      <c r="F198" s="344" t="s">
        <v>827</v>
      </c>
      <c r="G198" s="345"/>
      <c r="H198" s="401" t="s">
        <v>828</v>
      </c>
      <c r="I198" s="401"/>
      <c r="J198" s="401"/>
      <c r="K198" s="280"/>
    </row>
    <row r="199" spans="2:11" ht="5.25" customHeight="1">
      <c r="B199" s="308"/>
      <c r="C199" s="305"/>
      <c r="D199" s="305"/>
      <c r="E199" s="305"/>
      <c r="F199" s="305"/>
      <c r="G199" s="288"/>
      <c r="H199" s="305"/>
      <c r="I199" s="305"/>
      <c r="J199" s="305"/>
      <c r="K199" s="329"/>
    </row>
    <row r="200" spans="2:11" ht="15" customHeight="1">
      <c r="B200" s="308"/>
      <c r="C200" s="288" t="s">
        <v>818</v>
      </c>
      <c r="D200" s="288"/>
      <c r="E200" s="288"/>
      <c r="F200" s="307" t="s">
        <v>51</v>
      </c>
      <c r="G200" s="288"/>
      <c r="H200" s="399" t="s">
        <v>829</v>
      </c>
      <c r="I200" s="399"/>
      <c r="J200" s="399"/>
      <c r="K200" s="329"/>
    </row>
    <row r="201" spans="2:11" ht="15" customHeight="1">
      <c r="B201" s="308"/>
      <c r="C201" s="314"/>
      <c r="D201" s="288"/>
      <c r="E201" s="288"/>
      <c r="F201" s="307" t="s">
        <v>52</v>
      </c>
      <c r="G201" s="288"/>
      <c r="H201" s="399" t="s">
        <v>830</v>
      </c>
      <c r="I201" s="399"/>
      <c r="J201" s="399"/>
      <c r="K201" s="329"/>
    </row>
    <row r="202" spans="2:11" ht="15" customHeight="1">
      <c r="B202" s="308"/>
      <c r="C202" s="314"/>
      <c r="D202" s="288"/>
      <c r="E202" s="288"/>
      <c r="F202" s="307" t="s">
        <v>55</v>
      </c>
      <c r="G202" s="288"/>
      <c r="H202" s="399" t="s">
        <v>831</v>
      </c>
      <c r="I202" s="399"/>
      <c r="J202" s="399"/>
      <c r="K202" s="329"/>
    </row>
    <row r="203" spans="2:11" ht="15" customHeight="1">
      <c r="B203" s="308"/>
      <c r="C203" s="288"/>
      <c r="D203" s="288"/>
      <c r="E203" s="288"/>
      <c r="F203" s="307" t="s">
        <v>53</v>
      </c>
      <c r="G203" s="288"/>
      <c r="H203" s="399" t="s">
        <v>832</v>
      </c>
      <c r="I203" s="399"/>
      <c r="J203" s="399"/>
      <c r="K203" s="329"/>
    </row>
    <row r="204" spans="2:11" ht="15" customHeight="1">
      <c r="B204" s="308"/>
      <c r="C204" s="288"/>
      <c r="D204" s="288"/>
      <c r="E204" s="288"/>
      <c r="F204" s="307" t="s">
        <v>54</v>
      </c>
      <c r="G204" s="288"/>
      <c r="H204" s="399" t="s">
        <v>833</v>
      </c>
      <c r="I204" s="399"/>
      <c r="J204" s="399"/>
      <c r="K204" s="329"/>
    </row>
    <row r="205" spans="2:11" ht="15" customHeight="1">
      <c r="B205" s="308"/>
      <c r="C205" s="288"/>
      <c r="D205" s="288"/>
      <c r="E205" s="288"/>
      <c r="F205" s="307"/>
      <c r="G205" s="288"/>
      <c r="H205" s="288"/>
      <c r="I205" s="288"/>
      <c r="J205" s="288"/>
      <c r="K205" s="329"/>
    </row>
    <row r="206" spans="2:11" ht="15" customHeight="1">
      <c r="B206" s="308"/>
      <c r="C206" s="288" t="s">
        <v>774</v>
      </c>
      <c r="D206" s="288"/>
      <c r="E206" s="288"/>
      <c r="F206" s="307" t="s">
        <v>87</v>
      </c>
      <c r="G206" s="288"/>
      <c r="H206" s="399" t="s">
        <v>834</v>
      </c>
      <c r="I206" s="399"/>
      <c r="J206" s="399"/>
      <c r="K206" s="329"/>
    </row>
    <row r="207" spans="2:11" ht="15" customHeight="1">
      <c r="B207" s="308"/>
      <c r="C207" s="314"/>
      <c r="D207" s="288"/>
      <c r="E207" s="288"/>
      <c r="F207" s="307" t="s">
        <v>671</v>
      </c>
      <c r="G207" s="288"/>
      <c r="H207" s="399" t="s">
        <v>672</v>
      </c>
      <c r="I207" s="399"/>
      <c r="J207" s="399"/>
      <c r="K207" s="329"/>
    </row>
    <row r="208" spans="2:11" ht="15" customHeight="1">
      <c r="B208" s="308"/>
      <c r="C208" s="288"/>
      <c r="D208" s="288"/>
      <c r="E208" s="288"/>
      <c r="F208" s="307" t="s">
        <v>669</v>
      </c>
      <c r="G208" s="288"/>
      <c r="H208" s="399" t="s">
        <v>835</v>
      </c>
      <c r="I208" s="399"/>
      <c r="J208" s="399"/>
      <c r="K208" s="329"/>
    </row>
    <row r="209" spans="2:11" ht="15" customHeight="1">
      <c r="B209" s="346"/>
      <c r="C209" s="314"/>
      <c r="D209" s="314"/>
      <c r="E209" s="314"/>
      <c r="F209" s="307" t="s">
        <v>673</v>
      </c>
      <c r="G209" s="293"/>
      <c r="H209" s="400" t="s">
        <v>674</v>
      </c>
      <c r="I209" s="400"/>
      <c r="J209" s="400"/>
      <c r="K209" s="347"/>
    </row>
    <row r="210" spans="2:11" ht="15" customHeight="1">
      <c r="B210" s="346"/>
      <c r="C210" s="314"/>
      <c r="D210" s="314"/>
      <c r="E210" s="314"/>
      <c r="F210" s="307" t="s">
        <v>675</v>
      </c>
      <c r="G210" s="293"/>
      <c r="H210" s="400" t="s">
        <v>836</v>
      </c>
      <c r="I210" s="400"/>
      <c r="J210" s="400"/>
      <c r="K210" s="347"/>
    </row>
    <row r="211" spans="2:11" ht="15" customHeight="1">
      <c r="B211" s="346"/>
      <c r="C211" s="314"/>
      <c r="D211" s="314"/>
      <c r="E211" s="314"/>
      <c r="F211" s="348"/>
      <c r="G211" s="293"/>
      <c r="H211" s="349"/>
      <c r="I211" s="349"/>
      <c r="J211" s="349"/>
      <c r="K211" s="347"/>
    </row>
    <row r="212" spans="2:11" ht="15" customHeight="1">
      <c r="B212" s="346"/>
      <c r="C212" s="288" t="s">
        <v>798</v>
      </c>
      <c r="D212" s="314"/>
      <c r="E212" s="314"/>
      <c r="F212" s="307">
        <v>1</v>
      </c>
      <c r="G212" s="293"/>
      <c r="H212" s="400" t="s">
        <v>837</v>
      </c>
      <c r="I212" s="400"/>
      <c r="J212" s="400"/>
      <c r="K212" s="347"/>
    </row>
    <row r="213" spans="2:11" ht="15" customHeight="1">
      <c r="B213" s="346"/>
      <c r="C213" s="314"/>
      <c r="D213" s="314"/>
      <c r="E213" s="314"/>
      <c r="F213" s="307">
        <v>2</v>
      </c>
      <c r="G213" s="293"/>
      <c r="H213" s="400" t="s">
        <v>838</v>
      </c>
      <c r="I213" s="400"/>
      <c r="J213" s="400"/>
      <c r="K213" s="347"/>
    </row>
    <row r="214" spans="2:11" ht="15" customHeight="1">
      <c r="B214" s="346"/>
      <c r="C214" s="314"/>
      <c r="D214" s="314"/>
      <c r="E214" s="314"/>
      <c r="F214" s="307">
        <v>3</v>
      </c>
      <c r="G214" s="293"/>
      <c r="H214" s="400" t="s">
        <v>839</v>
      </c>
      <c r="I214" s="400"/>
      <c r="J214" s="400"/>
      <c r="K214" s="347"/>
    </row>
    <row r="215" spans="2:11" ht="15" customHeight="1">
      <c r="B215" s="346"/>
      <c r="C215" s="314"/>
      <c r="D215" s="314"/>
      <c r="E215" s="314"/>
      <c r="F215" s="307">
        <v>4</v>
      </c>
      <c r="G215" s="293"/>
      <c r="H215" s="400" t="s">
        <v>840</v>
      </c>
      <c r="I215" s="400"/>
      <c r="J215" s="400"/>
      <c r="K215" s="347"/>
    </row>
    <row r="216" spans="2:11" ht="12.75" customHeight="1">
      <c r="B216" s="350"/>
      <c r="C216" s="351"/>
      <c r="D216" s="351"/>
      <c r="E216" s="351"/>
      <c r="F216" s="351"/>
      <c r="G216" s="351"/>
      <c r="H216" s="351"/>
      <c r="I216" s="351"/>
      <c r="J216" s="351"/>
      <c r="K216" s="352"/>
    </row>
  </sheetData>
  <sheetProtection password="CC35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7</vt:i4>
      </vt:variant>
    </vt:vector>
  </HeadingPairs>
  <TitlesOfParts>
    <vt:vector size="11" baseType="lpstr">
      <vt:lpstr>Rekapitulace stavby</vt:lpstr>
      <vt:lpstr>01 - Oprava splaškové kan...</vt:lpstr>
      <vt:lpstr>02 - VRN - Vedlejší rozpo...</vt:lpstr>
      <vt:lpstr>Pokyny pro vyplnění</vt:lpstr>
      <vt:lpstr>'01 - Oprava splaškové kan...'!Názvy_tisku</vt:lpstr>
      <vt:lpstr>'02 - VRN - Vedlejší rozpo...'!Názvy_tisku</vt:lpstr>
      <vt:lpstr>'Rekapitulace stavby'!Názvy_tisku</vt:lpstr>
      <vt:lpstr>'01 - Oprava splaškové kan...'!Oblast_tisku</vt:lpstr>
      <vt:lpstr>'02 - VRN - Vedlejší rozpo...'!Oblast_tisku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NEZBEDA\locadmin</dc:creator>
  <cp:lastModifiedBy>locadmin</cp:lastModifiedBy>
  <dcterms:created xsi:type="dcterms:W3CDTF">2017-04-28T11:43:56Z</dcterms:created>
  <dcterms:modified xsi:type="dcterms:W3CDTF">2017-04-28T11:44:02Z</dcterms:modified>
</cp:coreProperties>
</file>