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obecne" sheetId="4" r:id="rId1"/>
    <sheet name="Rekapitulace" sheetId="1" r:id="rId2"/>
    <sheet name="001" sheetId="2" r:id="rId3"/>
    <sheet name="101" sheetId="3" r:id="rId4"/>
  </sheets>
  <definedNames>
    <definedName name="_xlnm.Print_Titles" localSheetId="2">'001'!$5:$7</definedName>
    <definedName name="_xlnm.Print_Titles" localSheetId="3">'101'!$5:$7</definedName>
  </definedNames>
  <calcPr calcId="125725"/>
</workbook>
</file>

<file path=xl/calcChain.xml><?xml version="1.0" encoding="utf-8"?>
<calcChain xmlns="http://schemas.openxmlformats.org/spreadsheetml/2006/main">
  <c r="I9" i="2"/>
  <c r="I13"/>
  <c r="O13" s="1"/>
  <c r="I17"/>
  <c r="O17" s="1"/>
  <c r="I21"/>
  <c r="O21"/>
  <c r="I25"/>
  <c r="O25" s="1"/>
  <c r="I29"/>
  <c r="O29" s="1"/>
  <c r="I33"/>
  <c r="O33" s="1"/>
  <c r="I37"/>
  <c r="O37" s="1"/>
  <c r="I41"/>
  <c r="O41" s="1"/>
  <c r="I45"/>
  <c r="O45"/>
  <c r="I49"/>
  <c r="O49" s="1"/>
  <c r="I53"/>
  <c r="I54"/>
  <c r="O54" s="1"/>
  <c r="I9" i="3"/>
  <c r="O9" s="1"/>
  <c r="I13"/>
  <c r="O13" s="1"/>
  <c r="I18"/>
  <c r="O18" s="1"/>
  <c r="I22"/>
  <c r="O22" s="1"/>
  <c r="I26"/>
  <c r="O26" s="1"/>
  <c r="I30"/>
  <c r="O30" s="1"/>
  <c r="I34"/>
  <c r="O34" s="1"/>
  <c r="I38"/>
  <c r="O38" s="1"/>
  <c r="I42"/>
  <c r="O42" s="1"/>
  <c r="I46"/>
  <c r="O46" s="1"/>
  <c r="I50"/>
  <c r="O50" s="1"/>
  <c r="I54"/>
  <c r="O54" s="1"/>
  <c r="I58"/>
  <c r="O58" s="1"/>
  <c r="I62"/>
  <c r="O62" s="1"/>
  <c r="I66"/>
  <c r="O66" s="1"/>
  <c r="I71"/>
  <c r="I70" s="1"/>
  <c r="I76"/>
  <c r="I80"/>
  <c r="O80" s="1"/>
  <c r="I84"/>
  <c r="O84" s="1"/>
  <c r="I88"/>
  <c r="I92"/>
  <c r="O92" s="1"/>
  <c r="I96"/>
  <c r="O96" s="1"/>
  <c r="I100"/>
  <c r="O100" s="1"/>
  <c r="I104"/>
  <c r="O104" s="1"/>
  <c r="I108"/>
  <c r="O108" s="1"/>
  <c r="I112"/>
  <c r="O112" s="1"/>
  <c r="I117"/>
  <c r="I116" s="1"/>
  <c r="I122"/>
  <c r="O122" s="1"/>
  <c r="I126"/>
  <c r="O126" s="1"/>
  <c r="I130"/>
  <c r="O130" s="1"/>
  <c r="I135"/>
  <c r="I139"/>
  <c r="O139" s="1"/>
  <c r="I143"/>
  <c r="O143" s="1"/>
  <c r="I147"/>
  <c r="O147" s="1"/>
  <c r="I151"/>
  <c r="O151" s="1"/>
  <c r="I155"/>
  <c r="O155" s="1"/>
  <c r="I159"/>
  <c r="O159" s="1"/>
  <c r="I163"/>
  <c r="O163" s="1"/>
  <c r="I167"/>
  <c r="O167" s="1"/>
  <c r="I171"/>
  <c r="O171" s="1"/>
  <c r="I175"/>
  <c r="O175" s="1"/>
  <c r="I179"/>
  <c r="O179" s="1"/>
  <c r="I183"/>
  <c r="O183" s="1"/>
  <c r="O88"/>
  <c r="I8" i="2" l="1"/>
  <c r="I3" s="1"/>
  <c r="C10" i="1" s="1"/>
  <c r="O9" i="2"/>
  <c r="D10" i="1" s="1"/>
  <c r="I134" i="3"/>
  <c r="O135"/>
  <c r="I121"/>
  <c r="O117"/>
  <c r="I75"/>
  <c r="O76"/>
  <c r="O71"/>
  <c r="I17"/>
  <c r="I8"/>
  <c r="E10" i="1" l="1"/>
  <c r="D11"/>
  <c r="I3" i="3"/>
  <c r="C11" i="1" s="1"/>
  <c r="C6" s="1"/>
  <c r="E11" l="1"/>
  <c r="C7" s="1"/>
</calcChain>
</file>

<file path=xl/sharedStrings.xml><?xml version="1.0" encoding="utf-8"?>
<sst xmlns="http://schemas.openxmlformats.org/spreadsheetml/2006/main" count="851" uniqueCount="318">
  <si>
    <t>Soupis objektů s DPH</t>
  </si>
  <si>
    <t>Stavba: 17-120 - SOUVISLÁ ÚDRŽBA KOMUNIKACÍ - UL. MAŘANOVA A UL. ČESKÁ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</si>
  <si>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</si>
  <si>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</si>
  <si>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</si>
  <si>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</si>
  <si>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</si>
  <si>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</si>
  <si>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</si>
  <si>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</si>
  <si>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</si>
  <si>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</si>
  <si>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</si>
  <si>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>Stavba:</t>
  </si>
  <si>
    <t>17-120</t>
  </si>
  <si>
    <t>SOUVISLÁ ÚDRŽBA KOMUNIKACÍ - UL. MAŘANOVA A UL. ČESKÁ</t>
  </si>
  <si>
    <t>O</t>
  </si>
  <si>
    <t>Rozpočet:</t>
  </si>
  <si>
    <t>0,00</t>
  </si>
  <si>
    <t>15,00</t>
  </si>
  <si>
    <t>21,00</t>
  </si>
  <si>
    <t>2</t>
  </si>
  <si>
    <t>3</t>
  </si>
  <si>
    <t>001</t>
  </si>
  <si>
    <t>VRN a prliminář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</si>
  <si>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</si>
  <si>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</si>
  <si>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</si>
  <si>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</si>
  <si>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</si>
  <si>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</si>
  <si>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</si>
  <si>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</si>
  <si>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</si>
  <si>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</si>
  <si>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</si>
  <si>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</si>
  <si>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</si>
  <si>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</si>
  <si>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</si>
  <si>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</si>
  <si>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</si>
  <si>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</si>
  <si>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</si>
  <si>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</si>
  <si>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</si>
  <si>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</si>
  <si>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</si>
  <si>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KČ</t>
  </si>
  <si>
    <t>PP</t>
  </si>
  <si>
    <t>ZŘÍZENÍ, PROVOZ, DEMONTÁŽ, ÚDRŽBU 
Dočasné staveništní komunikace, vč. lávek přes výkopy 
provizorní přístupy k nemovitostem 
včetně vyznačení, ohrazení a osvětlení  
ochrana přejezdy přes staveništní rozvody</t>
  </si>
  <si>
    <t>VV</t>
  </si>
  <si>
    <t>TS</t>
  </si>
  <si>
    <t>zahrnuje veškeré náklady spojené s objednatelem požadovanými zařízeními</t>
  </si>
  <si>
    <t>02720</t>
  </si>
  <si>
    <t>POMOC PRÁCE ZŘÍZ NEBO ZAJIŠŤ REGULACI A OCHRANU DOPRAVY</t>
  </si>
  <si>
    <t>zahrnuje kompletní dopravně inženýrská opatření v průběhu celé stavby (dle schváleného plánu ZOV a vyjádření DI PČR, který si zpracuje a zajistí zhotovitel stavby), zahrnuje osazení, přesuny a odvoz provizorního dopravního značení. Zahrnuje dočasné dopravní značení, semafory, dopravní zařízení (např citybloky, provizorní betonová a ocelová svodidla, ochranná zábradlí, světelné výstražné zařízení atd.) oplocení a všechny související práce po dobu trvání stavby. Součástí položky je i údržba a péče o dopravně inženýrská opatření v průběhu celé stavby a zpracování plánu ZOV vč, jeho projednání.</t>
  </si>
  <si>
    <t>02730</t>
  </si>
  <si>
    <t>POMOC PRÁCE ZŘÍZ NEBO ZAJIŠŤ OCHRANU INŽENÝRSKÝCH SÍTÍ</t>
  </si>
  <si>
    <t>práce v ochranném pásmu stáv. IS - dočasná opatření po dobu stavby 
vytyčení a vyznačení tras a ochranných pásem  
náklady na ztížené práce v ochranném pásmu IS 
komunikace se správcem  
náklady spojené s dodržením vydaných požadvků, vyjádření a stanovisek jednotlivých dotčených správců IS</t>
  </si>
  <si>
    <t>02760</t>
  </si>
  <si>
    <t>POMOC PRÁCE ZŘÍZ NEBO ZAJIŠŤ JÍMKY, STAV JÁMY A ŠACHTY</t>
  </si>
  <si>
    <t>bezpečnostní opatření pro zajištění výkopů - ohrazení, vyznačení, osvětlení, zakrytí  
ochranné a záchytné konstrukce 
případné dočasné zasypávání výkopů v průběhu prací</t>
  </si>
  <si>
    <t>02822</t>
  </si>
  <si>
    <t>PRŮZKUMNÉ PRÁCE ARCHEOLOGICKÉ V PODZEMÍ</t>
  </si>
  <si>
    <t>zahrnuje veškeré náklady spojené s objednatelem požadovanými pracemi</t>
  </si>
  <si>
    <t>02940</t>
  </si>
  <si>
    <t>OSTATNÍ POŽADAVKY - VYPRACOVÁNÍ DOKUMENTACE</t>
  </si>
  <si>
    <t>plán BOZP vč. oznámení o zahájení stavebních prací Oblastnímu inspektorátu práce 
ve smyslu Přílohy č. 6 k nařízení vlády č. 591/2006 Sb.  
zhodnocení zásad bezpečnosti práce na staveništi, zásad organizace výstavby</t>
  </si>
  <si>
    <t>7</t>
  </si>
  <si>
    <t>02991</t>
  </si>
  <si>
    <t>OSTATNÍ POŽADAVKY - INFORMAČNÍ TABULE</t>
  </si>
  <si>
    <t>KUS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</si>
  <si>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</si>
  <si>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8</t>
  </si>
  <si>
    <t>03100</t>
  </si>
  <si>
    <t>ZAŘÍZENÍ STAVENIŠTĚ - ZŘÍZENÍ, PROVOZ, DEMONTÁŽ</t>
  </si>
  <si>
    <t>Kompletní zařízení staveniště pro celou stavbu  včetně zajištění potřebných povolení a rozhodnutí. 
Položka zahrnuje náklady spojené s:  
oplocení a ohrazení staveniště 
prostory pro skladování a manipulaci  
osvětlení prostoru pracoviště 
staveništní přípojky  
zajištění dodávky elektrické energie, rozvody médií po stavbě  
zajištění případných odstávek a náhradního zásobování po dobu odstávky 
kancelářské plochy pro potřeby zhotovitele, technického dozoru stavby a zástupců investora, 
sociální zařízení, 
zajištění skladovacích ploch a prostor pro potřeby stavby 
čerpání vody 
Poplatky a náklady spojené se záborem veřejného prostranství  
Poplatky a náklady za spotřebované energie a zásobování  
Zajištění údržby veřejných komunikací a komunikací pro pěší v průběhu celé stavby, včetně případné zimní údržby</t>
  </si>
  <si>
    <t>zahrnuje objednatelem povolené náklady na pořízení (event. pronájem), provozování, udržování a likvidaci zhotovitelova zařízení</t>
  </si>
  <si>
    <t>R02900</t>
  </si>
  <si>
    <t>a</t>
  </si>
  <si>
    <t>OSTATNÍ POŽADAVKY - MONITORING</t>
  </si>
  <si>
    <t>Pasport a fotodokumentace stávajícího stavu okolních objektů a staveb před zahájením prací a po dokončení prací</t>
  </si>
  <si>
    <t>11</t>
  </si>
  <si>
    <t>b</t>
  </si>
  <si>
    <t>OSTATNÍ POŽADAVKY - BEZPEČNOSTNÍ POŽADAVKY - OSTRAHA</t>
  </si>
  <si>
    <t>Komplexní ostrahu a zabezpečení staveniště, včetně osvětlení staveniště, výstražných cedulí, výstražných světel</t>
  </si>
  <si>
    <t>12</t>
  </si>
  <si>
    <t>c</t>
  </si>
  <si>
    <t>OSTATNÍ POŽADAVKY</t>
  </si>
  <si>
    <t>ostatní náklady vyplývající ze zpracovaného plánu BOZP a v rozpočtu samostatně nevyčíslené a vyplývající z  
Nařízení vlády č. 591/2006 Sb.o bližších minimálních požadavcích na bezpečnost a ochranu zdraví při práci na staveništích ve znění pozdějších předpisů a ostatních bezpečnostních předpisů a ČSN, např.:  
ochranné pomůcky osob pohybujících se v prostoru staveniště 
při provozu a používání strojů, nářadí a technických zařízení 
při pracích spojené s prováděním a demontáží bednění, zajištění bezpečnostních opatření ve spojení s prací ve výšce nebo pod zemí (ve výkopech) 
při pracích v místech s nebezpečím výbuchu, zasypání, otravy, utonutí, pádu z výšky, apod. 
při bouracích a demoličních pracích  
při pracích nad vodou nebo v její těsné blízkosti 
požární ochrana staveb</t>
  </si>
  <si>
    <t>Ostatní konstrukce a práce</t>
  </si>
  <si>
    <t>916814</t>
  </si>
  <si>
    <t>ODDĚL OPLOCENÍ S PODSTAVCI DRÁTĚNNÉ - DOD, MONTÁŽ, DEMONTÁŽ</t>
  </si>
  <si>
    <t>zabezpečení staveniště proti vstupu nepovolaných osob na staveniště  
staveništní oplocení - dodávka, montáž, demontáž, údržba i nájem  
včetně označení staveniště bezpečnostními a informačními cedulemi 
za snížené viditelnosti osvětleno výstražným červeným světlem v čele překážky a každých 50 m po komunikaci 
vstupy na staveniště uzamykatelné 
vjezdy na staveniště pro vozidla musí být označeny dopravními značkami, vč. zákaz vjezdu nepovolaným osobám</t>
  </si>
  <si>
    <t>za snížené viditelnosti osvětleno výstražným červeným světlem v čele překážky a každých 50 m po komunikaci. 
Veškeré vstupy na staveniště musí být označeny bezpečnostními tabulkami a vstupy musí být uzamykatelné.</t>
  </si>
  <si>
    <t>položka zahrnuje:  
- dodání zařízení v předepsaném provedení včetně jejich osazení  
- údržbu po celou dobu trvání funkce, náhradu zničených nebo ztracených kusů, nutnou opravu poškozených částí  
- odstranění, demontáž a odklizení zařízení s odvozem na předepsané místo</t>
  </si>
  <si>
    <t>101</t>
  </si>
  <si>
    <t>KOMUNIKACE</t>
  </si>
  <si>
    <t>014102</t>
  </si>
  <si>
    <t>POPLATKY ZA SKLÁDKU</t>
  </si>
  <si>
    <t>T</t>
  </si>
  <si>
    <t>stavební suť</t>
  </si>
  <si>
    <t>UV: 20KS*0,3t/ks=6,0000 [A] 
beton.obruby: 40,0m*0,1t/m+16,0m*0,04t/m=4,6400 [B] 
Celkem: A+B=10,6400 [C]</t>
  </si>
  <si>
    <t>zahrnuje veškeré poplatky provozovateli skládky související s uložením odpadu na skládce.</t>
  </si>
  <si>
    <t>014132</t>
  </si>
  <si>
    <t>POPLATKY ZA SKLÁDKU TYP S-NO (NEBEZPEČNÝ ODPAD)</t>
  </si>
  <si>
    <t>s příměsí asfaltů</t>
  </si>
  <si>
    <t>319,20m3*2,2t/m3=702,2400 [A]</t>
  </si>
  <si>
    <t>Zemní práce</t>
  </si>
  <si>
    <t>113185</t>
  </si>
  <si>
    <t>ODSTRANĚNÍ KRYTU ZPEVNĚNÝCH PLOCH Z DLAŽDIC, ODVOZ DO 8KM</t>
  </si>
  <si>
    <t>M3</t>
  </si>
  <si>
    <t>pro osazení hmatové dlažby, odvoz na deponii investora</t>
  </si>
  <si>
    <t>8,0m2*0,06=0,4800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</si>
  <si>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</si>
  <si>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113438</t>
  </si>
  <si>
    <t>ODSTRAN KRYTU ZPEVNĚNÝCH PLOCH S ASFALT POJIVEM VČET PODKLADU, ODVOZ DO 20KM</t>
  </si>
  <si>
    <t>760m2*0,42=319,2000 [A]</t>
  </si>
  <si>
    <t>113518</t>
  </si>
  <si>
    <t>ODSTRANĚNÍ ZÁHONOVÝCH OBRUBNÍKŮ, ODVOZ DO 20KM</t>
  </si>
  <si>
    <t>M</t>
  </si>
  <si>
    <t>113528</t>
  </si>
  <si>
    <t>ODSTRANĚNÍ CHODNÍKOVÝCH OBRUBNÍKŮ BETONOVÝCH, ODVOZ DO 20KM</t>
  </si>
  <si>
    <t>na přímý příkaz investora nebo TDI</t>
  </si>
  <si>
    <t>113728</t>
  </si>
  <si>
    <t>FRÉZOVÁNÍ ZPEVNĚNÝCH PLOCH ASFALTOVÝCH, ODVOZ DO 20KM</t>
  </si>
  <si>
    <t>v průměrné  tl. 80mm</t>
  </si>
  <si>
    <t>povrchová úprava: 6530,0m2*0,08=522,4000 [A] 
napojení na stáv. plochy: 40,0*0,04=1,6000 [B] 
Celkem: A+B=524,0000 [C]</t>
  </si>
  <si>
    <t>125734</t>
  </si>
  <si>
    <t>VYKOPÁVKY ZE ZEMNÍKŮ A SKLÁDEK TŘ. I, ODVOZ DO 5KM</t>
  </si>
  <si>
    <t>humózní zemina pro terénní úpravy (pol.č 18231)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</si>
  <si>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</si>
  <si>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12911</t>
  </si>
  <si>
    <t>ČIŠTĚNÍ VOZOVEK OD NÁNOSU</t>
  </si>
  <si>
    <t>M2</t>
  </si>
  <si>
    <t>včetně odvozu a likvidace nánosu</t>
  </si>
  <si>
    <t>povrchová úprava: 5770,0m2=5 770,0000 [A]</t>
  </si>
  <si>
    <t>- vodorovná a svislá doprava, přemístění, přeložení, manipulace s výkopkem a uložení na skládku (bez poplatku)</t>
  </si>
  <si>
    <t>12920</t>
  </si>
  <si>
    <t>ČIŠTĚNÍ KRAJNIC OD NÁNOSU</t>
  </si>
  <si>
    <t>230,0*0.50*0.1=11,5000 [A]</t>
  </si>
  <si>
    <t>12993</t>
  </si>
  <si>
    <t>ČIŠTĚNÍ POTRUBÍ DN DO 200MM</t>
  </si>
  <si>
    <t>kanalizační přípojky</t>
  </si>
  <si>
    <t>18110</t>
  </si>
  <si>
    <t>ÚPRAVA PLÁNĚ SE ZHUTNĚNÍM V HORNINĚ TŘ. I</t>
  </si>
  <si>
    <t>plná skladba vozovky: 760,0m2=760,0000 [A] 
obnova vozovky - výměna UV: 17*2,0m2=34,0000 [B] 
Celkem: A+B=794,0000 [C]</t>
  </si>
  <si>
    <t>položka zahrnuje úpravu pláně včetně vyrovnání výškových rozdílů. Míru zhutnění určuje projekt.</t>
  </si>
  <si>
    <t>13</t>
  </si>
  <si>
    <t>18231</t>
  </si>
  <si>
    <t>ROZPROSTŘENÍ ORNICE V ROVINĚ V TL DO 0,10M</t>
  </si>
  <si>
    <t>položka zahrnuje: 
nutné přemístění ornice z dočasných skládek vzdálených do 50m 
rozprostření ornice v předepsané tloušťce v rovině a ve svahu do 1:5</t>
  </si>
  <si>
    <t>14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</si>
  <si>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</si>
  <si>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</si>
  <si>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</si>
  <si>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15</t>
  </si>
  <si>
    <t>18351</t>
  </si>
  <si>
    <t>CHEMICKÉ ODPLEVELENÍ</t>
  </si>
  <si>
    <t>položka zahrnuje celoplošný postřik a chemickou likvidace nežádoucích rostlin nebo jejích částí a zabránění jejich dalšímu růstu na urovnaném volném terénu</t>
  </si>
  <si>
    <t>Vodorovné konstrukce</t>
  </si>
  <si>
    <t>16</t>
  </si>
  <si>
    <t>451313</t>
  </si>
  <si>
    <t>PODKLADNÍ A VÝPLŇOVÉ VRSTVY Z PROSTÉHO BETONU C16/20</t>
  </si>
  <si>
    <t>lože UV: 20*0,50*0,50*0,15=0,7500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</si>
  <si>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</si>
  <si>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Komunikace</t>
  </si>
  <si>
    <t>17</t>
  </si>
  <si>
    <t>561401</t>
  </si>
  <si>
    <t>KAMENIVO ZPEVNĚNÉ CEMENTEM TŘ. I</t>
  </si>
  <si>
    <t>SC C8/10</t>
  </si>
  <si>
    <t>plná skladba: 760,0m2*0,13=98,8000 [A] 
obnova vozovky - výměna UV: 17*2,0m2*0,13=4,4200 [B] 
Celkem: A+B=103,2200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</si>
  <si>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</si>
  <si>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18</t>
  </si>
  <si>
    <t>56330</t>
  </si>
  <si>
    <t>VOZOVKOVÉ VRSTVY ZE ŠTĚRKODRTI</t>
  </si>
  <si>
    <t>plná skladba vozovky: 760,0*0,22=167,2000 [A] 
obnova vozovky - výměna UV: 17*2,0m2*0,22=7,4800 [B] 
Celkem: A+B=174,6800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</si>
  <si>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</si>
  <si>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19</t>
  </si>
  <si>
    <t>56930</t>
  </si>
  <si>
    <t>ZPEVNĚNÍ KRAJNIC ZE ŠTĚRKODRTI</t>
  </si>
  <si>
    <t>230,0*0,50*0,10=11,5000 [A]</t>
  </si>
  <si>
    <t>- dodání kameniva předepsané kvality a zrnitosti 
- rozprostření a zhutnění vrstvy v předepsané tloušťce 
- zřízení vrstvy bez rozlišení šířky, pokládání vrstvy po etapách</t>
  </si>
  <si>
    <t>20</t>
  </si>
  <si>
    <t>572213</t>
  </si>
  <si>
    <t>SPOJOVACÍ POSTŘIK Z EMULZE DO 0,5KG/M2</t>
  </si>
  <si>
    <t>v množství 0,30kg/m2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</si>
  <si>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</si>
  <si>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21</t>
  </si>
  <si>
    <t>57475</t>
  </si>
  <si>
    <t>VOZOVKOVÉ VÝZTUŽNÉ VRSTVY Z GEOMŘÍŽOVINY</t>
  </si>
  <si>
    <t>pevnost 200kN/m2</t>
  </si>
  <si>
    <t>260,0*1,50=390,0000 [A]</t>
  </si>
  <si>
    <t>- dodání geomříže v požadované kvalitě a v množství včetně přesahů (přesahy započteny v jednotkové ceně) 
- očištění podkladu 
- pokládka geomříže dle předepsaného technologického předpisu</t>
  </si>
  <si>
    <t>22</t>
  </si>
  <si>
    <t>574A04</t>
  </si>
  <si>
    <t>ASFALTOVÝ BETON PRO OBRUSNÉ VRSTVY ACO 11+, 11S</t>
  </si>
  <si>
    <t>povrchová úprava: 5770,0m2*0,04=230,8000 [A] 
plná skladba: 760,0m2*0,04=30,4000 [B] 
napojení na stáv. plochy: 40m2*0,04=1,6000 [C] 
Celkem: A+B+C=262,8000 [D]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</si>
  <si>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</si>
  <si>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23</t>
  </si>
  <si>
    <t>574C06</t>
  </si>
  <si>
    <t>ASFALTOVÝ BETON PRO LOŽNÍ VRSTVY ACL 16+, 16S</t>
  </si>
  <si>
    <t>povrchová úprava: 5770,0m2*0,04=230,8000 [A] 
plná skladba: 760,0m2*0,06=45,6000 [B] 
Celkem: A+B=276,4000 [C]</t>
  </si>
  <si>
    <t>24</t>
  </si>
  <si>
    <t>574E06</t>
  </si>
  <si>
    <t>ASFALTOVÝ BETON PRO PODKLADNÍ VRSTVY ACP 16+, 16S</t>
  </si>
  <si>
    <t>plná skladba: 760,0m2*0,05=38,0000 [A]</t>
  </si>
  <si>
    <t>25</t>
  </si>
  <si>
    <t>58261A</t>
  </si>
  <si>
    <t>KRYTY Z BETON DLAŽDIC SE ZÁMKEM BAREV RELIÉF TL 60MM DO LOŽE Z KAM</t>
  </si>
  <si>
    <t>doplnění hmatové dlažby do stáv. zádlažby, včetně řezání a úpravy stáv. dlažby po obvodu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</si>
  <si>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</si>
  <si>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26</t>
  </si>
  <si>
    <t>587206</t>
  </si>
  <si>
    <t>PŘEDLÁŽDĚNÍ KRYTU Z BETONOVÝCH DLAŽDIC SE ZÁMKEM</t>
  </si>
  <si>
    <t>pochozí plocha chodníku při zásahu do obrub  
na přímý příkaz investora nebo TDI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</si>
  <si>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</si>
  <si>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Úpravy povrchů, podlahy, výplně otvorů</t>
  </si>
  <si>
    <t>27</t>
  </si>
  <si>
    <t>62845</t>
  </si>
  <si>
    <t>SPÁROVÁNÍ STÁVAJÍCÍCH DLAŽEB CEMENT MALTOU</t>
  </si>
  <si>
    <t>KKD - VYČIŠTĚNÍ A VÝPLŇ SPÁR</t>
  </si>
  <si>
    <t>položka zahrnuje: 
dodávku veškerého materiálu potřebného pro předepsanou úpravu v předepsané kvalitě 
vyčištění spar (vyškrábání), vypláchnutí spar vodou, očištění povrchu 
spárování 
odklizení suti a přebytečného materiálu 
potřebná lešení</t>
  </si>
  <si>
    <t>Potrubí</t>
  </si>
  <si>
    <t>28</t>
  </si>
  <si>
    <t>89712</t>
  </si>
  <si>
    <t>VPUSŤ KANALIZAČNÍ ULIČNÍ KOMPLETNÍ Z BETONOVÝCH DÍLCŮ</t>
  </si>
  <si>
    <t>typová se sběrným košem, kalovým prostorem, litinová mříž,. zart. D400 
včetně napojení na stávající kanal. přípojku</t>
  </si>
  <si>
    <t>výměna UV: 20ks=20,0000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</si>
  <si>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</si>
  <si>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29</t>
  </si>
  <si>
    <t>89921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</si>
  <si>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</si>
  <si>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</si>
  <si>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30</t>
  </si>
  <si>
    <t>89923</t>
  </si>
  <si>
    <t>VÝŠKOVÁ ÚPRAVA KRYCÍCH HRNCŮ</t>
  </si>
  <si>
    <t>10,0+8,0=18,0000 [A]</t>
  </si>
  <si>
    <t>31</t>
  </si>
  <si>
    <t>914121</t>
  </si>
  <si>
    <t>DOPRAVNÍ ZNAČKY ZÁKLADNÍ VELIKOSTI OCELOVÉ FÓLIE TŘ 1 - DODÁVKA A MONTÁŽ</t>
  </si>
  <si>
    <t>IP6 2ks 
IP11b 1ks 
E8e 1ks</t>
  </si>
  <si>
    <t>položka zahrnuje: 
- dodávku a montáž značek v požadovaném provedení</t>
  </si>
  <si>
    <t>32</t>
  </si>
  <si>
    <t>914911</t>
  </si>
  <si>
    <t>SLOUPKY A STOJKY DOPRAVNÍCH ZNAČEK Z OCEL TRUBEK SE ZABETONOVÁNÍM - DODÁVKA A MONTÁŽ</t>
  </si>
  <si>
    <t>položka zahrnuje: 
- sloupky a upevňovací zařízení včetně jejich osazení (betonová patka, zemní práce)</t>
  </si>
  <si>
    <t>33</t>
  </si>
  <si>
    <t>915211</t>
  </si>
  <si>
    <t>VODOROVNÉ DOPRAVNÍ ZNAČENÍ PLASTEM HLADKÉ - DODÁVKA A POKLÁDKA</t>
  </si>
  <si>
    <t>V1a: 530,0*0,125=66,2500 [A] 
V2b: 110,0*0,125=13,7500 [B] 
V4: 1350*0,125=168,7500 [C] 
V5: 10,0m2=10,0000 [D] 
V7a: 57,0m2=57,0000 [E] 
V10b: 40*0,125=5,0000 [F] 
V11a: 228,0*0,125=28,5000 [G] 
V13: 14,0m2=14,0000 [H] 
Celkem: A+B+C+D+E+F+G+H=363,2500 [I]</t>
  </si>
  <si>
    <t>položka zahrnuje: 
- dodání a pokládku nátěrového materiálu (měří se pouze natíraná plocha) 
- předznačení a reflexní úpravu</t>
  </si>
  <si>
    <t>34</t>
  </si>
  <si>
    <t>915221</t>
  </si>
  <si>
    <t>VODOR DOPRAV ZNAČ PLASTEM STRUKTURÁLNÍ NEHLUČNÉ - DOD A POKLÁDKA</t>
  </si>
  <si>
    <t>vodící pás přechodu</t>
  </si>
  <si>
    <t>34,0*0,55=18,7000 [A]</t>
  </si>
  <si>
    <t>35</t>
  </si>
  <si>
    <t>91551</t>
  </si>
  <si>
    <t>VODOROVNÉ DOPRAVNÍ ZNAČENÍ - PŘEDEM PŘIPRAVENÉ SYMBOLY</t>
  </si>
  <si>
    <t>V9: 4=4,0000 [A]</t>
  </si>
  <si>
    <t>položka zahrnuje: 
- dodání a pokládku předepsaného symbolu 
- zahrnuje předznačení a reflexní úpravu</t>
  </si>
  <si>
    <t>36</t>
  </si>
  <si>
    <t>91552</t>
  </si>
  <si>
    <t>VODOR DOPRAV ZNAČ - PÍSMENA</t>
  </si>
  <si>
    <t>6*6ks=36,0000 [A]</t>
  </si>
  <si>
    <t>položka zahrnuje: 
- dodání a pokládku nátěrového materiálu 
- předznačení a reflexní úpravu</t>
  </si>
  <si>
    <t>37</t>
  </si>
  <si>
    <t>917211</t>
  </si>
  <si>
    <t>ZÁHONOVÉ OBRUBY Z BETONOVÝCH OBRUBNÍKŮ ŠÍŘ 50MM</t>
  </si>
  <si>
    <t>vč. beton.lože</t>
  </si>
  <si>
    <t>Položka zahrnuje: 
dodání a pokládku betonových obrubníků o rozměrech předepsaných zadávací dokumentací 
betonové lože i boční betonovou opěrku.</t>
  </si>
  <si>
    <t>38</t>
  </si>
  <si>
    <t>917224</t>
  </si>
  <si>
    <t>SILNIČNÍ A CHODNÍKOVÉ OBRUBY Z BETONOVÝCH OBRUBNÍKŮ ŠÍŘ 150MM</t>
  </si>
  <si>
    <t>150/250mm, vč. betonového lože  
na přímý příkaz investora nebo TDI</t>
  </si>
  <si>
    <t>39</t>
  </si>
  <si>
    <t>91781</t>
  </si>
  <si>
    <t>VÝŠKOVÁ ÚPRAVA OBRUBNÍKŮ BETONOVÝCH</t>
  </si>
  <si>
    <t>Položka výšková úprava obrub zahrnuje jejich vytrhání, očištění, manipulaci, nové betonové lože a osazení. Případné nutné doplnění novými obrubami se uvede v položkách 9172 až 9177.</t>
  </si>
  <si>
    <t>40</t>
  </si>
  <si>
    <t>91782</t>
  </si>
  <si>
    <t>VÝŠKOVÁ ÚPRAVA OBRUBNÍKŮ KAMENNÝCH</t>
  </si>
  <si>
    <t>41</t>
  </si>
  <si>
    <t>919112</t>
  </si>
  <si>
    <t>ŘEZÁNÍ ASFALTOVÉHO KRYTU VOZOVEK TL DO 100MM</t>
  </si>
  <si>
    <t>položka zahrnuje řezání vozovkové vrstvy v předepsané tloušťce, včetně spotřeby vody</t>
  </si>
  <si>
    <t>42</t>
  </si>
  <si>
    <t>93832</t>
  </si>
  <si>
    <t>OČIŠTĚNÍ DLAŽEB OD VEGETACE</t>
  </si>
  <si>
    <t>KKD</t>
  </si>
  <si>
    <t>položka zahrnuje očištění předepsaným způsobem včetně odklizení vzniklého odpadu</t>
  </si>
  <si>
    <t>43</t>
  </si>
  <si>
    <t>96687</t>
  </si>
  <si>
    <t>VYBOURÁNÍ ULIČNÍCH VPUSTÍ KOMPLETNÍCH</t>
  </si>
  <si>
    <t>včetně odvozu na skládku 20km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</si>
  <si>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</si>
  <si>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Podmínky nabídky</t>
  </si>
  <si>
    <t>Položkový soupis prací je zpracován dle třídníku OTSKP-SPK: Oborový třídník stavebních konstrukcí a prací staveb pozemních komunikací, aktuální vydání OTSKP-SPK bylo schváleno Centrální komisí MD ČR dne 14.2.2017</t>
  </si>
  <si>
    <t>Oborový třídník stavebních konstrukcí a prací staveb pozemních komunikací je cenovou soustavou ve smyslu §11 Vyhlášky č.169/2016 Sb.</t>
  </si>
  <si>
    <t>Oborový třídník stavebních konstrukcí a prací staveb pozemních komunikací je volně ke stažení na www.tridniky.cz</t>
  </si>
  <si>
    <t>Soupis prací je zpracován do jednotlivých položek</t>
  </si>
  <si>
    <t>Technická specifikace každé jednotlivé položky je součástí třídníku OTSKP</t>
  </si>
  <si>
    <t>Položka zpravidla zahrnuje:</t>
  </si>
  <si>
    <t>dodávku, montáž, staveništní i mimostaveništní dopravu, lešení a podpěrné konstrukce, příplatky a všechny pomocné a doplňující materiály, konstrukce, práce a součásti, které jsou potřebné pro kompletní zhotovení požadovaného díla, části i konstrukce, náklady na stížené podmínky.</t>
  </si>
  <si>
    <t>U zemních prací jsou součástí položky i náklady na pažení, ztížené vykopávky, příplatky za lepivost apod.</t>
  </si>
  <si>
    <t>U odstraňování a u výkopových prací dále uložení na skládku a poplatku za skládku (pokud zadávací dokumentace nestanoví jinak)</t>
  </si>
  <si>
    <t>Pomocné práce, které nejsou trvalou součástí předmětu díla (ale umožňují nebo pomáhají provedení zhotovovacích prací a náklady na jejich provedení) se rozpouštějí nebo zahrnují do cen zhotovovacích prací.</t>
  </si>
  <si>
    <t>Pomocné práce reprezentují vesměs zařízení staveniště a jeho kompletní vybavení, včetně pomocných prací zajišťujících nebo zřizujících pomocné části staveb (např.přístupové cesty, jímky, lešení a pod.).</t>
  </si>
  <si>
    <t>Do zhotovovacích prací se obvykle rozpouštějí také náklady plynoucí ze všeobecných požadavků, vyplývajících ze smlouvy o dílo (pokud zadávací dokumentace nestanoví jinak)</t>
  </si>
  <si>
    <t>Vedle výše uvedených prací může objednatel požadovat na zhotoviteli různé služby, které mají přímou souvislost s realizací stavby. Náklady na tyto služby se oceňují většinou zvlášť.</t>
  </si>
  <si>
    <t xml:space="preserve">náklady na zhotovení a odstranění vzorků, předepsané zkoušky a atesty podle příslušných </t>
  </si>
  <si>
    <t>předpisů potřebných pro prokázání bezchybné funkce díla</t>
  </si>
  <si>
    <t>náklady na ochranu díla až do přejímky</t>
  </si>
  <si>
    <t>trvalý úklid veřejných komunikací znečištěných v průběhu stavby a potřebné doprav.značení.</t>
  </si>
  <si>
    <t>náklady na úhradu specialistů pro provedení zkoušek, které jsou pro provoz díla potřebné.</t>
  </si>
  <si>
    <t>povrchová úprava: 5770,0m2*2=11 540,00 [A]
plná skladba: 760,0m2*3=2 280,00 [B]
napojení na stáv. plochy: 40,0=40,00 [C]
obnova vozovky - výměna UV: 17*2,0m2*3=102,00 [D]
Celkem: A+B+C+D=13 962,00 [E]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</si>
</sst>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formata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9" fillId="0" borderId="0"/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8" fillId="0" borderId="0" xfId="1" applyFont="1" applyAlignment="1" applyProtection="1">
      <alignment vertical="top"/>
    </xf>
    <xf numFmtId="0" fontId="7" fillId="0" borderId="0" xfId="1" applyAlignment="1" applyProtection="1">
      <alignment vertical="top" wrapText="1"/>
    </xf>
    <xf numFmtId="0" fontId="7" fillId="0" borderId="0" xfId="1" applyAlignment="1" applyProtection="1">
      <alignment vertical="top"/>
    </xf>
    <xf numFmtId="0" fontId="9" fillId="0" borderId="0" xfId="2" applyAlignment="1" applyProtection="1">
      <alignment vertical="top"/>
    </xf>
    <xf numFmtId="0" fontId="9" fillId="0" borderId="0" xfId="2" applyAlignment="1" applyProtection="1">
      <alignment vertical="top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3">
    <cellStyle name="normální" xfId="0" builtinId="0"/>
    <cellStyle name="normální_List1_1" xfId="1"/>
    <cellStyle name="normální_M4B_rozpoce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8575"/>
          <a:ext cx="1333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idniky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26" sqref="C26"/>
    </sheetView>
  </sheetViews>
  <sheetFormatPr defaultColWidth="11" defaultRowHeight="15"/>
  <cols>
    <col min="1" max="1" width="5" style="35" customWidth="1"/>
    <col min="2" max="2" width="109.7109375" style="36" customWidth="1"/>
    <col min="3" max="7" width="11" style="35" customWidth="1"/>
    <col min="8" max="8" width="14.5703125" style="35" customWidth="1"/>
    <col min="9" max="16384" width="11" style="35"/>
  </cols>
  <sheetData>
    <row r="1" spans="1:9" ht="15.75">
      <c r="A1" s="32" t="s">
        <v>298</v>
      </c>
      <c r="B1" s="33"/>
      <c r="C1" s="34"/>
      <c r="D1" s="34"/>
      <c r="E1" s="34"/>
      <c r="F1" s="34"/>
      <c r="G1" s="34"/>
      <c r="H1" s="34"/>
      <c r="I1" s="34"/>
    </row>
    <row r="2" spans="1:9">
      <c r="B2" s="33"/>
    </row>
    <row r="3" spans="1:9" ht="25.5">
      <c r="B3" s="33" t="s">
        <v>299</v>
      </c>
    </row>
    <row r="4" spans="1:9" ht="25.5">
      <c r="B4" s="33" t="s">
        <v>300</v>
      </c>
    </row>
    <row r="5" spans="1:9">
      <c r="B5" s="33" t="s">
        <v>301</v>
      </c>
    </row>
    <row r="6" spans="1:9">
      <c r="B6" s="33" t="s">
        <v>302</v>
      </c>
    </row>
    <row r="7" spans="1:9">
      <c r="B7" s="33" t="s">
        <v>303</v>
      </c>
    </row>
    <row r="8" spans="1:9">
      <c r="B8" s="33"/>
    </row>
    <row r="9" spans="1:9">
      <c r="B9" s="33" t="s">
        <v>304</v>
      </c>
    </row>
    <row r="10" spans="1:9">
      <c r="B10" s="33"/>
    </row>
    <row r="11" spans="1:9" ht="38.25">
      <c r="B11" s="33" t="s">
        <v>305</v>
      </c>
    </row>
    <row r="12" spans="1:9">
      <c r="B12" s="33"/>
    </row>
    <row r="13" spans="1:9">
      <c r="B13" s="33" t="s">
        <v>306</v>
      </c>
    </row>
    <row r="14" spans="1:9">
      <c r="B14" s="33"/>
    </row>
    <row r="15" spans="1:9" ht="25.5">
      <c r="B15" s="33" t="s">
        <v>307</v>
      </c>
    </row>
    <row r="16" spans="1:9">
      <c r="B16" s="33"/>
    </row>
    <row r="17" spans="2:2" ht="25.5">
      <c r="B17" s="33" t="s">
        <v>308</v>
      </c>
    </row>
    <row r="18" spans="2:2">
      <c r="B18" s="33"/>
    </row>
    <row r="19" spans="2:2" ht="25.5">
      <c r="B19" s="33" t="s">
        <v>309</v>
      </c>
    </row>
    <row r="20" spans="2:2">
      <c r="B20" s="33"/>
    </row>
    <row r="21" spans="2:2" ht="25.5">
      <c r="B21" s="33" t="s">
        <v>310</v>
      </c>
    </row>
    <row r="22" spans="2:2">
      <c r="B22" s="33"/>
    </row>
    <row r="23" spans="2:2" ht="25.5">
      <c r="B23" s="33" t="s">
        <v>311</v>
      </c>
    </row>
    <row r="24" spans="2:2">
      <c r="B24" s="33"/>
    </row>
    <row r="25" spans="2:2">
      <c r="B25" s="33"/>
    </row>
    <row r="26" spans="2:2">
      <c r="B26" s="33" t="s">
        <v>312</v>
      </c>
    </row>
    <row r="27" spans="2:2">
      <c r="B27" s="33" t="s">
        <v>313</v>
      </c>
    </row>
    <row r="28" spans="2:2">
      <c r="B28" s="33"/>
    </row>
    <row r="29" spans="2:2">
      <c r="B29" s="33" t="s">
        <v>314</v>
      </c>
    </row>
    <row r="30" spans="2:2">
      <c r="B30" s="33"/>
    </row>
    <row r="31" spans="2:2">
      <c r="B31" s="33" t="s">
        <v>315</v>
      </c>
    </row>
    <row r="32" spans="2:2">
      <c r="B32" s="33"/>
    </row>
    <row r="33" spans="1:9">
      <c r="B33" s="33" t="s">
        <v>316</v>
      </c>
    </row>
    <row r="34" spans="1:9">
      <c r="A34" s="34"/>
      <c r="B34" s="33"/>
      <c r="C34" s="34"/>
      <c r="D34" s="34"/>
      <c r="E34" s="34"/>
      <c r="F34" s="34"/>
      <c r="G34" s="34"/>
      <c r="H34" s="34"/>
      <c r="I34" s="34"/>
    </row>
    <row r="35" spans="1:9">
      <c r="B35" s="33"/>
    </row>
    <row r="36" spans="1:9">
      <c r="B36" s="33"/>
    </row>
    <row r="37" spans="1:9">
      <c r="B37" s="33"/>
    </row>
    <row r="38" spans="1:9">
      <c r="B38" s="33"/>
    </row>
    <row r="39" spans="1:9">
      <c r="B39" s="33"/>
    </row>
    <row r="40" spans="1:9">
      <c r="B40" s="33"/>
    </row>
    <row r="41" spans="1:9">
      <c r="B41" s="33"/>
    </row>
    <row r="42" spans="1:9">
      <c r="B42" s="33"/>
    </row>
    <row r="43" spans="1:9">
      <c r="B43" s="33"/>
    </row>
  </sheetData>
  <hyperlinks>
    <hyperlink ref="B5" r:id="rId1" display="http://www.tridniky.cz/"/>
  </hyperlinks>
  <pageMargins left="0.70866141732283472" right="0.70866141732283472" top="0.78740157480314965" bottom="0.78740157480314965" header="0.31496062992125984" footer="0.31496062992125984"/>
  <pageSetup paperSize="9" scale="77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zoomScaleNormal="100" workbookViewId="0">
      <selection activeCell="B23" sqref="B23"/>
    </sheetView>
  </sheetViews>
  <sheetFormatPr defaultRowHeight="12.75" customHeight="1"/>
  <cols>
    <col min="1" max="1" width="21.28515625" customWidth="1"/>
    <col min="2" max="2" width="56.5703125" customWidth="1"/>
    <col min="3" max="5" width="20.7109375" customWidth="1"/>
  </cols>
  <sheetData>
    <row r="1" spans="1:5" ht="12.75" customHeight="1">
      <c r="A1" s="37"/>
      <c r="B1" s="1"/>
      <c r="C1" s="1"/>
      <c r="D1" s="1"/>
      <c r="E1" s="1"/>
    </row>
    <row r="2" spans="1:5" ht="12.75" customHeight="1">
      <c r="A2" s="37"/>
      <c r="B2" s="38" t="s">
        <v>0</v>
      </c>
      <c r="C2" s="1"/>
      <c r="D2" s="1"/>
      <c r="E2" s="1"/>
    </row>
    <row r="3" spans="1:5" ht="20.100000000000001" customHeight="1">
      <c r="A3" s="37"/>
      <c r="B3" s="37"/>
      <c r="C3" s="1"/>
      <c r="D3" s="1"/>
      <c r="E3" s="1"/>
    </row>
    <row r="4" spans="1:5" ht="20.100000000000001" customHeight="1">
      <c r="A4" s="1"/>
      <c r="B4" s="39" t="s">
        <v>1</v>
      </c>
      <c r="C4" s="37"/>
      <c r="D4" s="37"/>
      <c r="E4" s="1"/>
    </row>
    <row r="5" spans="1:5" ht="12.75" customHeight="1">
      <c r="A5" s="1"/>
      <c r="B5" s="37" t="s">
        <v>2</v>
      </c>
      <c r="C5" s="37"/>
      <c r="D5" s="37"/>
      <c r="E5" s="1"/>
    </row>
    <row r="6" spans="1:5" ht="12.75" customHeight="1">
      <c r="A6" s="1"/>
      <c r="B6" s="3" t="s">
        <v>3</v>
      </c>
      <c r="C6" s="6">
        <f>SUM(C10:C11)</f>
        <v>0</v>
      </c>
      <c r="D6" s="1"/>
      <c r="E6" s="1"/>
    </row>
    <row r="7" spans="1:5" ht="12.75" customHeight="1">
      <c r="A7" s="1"/>
      <c r="B7" s="3" t="s">
        <v>4</v>
      </c>
      <c r="C7" s="6">
        <f>SUM(E10:E11)</f>
        <v>0</v>
      </c>
      <c r="D7" s="1"/>
      <c r="E7" s="1"/>
    </row>
    <row r="8" spans="1:5" ht="12.75" customHeight="1">
      <c r="A8" s="5"/>
      <c r="B8" s="5"/>
      <c r="C8" s="5"/>
      <c r="D8" s="5"/>
      <c r="E8" s="5"/>
    </row>
    <row r="9" spans="1:5" ht="12.75" customHeight="1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>
      <c r="A10" s="15" t="s">
        <v>23</v>
      </c>
      <c r="B10" s="15" t="s">
        <v>24</v>
      </c>
      <c r="C10" s="16">
        <f>'001'!I3</f>
        <v>0</v>
      </c>
      <c r="D10" s="16">
        <f>0+'001'!O9+'001'!O13+'001'!O17+'001'!O21+'001'!O25+'001'!O29+'001'!O33+'001'!O37+'001'!O41+'001'!O45+'001'!O49+'001'!O54</f>
        <v>0</v>
      </c>
      <c r="E10" s="16">
        <f>C10+D10</f>
        <v>0</v>
      </c>
    </row>
    <row r="11" spans="1:5" ht="12.75" customHeight="1">
      <c r="A11" s="15" t="s">
        <v>97</v>
      </c>
      <c r="B11" s="15" t="s">
        <v>98</v>
      </c>
      <c r="C11" s="16">
        <f>'101'!I3</f>
        <v>0</v>
      </c>
      <c r="D11" s="16">
        <f>0+'101'!O9+'101'!O13+'101'!O18+'101'!O22+'101'!O26+'101'!O30+'101'!O34+'101'!O38+'101'!O42+'101'!O46+'101'!O50+'101'!O54+'101'!O58+'101'!O62+'101'!O66+'101'!O71+'101'!O76+'101'!O80+'101'!O84+'101'!O88+'101'!O92+'101'!O96+'101'!O100+'101'!O104+'101'!O108+'101'!O112+'101'!O117+'101'!O122+'101'!O126+'101'!O130+'101'!O135+'101'!O139+'101'!O143+'101'!O147+'101'!O151+'101'!O155+'101'!O159+'101'!O163+'101'!O167+'101'!O171+'101'!O175+'101'!O179+'101'!O183</f>
        <v>0</v>
      </c>
      <c r="E11" s="16">
        <f>C11+D11</f>
        <v>0</v>
      </c>
    </row>
  </sheetData>
  <mergeCells count="4">
    <mergeCell ref="A1:A3"/>
    <mergeCell ref="B2:B3"/>
    <mergeCell ref="B4:D4"/>
    <mergeCell ref="B5:D5"/>
  </mergeCells>
  <pageMargins left="0.74803149606299213" right="0.74803149606299213" top="0.98425196850393704" bottom="0.98425196850393704" header="0.51181102362204722" footer="0.51181102362204722"/>
  <pageSetup paperSize="9" scale="94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7"/>
  <sheetViews>
    <sheetView topLeftCell="B1" zoomScaleNormal="100" workbookViewId="0">
      <pane ySplit="7" topLeftCell="A8" activePane="bottomLeft" state="frozen"/>
      <selection pane="bottomLeft" activeCell="H57" sqref="H57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4.95" customHeight="1">
      <c r="B2" s="1"/>
      <c r="C2" s="1"/>
      <c r="D2" s="1"/>
      <c r="E2" s="2" t="s">
        <v>12</v>
      </c>
      <c r="F2" s="1"/>
      <c r="G2" s="1"/>
      <c r="H2" s="5"/>
      <c r="I2" s="5"/>
      <c r="P2" t="s">
        <v>22</v>
      </c>
    </row>
    <row r="3" spans="1:16" ht="15" customHeight="1">
      <c r="A3" t="s">
        <v>11</v>
      </c>
      <c r="B3" s="9" t="s">
        <v>13</v>
      </c>
      <c r="C3" s="41" t="s">
        <v>14</v>
      </c>
      <c r="D3" s="37"/>
      <c r="E3" s="10" t="s">
        <v>15</v>
      </c>
      <c r="F3" s="1"/>
      <c r="G3" s="8"/>
      <c r="H3" s="7" t="s">
        <v>23</v>
      </c>
      <c r="I3" s="31">
        <f>0+I8+I53</f>
        <v>0</v>
      </c>
      <c r="O3" t="s">
        <v>18</v>
      </c>
      <c r="P3" t="s">
        <v>21</v>
      </c>
    </row>
    <row r="4" spans="1:16" ht="15" customHeight="1">
      <c r="A4" t="s">
        <v>16</v>
      </c>
      <c r="B4" s="12" t="s">
        <v>17</v>
      </c>
      <c r="C4" s="42" t="s">
        <v>23</v>
      </c>
      <c r="D4" s="43"/>
      <c r="E4" s="13" t="s">
        <v>24</v>
      </c>
      <c r="F4" s="5"/>
      <c r="G4" s="5"/>
      <c r="H4" s="14"/>
      <c r="I4" s="14"/>
      <c r="O4" t="s">
        <v>19</v>
      </c>
      <c r="P4" t="s">
        <v>21</v>
      </c>
    </row>
    <row r="5" spans="1:16" ht="12.75" customHeight="1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21</v>
      </c>
    </row>
    <row r="6" spans="1:16" ht="12.75" customHeight="1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6" ht="12.75" customHeight="1">
      <c r="A7" s="11" t="s">
        <v>26</v>
      </c>
      <c r="B7" s="11" t="s">
        <v>28</v>
      </c>
      <c r="C7" s="11" t="s">
        <v>21</v>
      </c>
      <c r="D7" s="11" t="s">
        <v>22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6" ht="12.75" customHeight="1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0+I9+I13+I17+I21+I25+I29+I33+I37+I41+I45+I49</f>
        <v>0</v>
      </c>
    </row>
    <row r="9" spans="1:16" ht="12.75" customHeight="1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</v>
      </c>
      <c r="H9" s="24">
        <v>0</v>
      </c>
      <c r="I9" s="24">
        <f>ROUND(ROUND(H9,2)*ROUND(G9,2),2)</f>
        <v>0</v>
      </c>
      <c r="O9">
        <f>(I9*21)/100</f>
        <v>0</v>
      </c>
      <c r="P9" t="s">
        <v>21</v>
      </c>
    </row>
    <row r="10" spans="1:16" ht="63.75" customHeight="1">
      <c r="A10" s="25" t="s">
        <v>49</v>
      </c>
      <c r="E10" s="26" t="s">
        <v>50</v>
      </c>
    </row>
    <row r="11" spans="1:16" ht="12.75" customHeight="1">
      <c r="A11" s="27" t="s">
        <v>51</v>
      </c>
      <c r="E11" s="28" t="s">
        <v>46</v>
      </c>
    </row>
    <row r="12" spans="1:16" ht="12.75" customHeight="1">
      <c r="A12" t="s">
        <v>52</v>
      </c>
      <c r="E12" s="26" t="s">
        <v>53</v>
      </c>
    </row>
    <row r="13" spans="1:16" ht="12.75" customHeight="1">
      <c r="A13" s="17" t="s">
        <v>44</v>
      </c>
      <c r="B13" s="21" t="s">
        <v>21</v>
      </c>
      <c r="C13" s="21" t="s">
        <v>54</v>
      </c>
      <c r="D13" s="17" t="s">
        <v>46</v>
      </c>
      <c r="E13" s="22" t="s">
        <v>55</v>
      </c>
      <c r="F13" s="23" t="s">
        <v>48</v>
      </c>
      <c r="G13" s="24">
        <v>1</v>
      </c>
      <c r="H13" s="24">
        <v>0</v>
      </c>
      <c r="I13" s="24">
        <f>ROUND(ROUND(H13,2)*ROUND(G13,2),2)</f>
        <v>0</v>
      </c>
      <c r="O13">
        <f>(I13*21)/100</f>
        <v>0</v>
      </c>
      <c r="P13" t="s">
        <v>21</v>
      </c>
    </row>
    <row r="14" spans="1:16" ht="12.75" customHeight="1">
      <c r="A14" s="25" t="s">
        <v>49</v>
      </c>
      <c r="E14" s="26" t="s">
        <v>56</v>
      </c>
    </row>
    <row r="15" spans="1:16" ht="12.75" customHeight="1">
      <c r="A15" s="27" t="s">
        <v>51</v>
      </c>
      <c r="E15" s="28" t="s">
        <v>46</v>
      </c>
    </row>
    <row r="16" spans="1:16" ht="12.75" customHeight="1">
      <c r="A16" t="s">
        <v>52</v>
      </c>
      <c r="E16" s="26" t="s">
        <v>53</v>
      </c>
    </row>
    <row r="17" spans="1:16" ht="12.75" customHeight="1">
      <c r="A17" s="17" t="s">
        <v>44</v>
      </c>
      <c r="B17" s="21" t="s">
        <v>22</v>
      </c>
      <c r="C17" s="21" t="s">
        <v>57</v>
      </c>
      <c r="D17" s="17" t="s">
        <v>46</v>
      </c>
      <c r="E17" s="22" t="s">
        <v>58</v>
      </c>
      <c r="F17" s="23" t="s">
        <v>48</v>
      </c>
      <c r="G17" s="24">
        <v>1</v>
      </c>
      <c r="H17" s="24">
        <v>0</v>
      </c>
      <c r="I17" s="24">
        <f>ROUND(ROUND(H17,2)*ROUND(G17,2),2)</f>
        <v>0</v>
      </c>
      <c r="O17">
        <f>(I17*21)/100</f>
        <v>0</v>
      </c>
      <c r="P17" t="s">
        <v>21</v>
      </c>
    </row>
    <row r="18" spans="1:16" ht="63.75" customHeight="1">
      <c r="A18" s="25" t="s">
        <v>49</v>
      </c>
      <c r="E18" s="26" t="s">
        <v>59</v>
      </c>
    </row>
    <row r="19" spans="1:16" ht="12.75" customHeight="1">
      <c r="A19" s="27" t="s">
        <v>51</v>
      </c>
      <c r="E19" s="28" t="s">
        <v>46</v>
      </c>
    </row>
    <row r="20" spans="1:16" ht="12.75" customHeight="1">
      <c r="A20" t="s">
        <v>52</v>
      </c>
      <c r="E20" s="26" t="s">
        <v>53</v>
      </c>
    </row>
    <row r="21" spans="1:16" ht="12.75" customHeight="1">
      <c r="A21" s="17" t="s">
        <v>44</v>
      </c>
      <c r="B21" s="21" t="s">
        <v>32</v>
      </c>
      <c r="C21" s="21" t="s">
        <v>60</v>
      </c>
      <c r="D21" s="17" t="s">
        <v>46</v>
      </c>
      <c r="E21" s="22" t="s">
        <v>61</v>
      </c>
      <c r="F21" s="23" t="s">
        <v>48</v>
      </c>
      <c r="G21" s="24">
        <v>1</v>
      </c>
      <c r="H21" s="24">
        <v>0</v>
      </c>
      <c r="I21" s="24">
        <f>ROUND(ROUND(H21,2)*ROUND(G21,2),2)</f>
        <v>0</v>
      </c>
      <c r="O21">
        <f>(I21*21)/100</f>
        <v>0</v>
      </c>
      <c r="P21" t="s">
        <v>21</v>
      </c>
    </row>
    <row r="22" spans="1:16" ht="38.25" customHeight="1">
      <c r="A22" s="25" t="s">
        <v>49</v>
      </c>
      <c r="E22" s="26" t="s">
        <v>62</v>
      </c>
    </row>
    <row r="23" spans="1:16" ht="12.75" customHeight="1">
      <c r="A23" s="27" t="s">
        <v>51</v>
      </c>
      <c r="E23" s="28" t="s">
        <v>46</v>
      </c>
    </row>
    <row r="24" spans="1:16" ht="12.75" customHeight="1">
      <c r="A24" t="s">
        <v>52</v>
      </c>
      <c r="E24" s="26" t="s">
        <v>53</v>
      </c>
    </row>
    <row r="25" spans="1:16" ht="12.75" customHeight="1">
      <c r="A25" s="17" t="s">
        <v>44</v>
      </c>
      <c r="B25" s="21" t="s">
        <v>34</v>
      </c>
      <c r="C25" s="21" t="s">
        <v>63</v>
      </c>
      <c r="D25" s="17" t="s">
        <v>46</v>
      </c>
      <c r="E25" s="22" t="s">
        <v>64</v>
      </c>
      <c r="F25" s="23" t="s">
        <v>48</v>
      </c>
      <c r="G25" s="24">
        <v>1</v>
      </c>
      <c r="H25" s="24">
        <v>0</v>
      </c>
      <c r="I25" s="24">
        <f>ROUND(ROUND(H25,2)*ROUND(G25,2),2)</f>
        <v>0</v>
      </c>
      <c r="O25">
        <f>(I25*21)/100</f>
        <v>0</v>
      </c>
      <c r="P25" t="s">
        <v>21</v>
      </c>
    </row>
    <row r="26" spans="1:16" ht="12.75" customHeight="1">
      <c r="A26" s="25" t="s">
        <v>49</v>
      </c>
      <c r="E26" s="26" t="s">
        <v>46</v>
      </c>
    </row>
    <row r="27" spans="1:16" ht="12.75" customHeight="1">
      <c r="A27" s="27" t="s">
        <v>51</v>
      </c>
      <c r="E27" s="28" t="s">
        <v>46</v>
      </c>
    </row>
    <row r="28" spans="1:16" ht="12.75" customHeight="1">
      <c r="A28" t="s">
        <v>52</v>
      </c>
      <c r="E28" s="26" t="s">
        <v>65</v>
      </c>
    </row>
    <row r="29" spans="1:16" ht="12.75" customHeight="1">
      <c r="A29" s="17" t="s">
        <v>44</v>
      </c>
      <c r="B29" s="21" t="s">
        <v>36</v>
      </c>
      <c r="C29" s="21" t="s">
        <v>66</v>
      </c>
      <c r="D29" s="17" t="s">
        <v>46</v>
      </c>
      <c r="E29" s="22" t="s">
        <v>67</v>
      </c>
      <c r="F29" s="23" t="s">
        <v>48</v>
      </c>
      <c r="G29" s="24">
        <v>1</v>
      </c>
      <c r="H29" s="24">
        <v>0</v>
      </c>
      <c r="I29" s="24">
        <f>ROUND(ROUND(H29,2)*ROUND(G29,2),2)</f>
        <v>0</v>
      </c>
      <c r="O29">
        <f>(I29*21)/100</f>
        <v>0</v>
      </c>
      <c r="P29" t="s">
        <v>21</v>
      </c>
    </row>
    <row r="30" spans="1:16" ht="38.25" customHeight="1">
      <c r="A30" s="25" t="s">
        <v>49</v>
      </c>
      <c r="E30" s="26" t="s">
        <v>68</v>
      </c>
    </row>
    <row r="31" spans="1:16" ht="12.75" customHeight="1">
      <c r="A31" s="27" t="s">
        <v>51</v>
      </c>
      <c r="E31" s="28" t="s">
        <v>46</v>
      </c>
    </row>
    <row r="32" spans="1:16" ht="12.75" customHeight="1">
      <c r="A32" t="s">
        <v>52</v>
      </c>
      <c r="E32" s="26" t="s">
        <v>65</v>
      </c>
    </row>
    <row r="33" spans="1:16" ht="12.75" customHeight="1">
      <c r="A33" s="17" t="s">
        <v>44</v>
      </c>
      <c r="B33" s="21" t="s">
        <v>69</v>
      </c>
      <c r="C33" s="21" t="s">
        <v>70</v>
      </c>
      <c r="D33" s="17" t="s">
        <v>46</v>
      </c>
      <c r="E33" s="22" t="s">
        <v>71</v>
      </c>
      <c r="F33" s="23" t="s">
        <v>72</v>
      </c>
      <c r="G33" s="24">
        <v>1</v>
      </c>
      <c r="H33" s="24">
        <v>0</v>
      </c>
      <c r="I33" s="24">
        <f>ROUND(ROUND(H33,2)*ROUND(G33,2),2)</f>
        <v>0</v>
      </c>
      <c r="O33">
        <f>(I33*21)/100</f>
        <v>0</v>
      </c>
      <c r="P33" t="s">
        <v>21</v>
      </c>
    </row>
    <row r="34" spans="1:16" ht="12.75" customHeight="1">
      <c r="A34" s="25" t="s">
        <v>49</v>
      </c>
      <c r="E34" s="26" t="s">
        <v>46</v>
      </c>
    </row>
    <row r="35" spans="1:16" ht="12.75" customHeight="1">
      <c r="A35" s="27" t="s">
        <v>51</v>
      </c>
      <c r="E35" s="28" t="s">
        <v>46</v>
      </c>
    </row>
    <row r="36" spans="1:16" ht="76.5" customHeight="1">
      <c r="A36" t="s">
        <v>52</v>
      </c>
      <c r="E36" s="26" t="s">
        <v>73</v>
      </c>
    </row>
    <row r="37" spans="1:16" ht="12.75" customHeight="1">
      <c r="A37" s="17" t="s">
        <v>44</v>
      </c>
      <c r="B37" s="21" t="s">
        <v>74</v>
      </c>
      <c r="C37" s="21" t="s">
        <v>75</v>
      </c>
      <c r="D37" s="17" t="s">
        <v>46</v>
      </c>
      <c r="E37" s="22" t="s">
        <v>76</v>
      </c>
      <c r="F37" s="23" t="s">
        <v>48</v>
      </c>
      <c r="G37" s="24">
        <v>1</v>
      </c>
      <c r="H37" s="24">
        <v>0</v>
      </c>
      <c r="I37" s="24">
        <f>ROUND(ROUND(H37,2)*ROUND(G37,2),2)</f>
        <v>0</v>
      </c>
      <c r="O37">
        <f>(I37*21)/100</f>
        <v>0</v>
      </c>
      <c r="P37" t="s">
        <v>21</v>
      </c>
    </row>
    <row r="38" spans="1:16" ht="191.25" customHeight="1">
      <c r="A38" s="25" t="s">
        <v>49</v>
      </c>
      <c r="E38" s="26" t="s">
        <v>77</v>
      </c>
    </row>
    <row r="39" spans="1:16" ht="12.75" customHeight="1">
      <c r="A39" s="27" t="s">
        <v>51</v>
      </c>
      <c r="E39" s="28" t="s">
        <v>46</v>
      </c>
    </row>
    <row r="40" spans="1:16" ht="12.75" customHeight="1">
      <c r="A40" t="s">
        <v>52</v>
      </c>
      <c r="E40" s="26" t="s">
        <v>78</v>
      </c>
    </row>
    <row r="41" spans="1:16" ht="12.75" customHeight="1">
      <c r="A41" s="17" t="s">
        <v>44</v>
      </c>
      <c r="B41" s="21" t="s">
        <v>41</v>
      </c>
      <c r="C41" s="21" t="s">
        <v>79</v>
      </c>
      <c r="D41" s="17" t="s">
        <v>80</v>
      </c>
      <c r="E41" s="22" t="s">
        <v>81</v>
      </c>
      <c r="F41" s="23" t="s">
        <v>48</v>
      </c>
      <c r="G41" s="24">
        <v>1</v>
      </c>
      <c r="H41" s="24">
        <v>0</v>
      </c>
      <c r="I41" s="24">
        <f>ROUND(ROUND(H41,2)*ROUND(G41,2),2)</f>
        <v>0</v>
      </c>
      <c r="O41">
        <f>(I41*21)/100</f>
        <v>0</v>
      </c>
      <c r="P41" t="s">
        <v>21</v>
      </c>
    </row>
    <row r="42" spans="1:16" ht="12.75" customHeight="1">
      <c r="A42" s="25" t="s">
        <v>49</v>
      </c>
      <c r="E42" s="26" t="s">
        <v>82</v>
      </c>
    </row>
    <row r="43" spans="1:16" ht="12.75" customHeight="1">
      <c r="A43" s="27" t="s">
        <v>51</v>
      </c>
      <c r="E43" s="28" t="s">
        <v>46</v>
      </c>
    </row>
    <row r="44" spans="1:16" ht="12.75" customHeight="1">
      <c r="A44" t="s">
        <v>52</v>
      </c>
      <c r="E44" s="26" t="s">
        <v>65</v>
      </c>
    </row>
    <row r="45" spans="1:16" ht="12.75" customHeight="1">
      <c r="A45" s="17" t="s">
        <v>44</v>
      </c>
      <c r="B45" s="21" t="s">
        <v>83</v>
      </c>
      <c r="C45" s="21" t="s">
        <v>79</v>
      </c>
      <c r="D45" s="17" t="s">
        <v>84</v>
      </c>
      <c r="E45" s="22" t="s">
        <v>85</v>
      </c>
      <c r="F45" s="23" t="s">
        <v>48</v>
      </c>
      <c r="G45" s="24">
        <v>1</v>
      </c>
      <c r="H45" s="24">
        <v>0</v>
      </c>
      <c r="I45" s="24">
        <f>ROUND(ROUND(H45,2)*ROUND(G45,2),2)</f>
        <v>0</v>
      </c>
      <c r="O45">
        <f>(I45*21)/100</f>
        <v>0</v>
      </c>
      <c r="P45" t="s">
        <v>21</v>
      </c>
    </row>
    <row r="46" spans="1:16" ht="12.75" customHeight="1">
      <c r="A46" s="25" t="s">
        <v>49</v>
      </c>
      <c r="E46" s="26" t="s">
        <v>86</v>
      </c>
    </row>
    <row r="47" spans="1:16" ht="12.75" customHeight="1">
      <c r="A47" s="27" t="s">
        <v>51</v>
      </c>
      <c r="E47" s="28" t="s">
        <v>46</v>
      </c>
    </row>
    <row r="48" spans="1:16" ht="12.75" customHeight="1">
      <c r="A48" t="s">
        <v>52</v>
      </c>
      <c r="E48" s="26" t="s">
        <v>65</v>
      </c>
    </row>
    <row r="49" spans="1:16" ht="12.75" customHeight="1">
      <c r="A49" s="17" t="s">
        <v>44</v>
      </c>
      <c r="B49" s="21" t="s">
        <v>87</v>
      </c>
      <c r="C49" s="21" t="s">
        <v>79</v>
      </c>
      <c r="D49" s="17" t="s">
        <v>88</v>
      </c>
      <c r="E49" s="22" t="s">
        <v>89</v>
      </c>
      <c r="F49" s="23" t="s">
        <v>48</v>
      </c>
      <c r="G49" s="24">
        <v>1</v>
      </c>
      <c r="H49" s="24">
        <v>0</v>
      </c>
      <c r="I49" s="24">
        <f>ROUND(ROUND(H49,2)*ROUND(G49,2),2)</f>
        <v>0</v>
      </c>
      <c r="O49">
        <f>(I49*21)/100</f>
        <v>0</v>
      </c>
      <c r="P49" t="s">
        <v>21</v>
      </c>
    </row>
    <row r="50" spans="1:16" ht="114.75" customHeight="1">
      <c r="A50" s="25" t="s">
        <v>49</v>
      </c>
      <c r="E50" s="26" t="s">
        <v>90</v>
      </c>
    </row>
    <row r="51" spans="1:16" ht="12.75" customHeight="1">
      <c r="A51" s="27" t="s">
        <v>51</v>
      </c>
      <c r="E51" s="28" t="s">
        <v>46</v>
      </c>
    </row>
    <row r="52" spans="1:16" ht="12.75" customHeight="1">
      <c r="A52" t="s">
        <v>52</v>
      </c>
      <c r="E52" s="26" t="s">
        <v>65</v>
      </c>
    </row>
    <row r="53" spans="1:16" ht="12.75" customHeight="1">
      <c r="A53" s="5" t="s">
        <v>42</v>
      </c>
      <c r="B53" s="5"/>
      <c r="C53" s="29" t="s">
        <v>39</v>
      </c>
      <c r="D53" s="5"/>
      <c r="E53" s="19" t="s">
        <v>91</v>
      </c>
      <c r="F53" s="5"/>
      <c r="G53" s="5"/>
      <c r="H53" s="5"/>
      <c r="I53" s="30">
        <f>0+I54</f>
        <v>0</v>
      </c>
    </row>
    <row r="54" spans="1:16" ht="12.75" customHeight="1">
      <c r="A54" s="17" t="s">
        <v>44</v>
      </c>
      <c r="B54" s="21" t="s">
        <v>39</v>
      </c>
      <c r="C54" s="21" t="s">
        <v>92</v>
      </c>
      <c r="D54" s="17" t="s">
        <v>80</v>
      </c>
      <c r="E54" s="22" t="s">
        <v>93</v>
      </c>
      <c r="F54" s="23" t="s">
        <v>48</v>
      </c>
      <c r="G54" s="24">
        <v>1</v>
      </c>
      <c r="H54" s="24">
        <v>0</v>
      </c>
      <c r="I54" s="24">
        <f>ROUND(ROUND(H54,2)*ROUND(G54,2),2)</f>
        <v>0</v>
      </c>
      <c r="O54">
        <f>(I54*21)/100</f>
        <v>0</v>
      </c>
      <c r="P54" t="s">
        <v>21</v>
      </c>
    </row>
    <row r="55" spans="1:16" ht="76.5" customHeight="1">
      <c r="A55" s="25" t="s">
        <v>49</v>
      </c>
      <c r="E55" s="26" t="s">
        <v>94</v>
      </c>
    </row>
    <row r="56" spans="1:16" ht="25.5" customHeight="1">
      <c r="A56" s="27" t="s">
        <v>51</v>
      </c>
      <c r="E56" s="28" t="s">
        <v>95</v>
      </c>
    </row>
    <row r="57" spans="1:16" ht="51" customHeight="1">
      <c r="A57" t="s">
        <v>52</v>
      </c>
      <c r="E57" s="26" t="s">
        <v>96</v>
      </c>
    </row>
  </sheetData>
  <mergeCells count="10">
    <mergeCell ref="G5:G6"/>
    <mergeCell ref="H5:I5"/>
    <mergeCell ref="C3:D3"/>
    <mergeCell ref="C4:D4"/>
    <mergeCell ref="A5:A6"/>
    <mergeCell ref="B5:B6"/>
    <mergeCell ref="C5:C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9" scale="78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6"/>
  <sheetViews>
    <sheetView topLeftCell="B1" zoomScaleNormal="100" workbookViewId="0">
      <pane ySplit="7" topLeftCell="A8" activePane="bottomLeft" state="frozen"/>
      <selection activeCell="A8" sqref="A8"/>
      <selection pane="bottomLeft" activeCell="H184" sqref="H184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4.95" customHeight="1">
      <c r="B2" s="1"/>
      <c r="C2" s="1"/>
      <c r="D2" s="1"/>
      <c r="E2" s="2" t="s">
        <v>12</v>
      </c>
      <c r="F2" s="1"/>
      <c r="G2" s="1"/>
      <c r="H2" s="5"/>
      <c r="I2" s="5"/>
      <c r="P2" t="s">
        <v>22</v>
      </c>
    </row>
    <row r="3" spans="1:16" ht="15" customHeight="1">
      <c r="A3" t="s">
        <v>11</v>
      </c>
      <c r="B3" s="9" t="s">
        <v>13</v>
      </c>
      <c r="C3" s="41" t="s">
        <v>14</v>
      </c>
      <c r="D3" s="37"/>
      <c r="E3" s="10" t="s">
        <v>15</v>
      </c>
      <c r="F3" s="1"/>
      <c r="G3" s="8"/>
      <c r="H3" s="7" t="s">
        <v>97</v>
      </c>
      <c r="I3" s="31">
        <f>0+I8+I17+I70+I75+I116+I121+I134</f>
        <v>0</v>
      </c>
      <c r="O3" t="s">
        <v>18</v>
      </c>
      <c r="P3" t="s">
        <v>21</v>
      </c>
    </row>
    <row r="4" spans="1:16" ht="15" customHeight="1">
      <c r="A4" t="s">
        <v>16</v>
      </c>
      <c r="B4" s="12" t="s">
        <v>17</v>
      </c>
      <c r="C4" s="42" t="s">
        <v>97</v>
      </c>
      <c r="D4" s="43"/>
      <c r="E4" s="13" t="s">
        <v>98</v>
      </c>
      <c r="F4" s="5"/>
      <c r="G4" s="5"/>
      <c r="H4" s="14"/>
      <c r="I4" s="14"/>
      <c r="O4" t="s">
        <v>19</v>
      </c>
      <c r="P4" t="s">
        <v>21</v>
      </c>
    </row>
    <row r="5" spans="1:16" ht="12.75" customHeight="1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21</v>
      </c>
    </row>
    <row r="6" spans="1:16" ht="12.75" customHeight="1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6" ht="12.75" customHeight="1">
      <c r="A7" s="11" t="s">
        <v>26</v>
      </c>
      <c r="B7" s="11" t="s">
        <v>28</v>
      </c>
      <c r="C7" s="11" t="s">
        <v>21</v>
      </c>
      <c r="D7" s="11" t="s">
        <v>22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6" ht="12.75" customHeight="1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0+I9+I13</f>
        <v>0</v>
      </c>
    </row>
    <row r="9" spans="1:16" ht="12.75" customHeight="1">
      <c r="A9" s="17" t="s">
        <v>44</v>
      </c>
      <c r="B9" s="21" t="s">
        <v>28</v>
      </c>
      <c r="C9" s="21" t="s">
        <v>99</v>
      </c>
      <c r="D9" s="17" t="s">
        <v>46</v>
      </c>
      <c r="E9" s="22" t="s">
        <v>100</v>
      </c>
      <c r="F9" s="23" t="s">
        <v>101</v>
      </c>
      <c r="G9" s="24">
        <v>10.64</v>
      </c>
      <c r="H9" s="24">
        <v>0</v>
      </c>
      <c r="I9" s="24">
        <f>ROUND(ROUND(H9,2)*ROUND(G9,2),2)</f>
        <v>0</v>
      </c>
      <c r="O9">
        <f>(I9*21)/100</f>
        <v>0</v>
      </c>
      <c r="P9" t="s">
        <v>21</v>
      </c>
    </row>
    <row r="10" spans="1:16" ht="12.75" customHeight="1">
      <c r="A10" s="25" t="s">
        <v>49</v>
      </c>
      <c r="E10" s="26" t="s">
        <v>102</v>
      </c>
    </row>
    <row r="11" spans="1:16" ht="38.25" customHeight="1">
      <c r="A11" s="27" t="s">
        <v>51</v>
      </c>
      <c r="E11" s="28" t="s">
        <v>103</v>
      </c>
    </row>
    <row r="12" spans="1:16" ht="12.75" customHeight="1">
      <c r="A12" t="s">
        <v>52</v>
      </c>
      <c r="E12" s="26" t="s">
        <v>104</v>
      </c>
    </row>
    <row r="13" spans="1:16" ht="12.75" customHeight="1">
      <c r="A13" s="17" t="s">
        <v>44</v>
      </c>
      <c r="B13" s="21" t="s">
        <v>21</v>
      </c>
      <c r="C13" s="21" t="s">
        <v>105</v>
      </c>
      <c r="D13" s="17" t="s">
        <v>46</v>
      </c>
      <c r="E13" s="22" t="s">
        <v>106</v>
      </c>
      <c r="F13" s="23" t="s">
        <v>101</v>
      </c>
      <c r="G13" s="24">
        <v>702.24</v>
      </c>
      <c r="H13" s="24">
        <v>0</v>
      </c>
      <c r="I13" s="24">
        <f>ROUND(ROUND(H13,2)*ROUND(G13,2),2)</f>
        <v>0</v>
      </c>
      <c r="O13">
        <f>(I13*21)/100</f>
        <v>0</v>
      </c>
      <c r="P13" t="s">
        <v>21</v>
      </c>
    </row>
    <row r="14" spans="1:16" ht="12.75" customHeight="1">
      <c r="A14" s="25" t="s">
        <v>49</v>
      </c>
      <c r="E14" s="26" t="s">
        <v>107</v>
      </c>
    </row>
    <row r="15" spans="1:16" ht="12.75" customHeight="1">
      <c r="A15" s="27" t="s">
        <v>51</v>
      </c>
      <c r="E15" s="28" t="s">
        <v>108</v>
      </c>
    </row>
    <row r="16" spans="1:16" ht="12.75" customHeight="1">
      <c r="A16" t="s">
        <v>52</v>
      </c>
      <c r="E16" s="26" t="s">
        <v>104</v>
      </c>
    </row>
    <row r="17" spans="1:16" ht="12.75" customHeight="1">
      <c r="A17" s="5" t="s">
        <v>42</v>
      </c>
      <c r="B17" s="5"/>
      <c r="C17" s="29" t="s">
        <v>28</v>
      </c>
      <c r="D17" s="5"/>
      <c r="E17" s="19" t="s">
        <v>109</v>
      </c>
      <c r="F17" s="5"/>
      <c r="G17" s="5"/>
      <c r="H17" s="5"/>
      <c r="I17" s="30">
        <f>0+I18+I22+I26+I30+I34+I38+I42+I46+I50+I54+I58+I62+I66</f>
        <v>0</v>
      </c>
    </row>
    <row r="18" spans="1:16" ht="12.75" customHeight="1">
      <c r="A18" s="17" t="s">
        <v>44</v>
      </c>
      <c r="B18" s="21" t="s">
        <v>22</v>
      </c>
      <c r="C18" s="21" t="s">
        <v>110</v>
      </c>
      <c r="D18" s="17" t="s">
        <v>46</v>
      </c>
      <c r="E18" s="22" t="s">
        <v>111</v>
      </c>
      <c r="F18" s="23" t="s">
        <v>112</v>
      </c>
      <c r="G18" s="24">
        <v>0.48</v>
      </c>
      <c r="H18" s="24">
        <v>0</v>
      </c>
      <c r="I18" s="24">
        <f>ROUND(ROUND(H18,2)*ROUND(G18,2),2)</f>
        <v>0</v>
      </c>
      <c r="O18">
        <f>(I18*21)/100</f>
        <v>0</v>
      </c>
      <c r="P18" t="s">
        <v>21</v>
      </c>
    </row>
    <row r="19" spans="1:16" ht="12.75" customHeight="1">
      <c r="A19" s="25" t="s">
        <v>49</v>
      </c>
      <c r="E19" s="26" t="s">
        <v>113</v>
      </c>
    </row>
    <row r="20" spans="1:16" ht="12.75" customHeight="1">
      <c r="A20" s="27" t="s">
        <v>51</v>
      </c>
      <c r="E20" s="28" t="s">
        <v>114</v>
      </c>
    </row>
    <row r="21" spans="1:16" ht="12.75" customHeight="1">
      <c r="A21" t="s">
        <v>52</v>
      </c>
      <c r="E21" s="26" t="s">
        <v>115</v>
      </c>
    </row>
    <row r="22" spans="1:16" ht="12.75" customHeight="1">
      <c r="A22" s="17" t="s">
        <v>44</v>
      </c>
      <c r="B22" s="21" t="s">
        <v>32</v>
      </c>
      <c r="C22" s="21" t="s">
        <v>116</v>
      </c>
      <c r="D22" s="17" t="s">
        <v>46</v>
      </c>
      <c r="E22" s="22" t="s">
        <v>117</v>
      </c>
      <c r="F22" s="23" t="s">
        <v>112</v>
      </c>
      <c r="G22" s="24">
        <v>319.2</v>
      </c>
      <c r="H22" s="24">
        <v>0</v>
      </c>
      <c r="I22" s="24">
        <f>ROUND(ROUND(H22,2)*ROUND(G22,2),2)</f>
        <v>0</v>
      </c>
      <c r="O22">
        <f>(I22*21)/100</f>
        <v>0</v>
      </c>
      <c r="P22" t="s">
        <v>21</v>
      </c>
    </row>
    <row r="23" spans="1:16" ht="12.75" customHeight="1">
      <c r="A23" s="25" t="s">
        <v>49</v>
      </c>
      <c r="E23" s="26" t="s">
        <v>46</v>
      </c>
    </row>
    <row r="24" spans="1:16" ht="12.75" customHeight="1">
      <c r="A24" s="27" t="s">
        <v>51</v>
      </c>
      <c r="E24" s="28" t="s">
        <v>118</v>
      </c>
    </row>
    <row r="25" spans="1:16" ht="12.75" customHeight="1">
      <c r="A25" t="s">
        <v>52</v>
      </c>
      <c r="E25" s="26" t="s">
        <v>115</v>
      </c>
    </row>
    <row r="26" spans="1:16" ht="12.75" customHeight="1">
      <c r="A26" s="17" t="s">
        <v>44</v>
      </c>
      <c r="B26" s="21" t="s">
        <v>34</v>
      </c>
      <c r="C26" s="21" t="s">
        <v>119</v>
      </c>
      <c r="D26" s="17" t="s">
        <v>46</v>
      </c>
      <c r="E26" s="22" t="s">
        <v>120</v>
      </c>
      <c r="F26" s="23" t="s">
        <v>121</v>
      </c>
      <c r="G26" s="24">
        <v>16</v>
      </c>
      <c r="H26" s="24">
        <v>0</v>
      </c>
      <c r="I26" s="24">
        <f>ROUND(ROUND(H26,2)*ROUND(G26,2),2)</f>
        <v>0</v>
      </c>
      <c r="O26">
        <f>(I26*21)/100</f>
        <v>0</v>
      </c>
      <c r="P26" t="s">
        <v>21</v>
      </c>
    </row>
    <row r="27" spans="1:16" ht="12.75" customHeight="1">
      <c r="A27" s="25" t="s">
        <v>49</v>
      </c>
      <c r="E27" s="26" t="s">
        <v>46</v>
      </c>
    </row>
    <row r="28" spans="1:16" ht="12.75" customHeight="1">
      <c r="A28" s="27" t="s">
        <v>51</v>
      </c>
      <c r="E28" s="28" t="s">
        <v>46</v>
      </c>
    </row>
    <row r="29" spans="1:16" ht="12.75" customHeight="1">
      <c r="A29" t="s">
        <v>52</v>
      </c>
      <c r="E29" s="26" t="s">
        <v>115</v>
      </c>
    </row>
    <row r="30" spans="1:16" ht="12.75" customHeight="1">
      <c r="A30" s="17" t="s">
        <v>44</v>
      </c>
      <c r="B30" s="21" t="s">
        <v>36</v>
      </c>
      <c r="C30" s="21" t="s">
        <v>122</v>
      </c>
      <c r="D30" s="17" t="s">
        <v>46</v>
      </c>
      <c r="E30" s="22" t="s">
        <v>123</v>
      </c>
      <c r="F30" s="23" t="s">
        <v>121</v>
      </c>
      <c r="G30" s="24">
        <v>40</v>
      </c>
      <c r="H30" s="24">
        <v>0</v>
      </c>
      <c r="I30" s="24">
        <f>ROUND(ROUND(H30,2)*ROUND(G30,2),2)</f>
        <v>0</v>
      </c>
      <c r="O30">
        <f>(I30*21)/100</f>
        <v>0</v>
      </c>
      <c r="P30" t="s">
        <v>21</v>
      </c>
    </row>
    <row r="31" spans="1:16" ht="12.75" customHeight="1">
      <c r="A31" s="25" t="s">
        <v>49</v>
      </c>
      <c r="E31" s="26" t="s">
        <v>124</v>
      </c>
    </row>
    <row r="32" spans="1:16" ht="12.75" customHeight="1">
      <c r="A32" s="27" t="s">
        <v>51</v>
      </c>
      <c r="E32" s="28" t="s">
        <v>46</v>
      </c>
    </row>
    <row r="33" spans="1:16" ht="12.75" customHeight="1">
      <c r="A33" t="s">
        <v>52</v>
      </c>
      <c r="E33" s="26" t="s">
        <v>115</v>
      </c>
    </row>
    <row r="34" spans="1:16" ht="12.75" customHeight="1">
      <c r="A34" s="17" t="s">
        <v>44</v>
      </c>
      <c r="B34" s="21" t="s">
        <v>69</v>
      </c>
      <c r="C34" s="21" t="s">
        <v>125</v>
      </c>
      <c r="D34" s="17" t="s">
        <v>46</v>
      </c>
      <c r="E34" s="22" t="s">
        <v>126</v>
      </c>
      <c r="F34" s="23" t="s">
        <v>112</v>
      </c>
      <c r="G34" s="24">
        <v>524</v>
      </c>
      <c r="H34" s="24">
        <v>0</v>
      </c>
      <c r="I34" s="24">
        <f>ROUND(ROUND(H34,2)*ROUND(G34,2),2)</f>
        <v>0</v>
      </c>
      <c r="O34">
        <f>(I34*21)/100</f>
        <v>0</v>
      </c>
      <c r="P34" t="s">
        <v>21</v>
      </c>
    </row>
    <row r="35" spans="1:16" ht="12.75" customHeight="1">
      <c r="A35" s="25" t="s">
        <v>49</v>
      </c>
      <c r="E35" s="26" t="s">
        <v>127</v>
      </c>
    </row>
    <row r="36" spans="1:16" ht="38.25" customHeight="1">
      <c r="A36" s="27" t="s">
        <v>51</v>
      </c>
      <c r="E36" s="28" t="s">
        <v>128</v>
      </c>
    </row>
    <row r="37" spans="1:16" ht="12.75" customHeight="1">
      <c r="A37" t="s">
        <v>52</v>
      </c>
      <c r="E37" s="26" t="s">
        <v>115</v>
      </c>
    </row>
    <row r="38" spans="1:16" ht="12.75" customHeight="1">
      <c r="A38" s="17" t="s">
        <v>44</v>
      </c>
      <c r="B38" s="21" t="s">
        <v>74</v>
      </c>
      <c r="C38" s="21" t="s">
        <v>129</v>
      </c>
      <c r="D38" s="17" t="s">
        <v>46</v>
      </c>
      <c r="E38" s="22" t="s">
        <v>130</v>
      </c>
      <c r="F38" s="23" t="s">
        <v>112</v>
      </c>
      <c r="G38" s="24">
        <v>5</v>
      </c>
      <c r="H38" s="24">
        <v>0</v>
      </c>
      <c r="I38" s="24">
        <f>ROUND(ROUND(H38,2)*ROUND(G38,2),2)</f>
        <v>0</v>
      </c>
      <c r="O38">
        <f>(I38*21)/100</f>
        <v>0</v>
      </c>
      <c r="P38" t="s">
        <v>21</v>
      </c>
    </row>
    <row r="39" spans="1:16" ht="12.75" customHeight="1">
      <c r="A39" s="25" t="s">
        <v>49</v>
      </c>
      <c r="E39" s="26" t="s">
        <v>131</v>
      </c>
    </row>
    <row r="40" spans="1:16" ht="12.75" customHeight="1">
      <c r="A40" s="27" t="s">
        <v>51</v>
      </c>
      <c r="E40" s="28" t="s">
        <v>46</v>
      </c>
    </row>
    <row r="41" spans="1:16" ht="267.75" customHeight="1">
      <c r="A41" t="s">
        <v>52</v>
      </c>
      <c r="E41" s="26" t="s">
        <v>132</v>
      </c>
    </row>
    <row r="42" spans="1:16" ht="12.75" customHeight="1">
      <c r="A42" s="17" t="s">
        <v>44</v>
      </c>
      <c r="B42" s="21" t="s">
        <v>39</v>
      </c>
      <c r="C42" s="21" t="s">
        <v>133</v>
      </c>
      <c r="D42" s="17" t="s">
        <v>46</v>
      </c>
      <c r="E42" s="22" t="s">
        <v>134</v>
      </c>
      <c r="F42" s="23" t="s">
        <v>135</v>
      </c>
      <c r="G42" s="24">
        <v>5770</v>
      </c>
      <c r="H42" s="24">
        <v>0</v>
      </c>
      <c r="I42" s="24">
        <f>ROUND(ROUND(H42,2)*ROUND(G42,2),2)</f>
        <v>0</v>
      </c>
      <c r="O42">
        <f>(I42*21)/100</f>
        <v>0</v>
      </c>
      <c r="P42" t="s">
        <v>21</v>
      </c>
    </row>
    <row r="43" spans="1:16" ht="12.75" customHeight="1">
      <c r="A43" s="25" t="s">
        <v>49</v>
      </c>
      <c r="E43" s="26" t="s">
        <v>136</v>
      </c>
    </row>
    <row r="44" spans="1:16" ht="12.75" customHeight="1">
      <c r="A44" s="27" t="s">
        <v>51</v>
      </c>
      <c r="E44" s="28" t="s">
        <v>137</v>
      </c>
    </row>
    <row r="45" spans="1:16" ht="12.75" customHeight="1">
      <c r="A45" t="s">
        <v>52</v>
      </c>
      <c r="E45" s="26" t="s">
        <v>138</v>
      </c>
    </row>
    <row r="46" spans="1:16" ht="12.75" customHeight="1">
      <c r="A46" s="17" t="s">
        <v>44</v>
      </c>
      <c r="B46" s="21" t="s">
        <v>41</v>
      </c>
      <c r="C46" s="21" t="s">
        <v>139</v>
      </c>
      <c r="D46" s="17" t="s">
        <v>46</v>
      </c>
      <c r="E46" s="22" t="s">
        <v>140</v>
      </c>
      <c r="F46" s="23" t="s">
        <v>112</v>
      </c>
      <c r="G46" s="24">
        <v>11.5</v>
      </c>
      <c r="H46" s="24">
        <v>0</v>
      </c>
      <c r="I46" s="24">
        <f>ROUND(ROUND(H46,2)*ROUND(G46,2),2)</f>
        <v>0</v>
      </c>
      <c r="O46">
        <f>(I46*21)/100</f>
        <v>0</v>
      </c>
      <c r="P46" t="s">
        <v>21</v>
      </c>
    </row>
    <row r="47" spans="1:16" ht="12.75" customHeight="1">
      <c r="A47" s="25" t="s">
        <v>49</v>
      </c>
      <c r="E47" s="26" t="s">
        <v>46</v>
      </c>
    </row>
    <row r="48" spans="1:16" ht="12.75" customHeight="1">
      <c r="A48" s="27" t="s">
        <v>51</v>
      </c>
      <c r="E48" s="28" t="s">
        <v>141</v>
      </c>
    </row>
    <row r="49" spans="1:16" ht="12.75" customHeight="1">
      <c r="A49" t="s">
        <v>52</v>
      </c>
      <c r="E49" s="26" t="s">
        <v>138</v>
      </c>
    </row>
    <row r="50" spans="1:16" ht="12.75" customHeight="1">
      <c r="A50" s="17" t="s">
        <v>44</v>
      </c>
      <c r="B50" s="21" t="s">
        <v>83</v>
      </c>
      <c r="C50" s="21" t="s">
        <v>142</v>
      </c>
      <c r="D50" s="17" t="s">
        <v>46</v>
      </c>
      <c r="E50" s="22" t="s">
        <v>143</v>
      </c>
      <c r="F50" s="23" t="s">
        <v>121</v>
      </c>
      <c r="G50" s="24">
        <v>100</v>
      </c>
      <c r="H50" s="24">
        <v>0</v>
      </c>
      <c r="I50" s="24">
        <f>ROUND(ROUND(H50,2)*ROUND(G50,2),2)</f>
        <v>0</v>
      </c>
      <c r="O50">
        <f>(I50*21)/100</f>
        <v>0</v>
      </c>
      <c r="P50" t="s">
        <v>21</v>
      </c>
    </row>
    <row r="51" spans="1:16" ht="12.75" customHeight="1">
      <c r="A51" s="25" t="s">
        <v>49</v>
      </c>
      <c r="E51" s="26" t="s">
        <v>144</v>
      </c>
    </row>
    <row r="52" spans="1:16" ht="12.75" customHeight="1">
      <c r="A52" s="27" t="s">
        <v>51</v>
      </c>
      <c r="E52" s="28" t="s">
        <v>46</v>
      </c>
    </row>
    <row r="53" spans="1:16" ht="12.75" customHeight="1">
      <c r="A53" t="s">
        <v>52</v>
      </c>
      <c r="E53" s="26" t="s">
        <v>138</v>
      </c>
    </row>
    <row r="54" spans="1:16" ht="12.75" customHeight="1">
      <c r="A54" s="17" t="s">
        <v>44</v>
      </c>
      <c r="B54" s="21" t="s">
        <v>87</v>
      </c>
      <c r="C54" s="21" t="s">
        <v>145</v>
      </c>
      <c r="D54" s="17" t="s">
        <v>46</v>
      </c>
      <c r="E54" s="22" t="s">
        <v>146</v>
      </c>
      <c r="F54" s="23" t="s">
        <v>135</v>
      </c>
      <c r="G54" s="24">
        <v>794</v>
      </c>
      <c r="H54" s="24">
        <v>0</v>
      </c>
      <c r="I54" s="24">
        <f>ROUND(ROUND(H54,2)*ROUND(G54,2),2)</f>
        <v>0</v>
      </c>
      <c r="O54">
        <f>(I54*21)/100</f>
        <v>0</v>
      </c>
      <c r="P54" t="s">
        <v>21</v>
      </c>
    </row>
    <row r="55" spans="1:16" ht="12.75" customHeight="1">
      <c r="A55" s="25" t="s">
        <v>49</v>
      </c>
      <c r="E55" s="26" t="s">
        <v>46</v>
      </c>
    </row>
    <row r="56" spans="1:16" ht="38.25" customHeight="1">
      <c r="A56" s="27" t="s">
        <v>51</v>
      </c>
      <c r="E56" s="28" t="s">
        <v>147</v>
      </c>
    </row>
    <row r="57" spans="1:16" ht="12.75" customHeight="1">
      <c r="A57" t="s">
        <v>52</v>
      </c>
      <c r="E57" s="26" t="s">
        <v>148</v>
      </c>
    </row>
    <row r="58" spans="1:16" ht="12.75" customHeight="1">
      <c r="A58" s="17" t="s">
        <v>44</v>
      </c>
      <c r="B58" s="21" t="s">
        <v>149</v>
      </c>
      <c r="C58" s="21" t="s">
        <v>150</v>
      </c>
      <c r="D58" s="17" t="s">
        <v>46</v>
      </c>
      <c r="E58" s="22" t="s">
        <v>151</v>
      </c>
      <c r="F58" s="23" t="s">
        <v>135</v>
      </c>
      <c r="G58" s="24">
        <v>50</v>
      </c>
      <c r="H58" s="24">
        <v>0</v>
      </c>
      <c r="I58" s="24">
        <f>ROUND(ROUND(H58,2)*ROUND(G58,2),2)</f>
        <v>0</v>
      </c>
      <c r="O58">
        <f>(I58*21)/100</f>
        <v>0</v>
      </c>
      <c r="P58" t="s">
        <v>21</v>
      </c>
    </row>
    <row r="59" spans="1:16" ht="12.75" customHeight="1">
      <c r="A59" s="25" t="s">
        <v>49</v>
      </c>
      <c r="E59" s="26" t="s">
        <v>46</v>
      </c>
    </row>
    <row r="60" spans="1:16" ht="12.75" customHeight="1">
      <c r="A60" s="27" t="s">
        <v>51</v>
      </c>
      <c r="E60" s="28" t="s">
        <v>46</v>
      </c>
    </row>
    <row r="61" spans="1:16" ht="38.25" customHeight="1">
      <c r="A61" t="s">
        <v>52</v>
      </c>
      <c r="E61" s="26" t="s">
        <v>152</v>
      </c>
    </row>
    <row r="62" spans="1:16" ht="12.75" customHeight="1">
      <c r="A62" s="17" t="s">
        <v>44</v>
      </c>
      <c r="B62" s="21" t="s">
        <v>153</v>
      </c>
      <c r="C62" s="21" t="s">
        <v>154</v>
      </c>
      <c r="D62" s="17" t="s">
        <v>46</v>
      </c>
      <c r="E62" s="22" t="s">
        <v>155</v>
      </c>
      <c r="F62" s="23" t="s">
        <v>135</v>
      </c>
      <c r="G62" s="24">
        <v>50</v>
      </c>
      <c r="H62" s="24">
        <v>0</v>
      </c>
      <c r="I62" s="24">
        <f>ROUND(ROUND(H62,2)*ROUND(G62,2),2)</f>
        <v>0</v>
      </c>
      <c r="O62">
        <f>(I62*21)/100</f>
        <v>0</v>
      </c>
      <c r="P62" t="s">
        <v>21</v>
      </c>
    </row>
    <row r="63" spans="1:16" ht="12.75" customHeight="1">
      <c r="A63" s="25" t="s">
        <v>49</v>
      </c>
      <c r="E63" s="26" t="s">
        <v>46</v>
      </c>
    </row>
    <row r="64" spans="1:16" ht="12.75" customHeight="1">
      <c r="A64" s="27" t="s">
        <v>51</v>
      </c>
      <c r="E64" s="28" t="s">
        <v>46</v>
      </c>
    </row>
    <row r="65" spans="1:16" ht="12.75" customHeight="1">
      <c r="A65" t="s">
        <v>52</v>
      </c>
      <c r="E65" s="26" t="s">
        <v>156</v>
      </c>
    </row>
    <row r="66" spans="1:16" ht="12.75" customHeight="1">
      <c r="A66" s="17" t="s">
        <v>44</v>
      </c>
      <c r="B66" s="21" t="s">
        <v>157</v>
      </c>
      <c r="C66" s="21" t="s">
        <v>158</v>
      </c>
      <c r="D66" s="17" t="s">
        <v>46</v>
      </c>
      <c r="E66" s="22" t="s">
        <v>159</v>
      </c>
      <c r="F66" s="23" t="s">
        <v>135</v>
      </c>
      <c r="G66" s="24">
        <v>50</v>
      </c>
      <c r="H66" s="24">
        <v>0</v>
      </c>
      <c r="I66" s="24">
        <f>ROUND(ROUND(H66,2)*ROUND(G66,2),2)</f>
        <v>0</v>
      </c>
      <c r="O66">
        <f>(I66*21)/100</f>
        <v>0</v>
      </c>
      <c r="P66" t="s">
        <v>21</v>
      </c>
    </row>
    <row r="67" spans="1:16" ht="12.75" customHeight="1">
      <c r="A67" s="25" t="s">
        <v>49</v>
      </c>
      <c r="E67" s="26" t="s">
        <v>46</v>
      </c>
    </row>
    <row r="68" spans="1:16" ht="12.75" customHeight="1">
      <c r="A68" s="27" t="s">
        <v>51</v>
      </c>
      <c r="E68" s="28" t="s">
        <v>46</v>
      </c>
    </row>
    <row r="69" spans="1:16" ht="12.75" customHeight="1">
      <c r="A69" t="s">
        <v>52</v>
      </c>
      <c r="E69" s="26" t="s">
        <v>160</v>
      </c>
    </row>
    <row r="70" spans="1:16" ht="12.75" customHeight="1">
      <c r="A70" s="5" t="s">
        <v>42</v>
      </c>
      <c r="B70" s="5"/>
      <c r="C70" s="29" t="s">
        <v>32</v>
      </c>
      <c r="D70" s="5"/>
      <c r="E70" s="19" t="s">
        <v>161</v>
      </c>
      <c r="F70" s="5"/>
      <c r="G70" s="5"/>
      <c r="H70" s="5"/>
      <c r="I70" s="30">
        <f>0+I71</f>
        <v>0</v>
      </c>
    </row>
    <row r="71" spans="1:16" ht="12.75" customHeight="1">
      <c r="A71" s="17" t="s">
        <v>44</v>
      </c>
      <c r="B71" s="21" t="s">
        <v>162</v>
      </c>
      <c r="C71" s="21" t="s">
        <v>163</v>
      </c>
      <c r="D71" s="17" t="s">
        <v>46</v>
      </c>
      <c r="E71" s="22" t="s">
        <v>164</v>
      </c>
      <c r="F71" s="23" t="s">
        <v>112</v>
      </c>
      <c r="G71" s="24">
        <v>0.75</v>
      </c>
      <c r="H71" s="24">
        <v>0</v>
      </c>
      <c r="I71" s="24">
        <f>ROUND(ROUND(H71,2)*ROUND(G71,2),2)</f>
        <v>0</v>
      </c>
      <c r="O71">
        <f>(I71*21)/100</f>
        <v>0</v>
      </c>
      <c r="P71" t="s">
        <v>21</v>
      </c>
    </row>
    <row r="72" spans="1:16" ht="12.75" customHeight="1">
      <c r="A72" s="25" t="s">
        <v>49</v>
      </c>
      <c r="E72" s="26" t="s">
        <v>46</v>
      </c>
    </row>
    <row r="73" spans="1:16" ht="12.75" customHeight="1">
      <c r="A73" s="27" t="s">
        <v>51</v>
      </c>
      <c r="E73" s="28" t="s">
        <v>165</v>
      </c>
    </row>
    <row r="74" spans="1:16" ht="216.75" customHeight="1">
      <c r="A74" t="s">
        <v>52</v>
      </c>
      <c r="E74" s="26" t="s">
        <v>166</v>
      </c>
    </row>
    <row r="75" spans="1:16" ht="12.75" customHeight="1">
      <c r="A75" s="5" t="s">
        <v>42</v>
      </c>
      <c r="B75" s="5"/>
      <c r="C75" s="29" t="s">
        <v>34</v>
      </c>
      <c r="D75" s="5"/>
      <c r="E75" s="19" t="s">
        <v>167</v>
      </c>
      <c r="F75" s="5"/>
      <c r="G75" s="5"/>
      <c r="H75" s="5"/>
      <c r="I75" s="30">
        <f>0+I76+I80+I84+I88+I92+I96+I100+I104+I108+I112</f>
        <v>0</v>
      </c>
    </row>
    <row r="76" spans="1:16" ht="12.75" customHeight="1">
      <c r="A76" s="17" t="s">
        <v>44</v>
      </c>
      <c r="B76" s="21" t="s">
        <v>168</v>
      </c>
      <c r="C76" s="21" t="s">
        <v>169</v>
      </c>
      <c r="D76" s="17" t="s">
        <v>46</v>
      </c>
      <c r="E76" s="22" t="s">
        <v>170</v>
      </c>
      <c r="F76" s="23" t="s">
        <v>112</v>
      </c>
      <c r="G76" s="24">
        <v>103.22</v>
      </c>
      <c r="H76" s="24">
        <v>0</v>
      </c>
      <c r="I76" s="24">
        <f>ROUND(ROUND(H76,2)*ROUND(G76,2),2)</f>
        <v>0</v>
      </c>
      <c r="O76">
        <f>(I76*21)/100</f>
        <v>0</v>
      </c>
      <c r="P76" t="s">
        <v>21</v>
      </c>
    </row>
    <row r="77" spans="1:16" ht="12.75" customHeight="1">
      <c r="A77" s="25" t="s">
        <v>49</v>
      </c>
      <c r="E77" s="26" t="s">
        <v>171</v>
      </c>
    </row>
    <row r="78" spans="1:16" ht="38.25" customHeight="1">
      <c r="A78" s="27" t="s">
        <v>51</v>
      </c>
      <c r="E78" s="28" t="s">
        <v>172</v>
      </c>
    </row>
    <row r="79" spans="1:16" ht="102" customHeight="1">
      <c r="A79" t="s">
        <v>52</v>
      </c>
      <c r="E79" s="26" t="s">
        <v>173</v>
      </c>
    </row>
    <row r="80" spans="1:16" ht="12.75" customHeight="1">
      <c r="A80" s="17" t="s">
        <v>44</v>
      </c>
      <c r="B80" s="21" t="s">
        <v>174</v>
      </c>
      <c r="C80" s="21" t="s">
        <v>175</v>
      </c>
      <c r="D80" s="17" t="s">
        <v>46</v>
      </c>
      <c r="E80" s="22" t="s">
        <v>176</v>
      </c>
      <c r="F80" s="23" t="s">
        <v>112</v>
      </c>
      <c r="G80" s="24">
        <v>174.68</v>
      </c>
      <c r="H80" s="24">
        <v>0</v>
      </c>
      <c r="I80" s="24">
        <f>ROUND(ROUND(H80,2)*ROUND(G80,2),2)</f>
        <v>0</v>
      </c>
      <c r="O80">
        <f>(I80*21)/100</f>
        <v>0</v>
      </c>
      <c r="P80" t="s">
        <v>21</v>
      </c>
    </row>
    <row r="81" spans="1:16" ht="12.75" customHeight="1">
      <c r="A81" s="25" t="s">
        <v>49</v>
      </c>
      <c r="E81" s="26" t="s">
        <v>46</v>
      </c>
    </row>
    <row r="82" spans="1:16" ht="38.25" customHeight="1">
      <c r="A82" s="27" t="s">
        <v>51</v>
      </c>
      <c r="E82" s="28" t="s">
        <v>177</v>
      </c>
    </row>
    <row r="83" spans="1:16" ht="51" customHeight="1">
      <c r="A83" t="s">
        <v>52</v>
      </c>
      <c r="E83" s="26" t="s">
        <v>178</v>
      </c>
    </row>
    <row r="84" spans="1:16" ht="12.75" customHeight="1">
      <c r="A84" s="17" t="s">
        <v>44</v>
      </c>
      <c r="B84" s="21" t="s">
        <v>179</v>
      </c>
      <c r="C84" s="21" t="s">
        <v>180</v>
      </c>
      <c r="D84" s="17" t="s">
        <v>46</v>
      </c>
      <c r="E84" s="22" t="s">
        <v>181</v>
      </c>
      <c r="F84" s="23" t="s">
        <v>112</v>
      </c>
      <c r="G84" s="24">
        <v>11.5</v>
      </c>
      <c r="H84" s="24">
        <v>0</v>
      </c>
      <c r="I84" s="24">
        <f>ROUND(ROUND(H84,2)*ROUND(G84,2),2)</f>
        <v>0</v>
      </c>
      <c r="O84">
        <f>(I84*21)/100</f>
        <v>0</v>
      </c>
      <c r="P84" t="s">
        <v>21</v>
      </c>
    </row>
    <row r="85" spans="1:16" ht="12.75" customHeight="1">
      <c r="A85" s="25" t="s">
        <v>49</v>
      </c>
      <c r="E85" s="26" t="s">
        <v>46</v>
      </c>
    </row>
    <row r="86" spans="1:16" ht="12.75" customHeight="1">
      <c r="A86" s="27" t="s">
        <v>51</v>
      </c>
      <c r="E86" s="28" t="s">
        <v>182</v>
      </c>
    </row>
    <row r="87" spans="1:16" ht="38.25" customHeight="1">
      <c r="A87" t="s">
        <v>52</v>
      </c>
      <c r="E87" s="26" t="s">
        <v>183</v>
      </c>
    </row>
    <row r="88" spans="1:16" ht="12.75" customHeight="1">
      <c r="A88" s="17" t="s">
        <v>44</v>
      </c>
      <c r="B88" s="21" t="s">
        <v>184</v>
      </c>
      <c r="C88" s="21" t="s">
        <v>185</v>
      </c>
      <c r="D88" s="17" t="s">
        <v>46</v>
      </c>
      <c r="E88" s="22" t="s">
        <v>186</v>
      </c>
      <c r="F88" s="23" t="s">
        <v>135</v>
      </c>
      <c r="G88" s="24">
        <v>13962</v>
      </c>
      <c r="H88" s="24">
        <v>0</v>
      </c>
      <c r="I88" s="24">
        <f>ROUND(ROUND(H88,2)*ROUND(G88,2),2)</f>
        <v>0</v>
      </c>
      <c r="O88">
        <f>(I88*21)/100</f>
        <v>0</v>
      </c>
      <c r="P88" t="s">
        <v>21</v>
      </c>
    </row>
    <row r="89" spans="1:16" ht="12.75" customHeight="1">
      <c r="A89" s="25" t="s">
        <v>49</v>
      </c>
      <c r="E89" s="26" t="s">
        <v>187</v>
      </c>
    </row>
    <row r="90" spans="1:16" ht="63.75" customHeight="1">
      <c r="A90" s="27" t="s">
        <v>51</v>
      </c>
      <c r="E90" s="28" t="s">
        <v>317</v>
      </c>
    </row>
    <row r="91" spans="1:16" ht="51" customHeight="1">
      <c r="A91" t="s">
        <v>52</v>
      </c>
      <c r="E91" s="26" t="s">
        <v>188</v>
      </c>
    </row>
    <row r="92" spans="1:16" ht="12.75" customHeight="1">
      <c r="A92" s="17" t="s">
        <v>44</v>
      </c>
      <c r="B92" s="21" t="s">
        <v>189</v>
      </c>
      <c r="C92" s="21" t="s">
        <v>190</v>
      </c>
      <c r="D92" s="17" t="s">
        <v>46</v>
      </c>
      <c r="E92" s="22" t="s">
        <v>191</v>
      </c>
      <c r="F92" s="23" t="s">
        <v>135</v>
      </c>
      <c r="G92" s="24">
        <v>390</v>
      </c>
      <c r="H92" s="24">
        <v>0</v>
      </c>
      <c r="I92" s="24">
        <f>ROUND(ROUND(H92,2)*ROUND(G92,2),2)</f>
        <v>0</v>
      </c>
      <c r="O92">
        <f>(I92*21)/100</f>
        <v>0</v>
      </c>
      <c r="P92" t="s">
        <v>21</v>
      </c>
    </row>
    <row r="93" spans="1:16" ht="12.75" customHeight="1">
      <c r="A93" s="25" t="s">
        <v>49</v>
      </c>
      <c r="E93" s="26" t="s">
        <v>192</v>
      </c>
    </row>
    <row r="94" spans="1:16" ht="12.75" customHeight="1">
      <c r="A94" s="27" t="s">
        <v>51</v>
      </c>
      <c r="E94" s="28" t="s">
        <v>193</v>
      </c>
    </row>
    <row r="95" spans="1:16" ht="38.25" customHeight="1">
      <c r="A95" t="s">
        <v>52</v>
      </c>
      <c r="E95" s="26" t="s">
        <v>194</v>
      </c>
    </row>
    <row r="96" spans="1:16" ht="12.75" customHeight="1">
      <c r="A96" s="17" t="s">
        <v>44</v>
      </c>
      <c r="B96" s="21" t="s">
        <v>195</v>
      </c>
      <c r="C96" s="21" t="s">
        <v>196</v>
      </c>
      <c r="D96" s="17" t="s">
        <v>46</v>
      </c>
      <c r="E96" s="22" t="s">
        <v>197</v>
      </c>
      <c r="F96" s="23" t="s">
        <v>112</v>
      </c>
      <c r="G96" s="24">
        <v>262.8</v>
      </c>
      <c r="H96" s="24">
        <v>0</v>
      </c>
      <c r="I96" s="24">
        <f>ROUND(ROUND(H96,2)*ROUND(G96,2),2)</f>
        <v>0</v>
      </c>
      <c r="O96">
        <f>(I96*21)/100</f>
        <v>0</v>
      </c>
      <c r="P96" t="s">
        <v>21</v>
      </c>
    </row>
    <row r="97" spans="1:16" ht="12.75" customHeight="1">
      <c r="A97" s="25" t="s">
        <v>49</v>
      </c>
      <c r="E97" s="26" t="s">
        <v>46</v>
      </c>
    </row>
    <row r="98" spans="1:16" ht="51" customHeight="1">
      <c r="A98" s="27" t="s">
        <v>51</v>
      </c>
      <c r="E98" s="28" t="s">
        <v>198</v>
      </c>
    </row>
    <row r="99" spans="1:16" ht="89.25" customHeight="1">
      <c r="A99" t="s">
        <v>52</v>
      </c>
      <c r="E99" s="26" t="s">
        <v>199</v>
      </c>
    </row>
    <row r="100" spans="1:16" ht="12.75" customHeight="1">
      <c r="A100" s="17" t="s">
        <v>44</v>
      </c>
      <c r="B100" s="21" t="s">
        <v>200</v>
      </c>
      <c r="C100" s="21" t="s">
        <v>201</v>
      </c>
      <c r="D100" s="17" t="s">
        <v>46</v>
      </c>
      <c r="E100" s="22" t="s">
        <v>202</v>
      </c>
      <c r="F100" s="23" t="s">
        <v>112</v>
      </c>
      <c r="G100" s="24">
        <v>276.39999999999998</v>
      </c>
      <c r="H100" s="24">
        <v>0</v>
      </c>
      <c r="I100" s="24">
        <f>ROUND(ROUND(H100,2)*ROUND(G100,2),2)</f>
        <v>0</v>
      </c>
      <c r="O100">
        <f>(I100*21)/100</f>
        <v>0</v>
      </c>
      <c r="P100" t="s">
        <v>21</v>
      </c>
    </row>
    <row r="101" spans="1:16" ht="12.75" customHeight="1">
      <c r="A101" s="25" t="s">
        <v>49</v>
      </c>
      <c r="E101" s="26" t="s">
        <v>46</v>
      </c>
    </row>
    <row r="102" spans="1:16" ht="38.25" customHeight="1">
      <c r="A102" s="27" t="s">
        <v>51</v>
      </c>
      <c r="E102" s="28" t="s">
        <v>203</v>
      </c>
    </row>
    <row r="103" spans="1:16" ht="89.25" customHeight="1">
      <c r="A103" t="s">
        <v>52</v>
      </c>
      <c r="E103" s="26" t="s">
        <v>199</v>
      </c>
    </row>
    <row r="104" spans="1:16" ht="12.75" customHeight="1">
      <c r="A104" s="17" t="s">
        <v>44</v>
      </c>
      <c r="B104" s="21" t="s">
        <v>204</v>
      </c>
      <c r="C104" s="21" t="s">
        <v>205</v>
      </c>
      <c r="D104" s="17" t="s">
        <v>46</v>
      </c>
      <c r="E104" s="22" t="s">
        <v>206</v>
      </c>
      <c r="F104" s="23" t="s">
        <v>112</v>
      </c>
      <c r="G104" s="24">
        <v>38</v>
      </c>
      <c r="H104" s="24">
        <v>0</v>
      </c>
      <c r="I104" s="24">
        <f>ROUND(ROUND(H104,2)*ROUND(G104,2),2)</f>
        <v>0</v>
      </c>
      <c r="O104">
        <f>(I104*21)/100</f>
        <v>0</v>
      </c>
      <c r="P104" t="s">
        <v>21</v>
      </c>
    </row>
    <row r="105" spans="1:16" ht="12.75" customHeight="1">
      <c r="A105" s="25" t="s">
        <v>49</v>
      </c>
      <c r="E105" s="26" t="s">
        <v>46</v>
      </c>
    </row>
    <row r="106" spans="1:16" ht="12.75" customHeight="1">
      <c r="A106" s="27" t="s">
        <v>51</v>
      </c>
      <c r="E106" s="28" t="s">
        <v>207</v>
      </c>
    </row>
    <row r="107" spans="1:16" ht="89.25" customHeight="1">
      <c r="A107" t="s">
        <v>52</v>
      </c>
      <c r="E107" s="26" t="s">
        <v>199</v>
      </c>
    </row>
    <row r="108" spans="1:16" ht="12.75" customHeight="1">
      <c r="A108" s="17" t="s">
        <v>44</v>
      </c>
      <c r="B108" s="21" t="s">
        <v>208</v>
      </c>
      <c r="C108" s="21" t="s">
        <v>209</v>
      </c>
      <c r="D108" s="17" t="s">
        <v>46</v>
      </c>
      <c r="E108" s="22" t="s">
        <v>210</v>
      </c>
      <c r="F108" s="23" t="s">
        <v>135</v>
      </c>
      <c r="G108" s="24">
        <v>8</v>
      </c>
      <c r="H108" s="24">
        <v>0</v>
      </c>
      <c r="I108" s="24">
        <f>ROUND(ROUND(H108,2)*ROUND(G108,2),2)</f>
        <v>0</v>
      </c>
      <c r="O108">
        <f>(I108*21)/100</f>
        <v>0</v>
      </c>
      <c r="P108" t="s">
        <v>21</v>
      </c>
    </row>
    <row r="109" spans="1:16" ht="12.75" customHeight="1">
      <c r="A109" s="25" t="s">
        <v>49</v>
      </c>
      <c r="E109" s="26" t="s">
        <v>211</v>
      </c>
    </row>
    <row r="110" spans="1:16" ht="12.75" customHeight="1">
      <c r="A110" s="27" t="s">
        <v>51</v>
      </c>
      <c r="E110" s="28" t="s">
        <v>46</v>
      </c>
    </row>
    <row r="111" spans="1:16" ht="89.25" customHeight="1">
      <c r="A111" t="s">
        <v>52</v>
      </c>
      <c r="E111" s="26" t="s">
        <v>212</v>
      </c>
    </row>
    <row r="112" spans="1:16" ht="12.75" customHeight="1">
      <c r="A112" s="17" t="s">
        <v>44</v>
      </c>
      <c r="B112" s="21" t="s">
        <v>213</v>
      </c>
      <c r="C112" s="21" t="s">
        <v>214</v>
      </c>
      <c r="D112" s="17" t="s">
        <v>46</v>
      </c>
      <c r="E112" s="22" t="s">
        <v>215</v>
      </c>
      <c r="F112" s="23" t="s">
        <v>135</v>
      </c>
      <c r="G112" s="24">
        <v>85</v>
      </c>
      <c r="H112" s="24">
        <v>0</v>
      </c>
      <c r="I112" s="24">
        <f>ROUND(ROUND(H112,2)*ROUND(G112,2),2)</f>
        <v>0</v>
      </c>
      <c r="O112">
        <f>(I112*21)/100</f>
        <v>0</v>
      </c>
      <c r="P112" t="s">
        <v>21</v>
      </c>
    </row>
    <row r="113" spans="1:16" ht="25.5" customHeight="1">
      <c r="A113" s="25" t="s">
        <v>49</v>
      </c>
      <c r="E113" s="26" t="s">
        <v>216</v>
      </c>
    </row>
    <row r="114" spans="1:16" ht="12.75" customHeight="1">
      <c r="A114" s="27" t="s">
        <v>51</v>
      </c>
      <c r="E114" s="28" t="s">
        <v>46</v>
      </c>
    </row>
    <row r="115" spans="1:16" ht="51" customHeight="1">
      <c r="A115" t="s">
        <v>52</v>
      </c>
      <c r="E115" s="26" t="s">
        <v>217</v>
      </c>
    </row>
    <row r="116" spans="1:16" ht="12.75" customHeight="1">
      <c r="A116" s="5" t="s">
        <v>42</v>
      </c>
      <c r="B116" s="5"/>
      <c r="C116" s="29" t="s">
        <v>36</v>
      </c>
      <c r="D116" s="5"/>
      <c r="E116" s="19" t="s">
        <v>218</v>
      </c>
      <c r="F116" s="5"/>
      <c r="G116" s="5"/>
      <c r="H116" s="5"/>
      <c r="I116" s="30">
        <f>0+I117</f>
        <v>0</v>
      </c>
    </row>
    <row r="117" spans="1:16" ht="12.75" customHeight="1">
      <c r="A117" s="17" t="s">
        <v>44</v>
      </c>
      <c r="B117" s="21" t="s">
        <v>219</v>
      </c>
      <c r="C117" s="21" t="s">
        <v>220</v>
      </c>
      <c r="D117" s="17" t="s">
        <v>46</v>
      </c>
      <c r="E117" s="22" t="s">
        <v>221</v>
      </c>
      <c r="F117" s="23" t="s">
        <v>135</v>
      </c>
      <c r="G117" s="24">
        <v>290</v>
      </c>
      <c r="H117" s="24">
        <v>0</v>
      </c>
      <c r="I117" s="24">
        <f>ROUND(ROUND(H117,2)*ROUND(G117,2),2)</f>
        <v>0</v>
      </c>
      <c r="O117">
        <f>(I117*21)/100</f>
        <v>0</v>
      </c>
      <c r="P117" t="s">
        <v>21</v>
      </c>
    </row>
    <row r="118" spans="1:16" ht="12.75" customHeight="1">
      <c r="A118" s="25" t="s">
        <v>49</v>
      </c>
      <c r="E118" s="26" t="s">
        <v>222</v>
      </c>
    </row>
    <row r="119" spans="1:16" ht="12.75" customHeight="1">
      <c r="A119" s="27" t="s">
        <v>51</v>
      </c>
      <c r="E119" s="28" t="s">
        <v>46</v>
      </c>
    </row>
    <row r="120" spans="1:16" ht="76.5" customHeight="1">
      <c r="A120" t="s">
        <v>52</v>
      </c>
      <c r="E120" s="26" t="s">
        <v>223</v>
      </c>
    </row>
    <row r="121" spans="1:16" ht="12.75" customHeight="1">
      <c r="A121" s="5" t="s">
        <v>42</v>
      </c>
      <c r="B121" s="5"/>
      <c r="C121" s="29" t="s">
        <v>74</v>
      </c>
      <c r="D121" s="5"/>
      <c r="E121" s="19" t="s">
        <v>224</v>
      </c>
      <c r="F121" s="5"/>
      <c r="G121" s="5"/>
      <c r="H121" s="5"/>
      <c r="I121" s="30">
        <f>0+I122+I126+I130</f>
        <v>0</v>
      </c>
    </row>
    <row r="122" spans="1:16" ht="12.75" customHeight="1">
      <c r="A122" s="17" t="s">
        <v>44</v>
      </c>
      <c r="B122" s="21" t="s">
        <v>225</v>
      </c>
      <c r="C122" s="21" t="s">
        <v>226</v>
      </c>
      <c r="D122" s="17" t="s">
        <v>46</v>
      </c>
      <c r="E122" s="22" t="s">
        <v>227</v>
      </c>
      <c r="F122" s="23" t="s">
        <v>72</v>
      </c>
      <c r="G122" s="24">
        <v>20</v>
      </c>
      <c r="H122" s="24">
        <v>0</v>
      </c>
      <c r="I122" s="24">
        <f>ROUND(ROUND(H122,2)*ROUND(G122,2),2)</f>
        <v>0</v>
      </c>
      <c r="O122">
        <f>(I122*21)/100</f>
        <v>0</v>
      </c>
      <c r="P122" t="s">
        <v>21</v>
      </c>
    </row>
    <row r="123" spans="1:16" ht="25.5" customHeight="1">
      <c r="A123" s="25" t="s">
        <v>49</v>
      </c>
      <c r="E123" s="26" t="s">
        <v>228</v>
      </c>
    </row>
    <row r="124" spans="1:16" ht="12.75" customHeight="1">
      <c r="A124" s="27" t="s">
        <v>51</v>
      </c>
      <c r="E124" s="28" t="s">
        <v>229</v>
      </c>
    </row>
    <row r="125" spans="1:16" ht="63.75" customHeight="1">
      <c r="A125" t="s">
        <v>52</v>
      </c>
      <c r="E125" s="26" t="s">
        <v>230</v>
      </c>
    </row>
    <row r="126" spans="1:16" ht="12.75" customHeight="1">
      <c r="A126" s="17" t="s">
        <v>44</v>
      </c>
      <c r="B126" s="21" t="s">
        <v>231</v>
      </c>
      <c r="C126" s="21" t="s">
        <v>232</v>
      </c>
      <c r="D126" s="17" t="s">
        <v>46</v>
      </c>
      <c r="E126" s="22" t="s">
        <v>233</v>
      </c>
      <c r="F126" s="23" t="s">
        <v>72</v>
      </c>
      <c r="G126" s="24">
        <v>20</v>
      </c>
      <c r="H126" s="24">
        <v>0</v>
      </c>
      <c r="I126" s="24">
        <f>ROUND(ROUND(H126,2)*ROUND(G126,2),2)</f>
        <v>0</v>
      </c>
      <c r="O126">
        <f>(I126*21)/100</f>
        <v>0</v>
      </c>
      <c r="P126" t="s">
        <v>21</v>
      </c>
    </row>
    <row r="127" spans="1:16" ht="12.75" customHeight="1">
      <c r="A127" s="25" t="s">
        <v>49</v>
      </c>
      <c r="E127" s="26" t="s">
        <v>46</v>
      </c>
    </row>
    <row r="128" spans="1:16" ht="12.75" customHeight="1">
      <c r="A128" s="27" t="s">
        <v>51</v>
      </c>
      <c r="E128" s="28" t="s">
        <v>46</v>
      </c>
    </row>
    <row r="129" spans="1:16" ht="12.75" customHeight="1">
      <c r="A129" t="s">
        <v>52</v>
      </c>
      <c r="E129" s="26" t="s">
        <v>234</v>
      </c>
    </row>
    <row r="130" spans="1:16" ht="12.75" customHeight="1">
      <c r="A130" s="17" t="s">
        <v>44</v>
      </c>
      <c r="B130" s="21" t="s">
        <v>235</v>
      </c>
      <c r="C130" s="21" t="s">
        <v>236</v>
      </c>
      <c r="D130" s="17" t="s">
        <v>46</v>
      </c>
      <c r="E130" s="22" t="s">
        <v>237</v>
      </c>
      <c r="F130" s="23" t="s">
        <v>72</v>
      </c>
      <c r="G130" s="24">
        <v>18</v>
      </c>
      <c r="H130" s="24">
        <v>0</v>
      </c>
      <c r="I130" s="24">
        <f>ROUND(ROUND(H130,2)*ROUND(G130,2),2)</f>
        <v>0</v>
      </c>
      <c r="O130">
        <f>(I130*21)/100</f>
        <v>0</v>
      </c>
      <c r="P130" t="s">
        <v>21</v>
      </c>
    </row>
    <row r="131" spans="1:16" ht="12.75" customHeight="1">
      <c r="A131" s="25" t="s">
        <v>49</v>
      </c>
      <c r="E131" s="26" t="s">
        <v>46</v>
      </c>
    </row>
    <row r="132" spans="1:16" ht="12.75" customHeight="1">
      <c r="A132" s="27" t="s">
        <v>51</v>
      </c>
      <c r="E132" s="28" t="s">
        <v>238</v>
      </c>
    </row>
    <row r="133" spans="1:16" ht="12.75" customHeight="1">
      <c r="A133" t="s">
        <v>52</v>
      </c>
      <c r="E133" s="26" t="s">
        <v>234</v>
      </c>
    </row>
    <row r="134" spans="1:16" ht="12.75" customHeight="1">
      <c r="A134" s="5" t="s">
        <v>42</v>
      </c>
      <c r="B134" s="5"/>
      <c r="C134" s="29" t="s">
        <v>39</v>
      </c>
      <c r="D134" s="5"/>
      <c r="E134" s="19" t="s">
        <v>91</v>
      </c>
      <c r="F134" s="5"/>
      <c r="G134" s="5"/>
      <c r="H134" s="5"/>
      <c r="I134" s="30">
        <f>0+I135+I139+I143+I147+I151+I155+I159+I163+I167+I171+I175+I179+I183</f>
        <v>0</v>
      </c>
    </row>
    <row r="135" spans="1:16" ht="12.75" customHeight="1">
      <c r="A135" s="17" t="s">
        <v>44</v>
      </c>
      <c r="B135" s="21" t="s">
        <v>239</v>
      </c>
      <c r="C135" s="21" t="s">
        <v>240</v>
      </c>
      <c r="D135" s="17" t="s">
        <v>46</v>
      </c>
      <c r="E135" s="22" t="s">
        <v>241</v>
      </c>
      <c r="F135" s="23" t="s">
        <v>72</v>
      </c>
      <c r="G135" s="24">
        <v>4</v>
      </c>
      <c r="H135" s="24">
        <v>0</v>
      </c>
      <c r="I135" s="24">
        <f>ROUND(ROUND(H135,2)*ROUND(G135,2),2)</f>
        <v>0</v>
      </c>
      <c r="O135">
        <f>(I135*21)/100</f>
        <v>0</v>
      </c>
      <c r="P135" t="s">
        <v>21</v>
      </c>
    </row>
    <row r="136" spans="1:16" ht="12.75" customHeight="1">
      <c r="A136" s="25" t="s">
        <v>49</v>
      </c>
      <c r="E136" s="26" t="s">
        <v>46</v>
      </c>
    </row>
    <row r="137" spans="1:16" ht="38.25" customHeight="1">
      <c r="A137" s="27" t="s">
        <v>51</v>
      </c>
      <c r="E137" s="28" t="s">
        <v>242</v>
      </c>
    </row>
    <row r="138" spans="1:16" ht="25.5" customHeight="1">
      <c r="A138" t="s">
        <v>52</v>
      </c>
      <c r="E138" s="26" t="s">
        <v>243</v>
      </c>
    </row>
    <row r="139" spans="1:16" ht="12.75" customHeight="1">
      <c r="A139" s="17" t="s">
        <v>44</v>
      </c>
      <c r="B139" s="21" t="s">
        <v>244</v>
      </c>
      <c r="C139" s="21" t="s">
        <v>245</v>
      </c>
      <c r="D139" s="17" t="s">
        <v>46</v>
      </c>
      <c r="E139" s="22" t="s">
        <v>246</v>
      </c>
      <c r="F139" s="23" t="s">
        <v>72</v>
      </c>
      <c r="G139" s="24">
        <v>3</v>
      </c>
      <c r="H139" s="24">
        <v>0</v>
      </c>
      <c r="I139" s="24">
        <f>ROUND(ROUND(H139,2)*ROUND(G139,2),2)</f>
        <v>0</v>
      </c>
      <c r="O139">
        <f>(I139*21)/100</f>
        <v>0</v>
      </c>
      <c r="P139" t="s">
        <v>21</v>
      </c>
    </row>
    <row r="140" spans="1:16" ht="12.75" customHeight="1">
      <c r="A140" s="25" t="s">
        <v>49</v>
      </c>
      <c r="E140" s="26" t="s">
        <v>46</v>
      </c>
    </row>
    <row r="141" spans="1:16" ht="12.75" customHeight="1">
      <c r="A141" s="27" t="s">
        <v>51</v>
      </c>
      <c r="E141" s="28" t="s">
        <v>46</v>
      </c>
    </row>
    <row r="142" spans="1:16" ht="25.5" customHeight="1">
      <c r="A142" t="s">
        <v>52</v>
      </c>
      <c r="E142" s="26" t="s">
        <v>247</v>
      </c>
    </row>
    <row r="143" spans="1:16" ht="12.75" customHeight="1">
      <c r="A143" s="17" t="s">
        <v>44</v>
      </c>
      <c r="B143" s="21" t="s">
        <v>248</v>
      </c>
      <c r="C143" s="21" t="s">
        <v>249</v>
      </c>
      <c r="D143" s="17" t="s">
        <v>46</v>
      </c>
      <c r="E143" s="22" t="s">
        <v>250</v>
      </c>
      <c r="F143" s="23" t="s">
        <v>135</v>
      </c>
      <c r="G143" s="24">
        <v>363.25</v>
      </c>
      <c r="H143" s="24">
        <v>0</v>
      </c>
      <c r="I143" s="24">
        <f>ROUND(ROUND(H143,2)*ROUND(G143,2),2)</f>
        <v>0</v>
      </c>
      <c r="O143">
        <f>(I143*21)/100</f>
        <v>0</v>
      </c>
      <c r="P143" t="s">
        <v>21</v>
      </c>
    </row>
    <row r="144" spans="1:16" ht="12.75" customHeight="1">
      <c r="A144" s="25" t="s">
        <v>49</v>
      </c>
      <c r="E144" s="26" t="s">
        <v>46</v>
      </c>
    </row>
    <row r="145" spans="1:16" ht="114.75" customHeight="1">
      <c r="A145" s="27" t="s">
        <v>51</v>
      </c>
      <c r="E145" s="28" t="s">
        <v>251</v>
      </c>
    </row>
    <row r="146" spans="1:16" ht="38.25" customHeight="1">
      <c r="A146" t="s">
        <v>52</v>
      </c>
      <c r="E146" s="26" t="s">
        <v>252</v>
      </c>
    </row>
    <row r="147" spans="1:16" ht="12.75" customHeight="1">
      <c r="A147" s="17" t="s">
        <v>44</v>
      </c>
      <c r="B147" s="21" t="s">
        <v>253</v>
      </c>
      <c r="C147" s="21" t="s">
        <v>254</v>
      </c>
      <c r="D147" s="17" t="s">
        <v>46</v>
      </c>
      <c r="E147" s="22" t="s">
        <v>255</v>
      </c>
      <c r="F147" s="23" t="s">
        <v>135</v>
      </c>
      <c r="G147" s="24">
        <v>18.7</v>
      </c>
      <c r="H147" s="24">
        <v>0</v>
      </c>
      <c r="I147" s="24">
        <f>ROUND(ROUND(H147,2)*ROUND(G147,2),2)</f>
        <v>0</v>
      </c>
      <c r="O147">
        <f>(I147*21)/100</f>
        <v>0</v>
      </c>
      <c r="P147" t="s">
        <v>21</v>
      </c>
    </row>
    <row r="148" spans="1:16" ht="12.75" customHeight="1">
      <c r="A148" s="25" t="s">
        <v>49</v>
      </c>
      <c r="E148" s="26" t="s">
        <v>256</v>
      </c>
    </row>
    <row r="149" spans="1:16" ht="12.75" customHeight="1">
      <c r="A149" s="27" t="s">
        <v>51</v>
      </c>
      <c r="E149" s="28" t="s">
        <v>257</v>
      </c>
    </row>
    <row r="150" spans="1:16" ht="38.25" customHeight="1">
      <c r="A150" t="s">
        <v>52</v>
      </c>
      <c r="E150" s="26" t="s">
        <v>252</v>
      </c>
    </row>
    <row r="151" spans="1:16" ht="12.75" customHeight="1">
      <c r="A151" s="17" t="s">
        <v>44</v>
      </c>
      <c r="B151" s="21" t="s">
        <v>258</v>
      </c>
      <c r="C151" s="21" t="s">
        <v>259</v>
      </c>
      <c r="D151" s="17" t="s">
        <v>46</v>
      </c>
      <c r="E151" s="22" t="s">
        <v>260</v>
      </c>
      <c r="F151" s="23" t="s">
        <v>72</v>
      </c>
      <c r="G151" s="24">
        <v>4</v>
      </c>
      <c r="H151" s="24">
        <v>0</v>
      </c>
      <c r="I151" s="24">
        <f>ROUND(ROUND(H151,2)*ROUND(G151,2),2)</f>
        <v>0</v>
      </c>
      <c r="O151">
        <f>(I151*21)/100</f>
        <v>0</v>
      </c>
      <c r="P151" t="s">
        <v>21</v>
      </c>
    </row>
    <row r="152" spans="1:16" ht="12.75" customHeight="1">
      <c r="A152" s="25" t="s">
        <v>49</v>
      </c>
      <c r="E152" s="26" t="s">
        <v>46</v>
      </c>
    </row>
    <row r="153" spans="1:16" ht="12.75" customHeight="1">
      <c r="A153" s="27" t="s">
        <v>51</v>
      </c>
      <c r="E153" s="28" t="s">
        <v>261</v>
      </c>
    </row>
    <row r="154" spans="1:16" ht="38.25" customHeight="1">
      <c r="A154" t="s">
        <v>52</v>
      </c>
      <c r="E154" s="26" t="s">
        <v>262</v>
      </c>
    </row>
    <row r="155" spans="1:16" ht="12.75" customHeight="1">
      <c r="A155" s="17" t="s">
        <v>44</v>
      </c>
      <c r="B155" s="21" t="s">
        <v>263</v>
      </c>
      <c r="C155" s="21" t="s">
        <v>264</v>
      </c>
      <c r="D155" s="17" t="s">
        <v>46</v>
      </c>
      <c r="E155" s="22" t="s">
        <v>265</v>
      </c>
      <c r="F155" s="23" t="s">
        <v>72</v>
      </c>
      <c r="G155" s="24">
        <v>36</v>
      </c>
      <c r="H155" s="24">
        <v>0</v>
      </c>
      <c r="I155" s="24">
        <f>ROUND(ROUND(H155,2)*ROUND(G155,2),2)</f>
        <v>0</v>
      </c>
      <c r="O155">
        <f>(I155*21)/100</f>
        <v>0</v>
      </c>
      <c r="P155" t="s">
        <v>21</v>
      </c>
    </row>
    <row r="156" spans="1:16" ht="12.75" customHeight="1">
      <c r="A156" s="25" t="s">
        <v>49</v>
      </c>
      <c r="E156" s="26" t="s">
        <v>46</v>
      </c>
    </row>
    <row r="157" spans="1:16" ht="12.75" customHeight="1">
      <c r="A157" s="27" t="s">
        <v>51</v>
      </c>
      <c r="E157" s="28" t="s">
        <v>266</v>
      </c>
    </row>
    <row r="158" spans="1:16" ht="38.25" customHeight="1">
      <c r="A158" t="s">
        <v>52</v>
      </c>
      <c r="E158" s="26" t="s">
        <v>267</v>
      </c>
    </row>
    <row r="159" spans="1:16" ht="12.75" customHeight="1">
      <c r="A159" s="17" t="s">
        <v>44</v>
      </c>
      <c r="B159" s="21" t="s">
        <v>268</v>
      </c>
      <c r="C159" s="21" t="s">
        <v>269</v>
      </c>
      <c r="D159" s="17" t="s">
        <v>46</v>
      </c>
      <c r="E159" s="22" t="s">
        <v>270</v>
      </c>
      <c r="F159" s="23" t="s">
        <v>121</v>
      </c>
      <c r="G159" s="24">
        <v>16</v>
      </c>
      <c r="H159" s="24">
        <v>0</v>
      </c>
      <c r="I159" s="24">
        <f>ROUND(ROUND(H159,2)*ROUND(G159,2),2)</f>
        <v>0</v>
      </c>
      <c r="O159">
        <f>(I159*21)/100</f>
        <v>0</v>
      </c>
      <c r="P159" t="s">
        <v>21</v>
      </c>
    </row>
    <row r="160" spans="1:16" ht="12.75" customHeight="1">
      <c r="A160" s="25" t="s">
        <v>49</v>
      </c>
      <c r="E160" s="26" t="s">
        <v>271</v>
      </c>
    </row>
    <row r="161" spans="1:16" ht="12.75" customHeight="1">
      <c r="A161" s="27" t="s">
        <v>51</v>
      </c>
      <c r="E161" s="28" t="s">
        <v>46</v>
      </c>
    </row>
    <row r="162" spans="1:16" ht="38.25" customHeight="1">
      <c r="A162" t="s">
        <v>52</v>
      </c>
      <c r="E162" s="26" t="s">
        <v>272</v>
      </c>
    </row>
    <row r="163" spans="1:16" ht="12.75" customHeight="1">
      <c r="A163" s="17" t="s">
        <v>44</v>
      </c>
      <c r="B163" s="21" t="s">
        <v>273</v>
      </c>
      <c r="C163" s="21" t="s">
        <v>274</v>
      </c>
      <c r="D163" s="17" t="s">
        <v>46</v>
      </c>
      <c r="E163" s="22" t="s">
        <v>275</v>
      </c>
      <c r="F163" s="23" t="s">
        <v>121</v>
      </c>
      <c r="G163" s="24">
        <v>40</v>
      </c>
      <c r="H163" s="24">
        <v>0</v>
      </c>
      <c r="I163" s="24">
        <f>ROUND(ROUND(H163,2)*ROUND(G163,2),2)</f>
        <v>0</v>
      </c>
      <c r="O163">
        <f>(I163*21)/100</f>
        <v>0</v>
      </c>
      <c r="P163" t="s">
        <v>21</v>
      </c>
    </row>
    <row r="164" spans="1:16" ht="25.5" customHeight="1">
      <c r="A164" s="25" t="s">
        <v>49</v>
      </c>
      <c r="E164" s="26" t="s">
        <v>276</v>
      </c>
    </row>
    <row r="165" spans="1:16" ht="12.75" customHeight="1">
      <c r="A165" s="27" t="s">
        <v>51</v>
      </c>
      <c r="E165" s="28" t="s">
        <v>46</v>
      </c>
    </row>
    <row r="166" spans="1:16" ht="38.25" customHeight="1">
      <c r="A166" t="s">
        <v>52</v>
      </c>
      <c r="E166" s="26" t="s">
        <v>272</v>
      </c>
    </row>
    <row r="167" spans="1:16" ht="12.75" customHeight="1">
      <c r="A167" s="17" t="s">
        <v>44</v>
      </c>
      <c r="B167" s="21" t="s">
        <v>277</v>
      </c>
      <c r="C167" s="21" t="s">
        <v>278</v>
      </c>
      <c r="D167" s="17" t="s">
        <v>46</v>
      </c>
      <c r="E167" s="22" t="s">
        <v>279</v>
      </c>
      <c r="F167" s="23" t="s">
        <v>121</v>
      </c>
      <c r="G167" s="24">
        <v>30</v>
      </c>
      <c r="H167" s="24">
        <v>0</v>
      </c>
      <c r="I167" s="24">
        <f>ROUND(ROUND(H167,2)*ROUND(G167,2),2)</f>
        <v>0</v>
      </c>
      <c r="O167">
        <f>(I167*21)/100</f>
        <v>0</v>
      </c>
      <c r="P167" t="s">
        <v>21</v>
      </c>
    </row>
    <row r="168" spans="1:16" ht="12.75" customHeight="1">
      <c r="A168" s="25" t="s">
        <v>49</v>
      </c>
      <c r="E168" s="26" t="s">
        <v>124</v>
      </c>
    </row>
    <row r="169" spans="1:16" ht="12.75" customHeight="1">
      <c r="A169" s="27" t="s">
        <v>51</v>
      </c>
      <c r="E169" s="28" t="s">
        <v>46</v>
      </c>
    </row>
    <row r="170" spans="1:16" ht="12.75" customHeight="1">
      <c r="A170" t="s">
        <v>52</v>
      </c>
      <c r="E170" s="26" t="s">
        <v>280</v>
      </c>
    </row>
    <row r="171" spans="1:16" ht="12.75" customHeight="1">
      <c r="A171" s="17" t="s">
        <v>44</v>
      </c>
      <c r="B171" s="21" t="s">
        <v>281</v>
      </c>
      <c r="C171" s="21" t="s">
        <v>282</v>
      </c>
      <c r="D171" s="17" t="s">
        <v>46</v>
      </c>
      <c r="E171" s="22" t="s">
        <v>283</v>
      </c>
      <c r="F171" s="23" t="s">
        <v>121</v>
      </c>
      <c r="G171" s="24">
        <v>40</v>
      </c>
      <c r="H171" s="24">
        <v>0</v>
      </c>
      <c r="I171" s="24">
        <f>ROUND(ROUND(H171,2)*ROUND(G171,2),2)</f>
        <v>0</v>
      </c>
      <c r="O171">
        <f>(I171*21)/100</f>
        <v>0</v>
      </c>
      <c r="P171" t="s">
        <v>21</v>
      </c>
    </row>
    <row r="172" spans="1:16" ht="12.75" customHeight="1">
      <c r="A172" s="25" t="s">
        <v>49</v>
      </c>
      <c r="E172" s="26" t="s">
        <v>124</v>
      </c>
    </row>
    <row r="173" spans="1:16" ht="12.75" customHeight="1">
      <c r="A173" s="27" t="s">
        <v>51</v>
      </c>
      <c r="E173" s="28" t="s">
        <v>46</v>
      </c>
    </row>
    <row r="174" spans="1:16" ht="12.75" customHeight="1">
      <c r="A174" t="s">
        <v>52</v>
      </c>
      <c r="E174" s="26" t="s">
        <v>280</v>
      </c>
    </row>
    <row r="175" spans="1:16" ht="12.75" customHeight="1">
      <c r="A175" s="17" t="s">
        <v>44</v>
      </c>
      <c r="B175" s="21" t="s">
        <v>284</v>
      </c>
      <c r="C175" s="21" t="s">
        <v>285</v>
      </c>
      <c r="D175" s="17" t="s">
        <v>46</v>
      </c>
      <c r="E175" s="22" t="s">
        <v>286</v>
      </c>
      <c r="F175" s="23" t="s">
        <v>121</v>
      </c>
      <c r="G175" s="24">
        <v>430</v>
      </c>
      <c r="H175" s="24">
        <v>0</v>
      </c>
      <c r="I175" s="24">
        <f>ROUND(ROUND(H175,2)*ROUND(G175,2),2)</f>
        <v>0</v>
      </c>
      <c r="O175">
        <f>(I175*21)/100</f>
        <v>0</v>
      </c>
      <c r="P175" t="s">
        <v>21</v>
      </c>
    </row>
    <row r="176" spans="1:16" ht="12.75" customHeight="1">
      <c r="A176" s="25" t="s">
        <v>49</v>
      </c>
      <c r="E176" s="26" t="s">
        <v>46</v>
      </c>
    </row>
    <row r="177" spans="1:16" ht="12.75" customHeight="1">
      <c r="A177" s="27" t="s">
        <v>51</v>
      </c>
      <c r="E177" s="28" t="s">
        <v>46</v>
      </c>
    </row>
    <row r="178" spans="1:16" ht="12.75" customHeight="1">
      <c r="A178" t="s">
        <v>52</v>
      </c>
      <c r="E178" s="26" t="s">
        <v>287</v>
      </c>
    </row>
    <row r="179" spans="1:16" ht="12.75" customHeight="1">
      <c r="A179" s="17" t="s">
        <v>44</v>
      </c>
      <c r="B179" s="21" t="s">
        <v>288</v>
      </c>
      <c r="C179" s="21" t="s">
        <v>289</v>
      </c>
      <c r="D179" s="17" t="s">
        <v>46</v>
      </c>
      <c r="E179" s="22" t="s">
        <v>290</v>
      </c>
      <c r="F179" s="23" t="s">
        <v>135</v>
      </c>
      <c r="G179" s="24">
        <v>290</v>
      </c>
      <c r="H179" s="24">
        <v>0</v>
      </c>
      <c r="I179" s="24">
        <f>ROUND(ROUND(H179,2)*ROUND(G179,2),2)</f>
        <v>0</v>
      </c>
      <c r="O179">
        <f>(I179*21)/100</f>
        <v>0</v>
      </c>
      <c r="P179" t="s">
        <v>21</v>
      </c>
    </row>
    <row r="180" spans="1:16" ht="12.75" customHeight="1">
      <c r="A180" s="25" t="s">
        <v>49</v>
      </c>
      <c r="E180" s="26" t="s">
        <v>291</v>
      </c>
    </row>
    <row r="181" spans="1:16" ht="12.75" customHeight="1">
      <c r="A181" s="27" t="s">
        <v>51</v>
      </c>
      <c r="E181" s="28" t="s">
        <v>46</v>
      </c>
    </row>
    <row r="182" spans="1:16" ht="12.75" customHeight="1">
      <c r="A182" t="s">
        <v>52</v>
      </c>
      <c r="E182" s="26" t="s">
        <v>292</v>
      </c>
    </row>
    <row r="183" spans="1:16" ht="12.75" customHeight="1">
      <c r="A183" s="17" t="s">
        <v>44</v>
      </c>
      <c r="B183" s="21" t="s">
        <v>293</v>
      </c>
      <c r="C183" s="21" t="s">
        <v>294</v>
      </c>
      <c r="D183" s="17" t="s">
        <v>46</v>
      </c>
      <c r="E183" s="22" t="s">
        <v>295</v>
      </c>
      <c r="F183" s="23" t="s">
        <v>72</v>
      </c>
      <c r="G183" s="24">
        <v>20</v>
      </c>
      <c r="H183" s="24">
        <v>0</v>
      </c>
      <c r="I183" s="24">
        <f>ROUND(ROUND(H183,2)*ROUND(G183,2),2)</f>
        <v>0</v>
      </c>
      <c r="O183">
        <f>(I183*21)/100</f>
        <v>0</v>
      </c>
      <c r="P183" t="s">
        <v>21</v>
      </c>
    </row>
    <row r="184" spans="1:16" ht="12.75" customHeight="1">
      <c r="A184" s="25" t="s">
        <v>49</v>
      </c>
      <c r="E184" s="26" t="s">
        <v>296</v>
      </c>
    </row>
    <row r="185" spans="1:16" ht="12.75" customHeight="1">
      <c r="A185" s="27" t="s">
        <v>51</v>
      </c>
      <c r="E185" s="28" t="s">
        <v>46</v>
      </c>
    </row>
    <row r="186" spans="1:16" ht="25.5" customHeight="1">
      <c r="A186" t="s">
        <v>52</v>
      </c>
      <c r="E186" s="26" t="s">
        <v>297</v>
      </c>
    </row>
  </sheetData>
  <mergeCells count="10">
    <mergeCell ref="G5:G6"/>
    <mergeCell ref="H5:I5"/>
    <mergeCell ref="C3:D3"/>
    <mergeCell ref="C4:D4"/>
    <mergeCell ref="A5:A6"/>
    <mergeCell ref="B5:B6"/>
    <mergeCell ref="C5:C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9" scale="78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obecne</vt:lpstr>
      <vt:lpstr>Rekapitulace</vt:lpstr>
      <vt:lpstr>001</vt:lpstr>
      <vt:lpstr>101</vt:lpstr>
      <vt:lpstr>'001'!Názvy_tisku</vt:lpstr>
      <vt:lpstr>'101'!Názvy_tisku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Iwanejko</dc:creator>
  <cp:lastModifiedBy>Vojta Iwanejko</cp:lastModifiedBy>
  <cp:lastPrinted>2017-04-24T06:43:55Z</cp:lastPrinted>
  <dcterms:created xsi:type="dcterms:W3CDTF">2017-04-24T06:41:26Z</dcterms:created>
  <dcterms:modified xsi:type="dcterms:W3CDTF">2017-04-24T06:51:45Z</dcterms:modified>
</cp:coreProperties>
</file>