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" sheetId="3" r:id="rId3"/>
    <sheet name="2" sheetId="4" r:id="rId4"/>
    <sheet name="3" sheetId="5" r:id="rId5"/>
    <sheet name="4" sheetId="6" r:id="rId6"/>
  </sheets>
  <definedNames>
    <definedName name="_xlnm.Print_Titles" localSheetId="1">'001'!$5:$7</definedName>
    <definedName name="_xlnm.Print_Titles" localSheetId="2">'1'!$6:$8</definedName>
    <definedName name="_xlnm.Print_Titles" localSheetId="3">'2'!$6:$8</definedName>
    <definedName name="_xlnm.Print_Titles" localSheetId="4">'3'!$6:$8</definedName>
    <definedName name="_xlnm.Print_Titles" localSheetId="5">'4'!$6:$8</definedName>
  </definedNames>
  <calcPr fullCalcOnLoad="1"/>
</workbook>
</file>

<file path=xl/sharedStrings.xml><?xml version="1.0" encoding="utf-8"?>
<sst xmlns="http://schemas.openxmlformats.org/spreadsheetml/2006/main" count="1741" uniqueCount="550">
  <si>
    <t>Soupis objektů s DPH</t>
  </si>
  <si>
    <t>Stavba: 15-166 - MÍSTNÍ KOMUNIKACE BROUMOVSKÁ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</si>
  <si>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</si>
  <si>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</si>
  <si>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</si>
  <si>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</si>
  <si>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</si>
  <si>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</si>
  <si>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</si>
  <si>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</si>
  <si>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</si>
  <si>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</si>
  <si>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</si>
  <si>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</si>
  <si>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15-166</t>
  </si>
  <si>
    <t>MÍSTNÍ KOMUNIKACE BROUMOVSKÁ</t>
  </si>
  <si>
    <t>O</t>
  </si>
  <si>
    <t>Rozpočet:</t>
  </si>
  <si>
    <t>0,00</t>
  </si>
  <si>
    <t>15,00</t>
  </si>
  <si>
    <t>21,00</t>
  </si>
  <si>
    <t>3</t>
  </si>
  <si>
    <t>2</t>
  </si>
  <si>
    <t>001</t>
  </si>
  <si>
    <t>VRN a prliminář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</si>
  <si>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</si>
  <si>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</si>
  <si>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</si>
  <si>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</si>
  <si>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</si>
  <si>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</si>
  <si>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</si>
  <si>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</si>
  <si>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</si>
  <si>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</si>
  <si>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</si>
  <si>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</si>
  <si>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</si>
  <si>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</si>
  <si>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</si>
  <si>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</si>
  <si>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</si>
  <si>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</si>
  <si>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</si>
  <si>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</si>
  <si>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02710</t>
  </si>
  <si>
    <t/>
  </si>
  <si>
    <t>POMOC PRÁCE ZŘÍZ NEBO ZAJIŠŤ OBJÍŽĎKY A PŘÍSTUP CESTY</t>
  </si>
  <si>
    <t>KČ</t>
  </si>
  <si>
    <t>PP</t>
  </si>
  <si>
    <t>ZŘÍZENÍ, PROVOZ, DEMONTÁŽ, ÚDRŽBU 
Dočasné staveništní komunikace, vč. lávek přes výkopy 
provizorní přístupy k nemovitostem 
včetně vyznačení, ohrazení a osvětlení  
ochrana přejezdy přes staveništní rozvody</t>
  </si>
  <si>
    <t>VV</t>
  </si>
  <si>
    <t>TS</t>
  </si>
  <si>
    <t>zahrnuje veškeré náklady spojené s objednatelem požadovanými zařízeními</t>
  </si>
  <si>
    <t>02720</t>
  </si>
  <si>
    <t>POMOC PRÁCE ZŘÍZ NEBO ZAJIŠŤ REGULACI A OCHRANU DOPRAVY</t>
  </si>
  <si>
    <t>zahrnuje kompletní dopravně inženýrská opatření v průběhu celé stavby (dle schváleného plánu ZOV a vyjádření DI PČR, který si zpracuje a zajistí zhotovitel stavby), zahrnuje osazení, přesuny a odvoz provizorního dopravního značení. Zahrnuje dočasné dopravní značení, semafory, dopravní zařízení (např citybloky, provizorní betonová a ocelová svodidla, ochranná zábradlí, světelné výstražné zařízení atd.) oplocení a všechny související práce po dobu trvání stavby. Součástí položky je i údržba a péče o dopravně inženýrská opatření v průběhu celé stavby a zpracování plánu ZOV vč, jeho projednání.</t>
  </si>
  <si>
    <t>02730</t>
  </si>
  <si>
    <t>POMOC PRÁCE ZŘÍZ NEBO ZAJIŠŤ OCHRANU INŽENÝRSKÝCH SÍTÍ</t>
  </si>
  <si>
    <t>práce v ochranném pásmu stáv. IS - dočasná opatření po dobu stavby 
vytyčení a vyznačení tras a ochranných pásem  
náklady na ztížené práce v ochranném pásmu IS 
komunikace se správcem  
náklady spojené s dodržením vydaných požadvků, vyjádření a stanovisek jednotlivých dotčených správců IS</t>
  </si>
  <si>
    <t>02760</t>
  </si>
  <si>
    <t>POMOC PRÁCE ZŘÍZ NEBO ZAJIŠŤ JÍMKY, STAV JÁMY A ŠACHTY</t>
  </si>
  <si>
    <t>bezpečnostní opatření pro zajištění výkopů - ohrazení, vyznačení, osvětlení, zakrytí  
ochranné a záchytné konstrukce 
případné dočasné zasypávání výkopů v průběhu prací</t>
  </si>
  <si>
    <t>02822</t>
  </si>
  <si>
    <t>PRŮZKUMNÉ PRÁCE ARCHEOLOGICKÉ V PODZEMÍ</t>
  </si>
  <si>
    <t>zahrnuje veškeré náklady spojené s objednatelem požadovanými pracemi</t>
  </si>
  <si>
    <t>02910.a</t>
  </si>
  <si>
    <t>OSTATNÍ POŽADAVKY - ZEMĚMĚŘIČSKÁ MĚŘENÍ</t>
  </si>
  <si>
    <t>GEODETICKÉ PRÁCE PRO VÝSTAVBU</t>
  </si>
  <si>
    <t>1=1,0000 [A]</t>
  </si>
  <si>
    <t>7</t>
  </si>
  <si>
    <t>02910.b</t>
  </si>
  <si>
    <t>GEODETICKÉ ZAMĚŘENÍ SKUTEČNÉHO STAVU A GEOMETRICKÉHO PLÁNU</t>
  </si>
  <si>
    <t>8</t>
  </si>
  <si>
    <t>02940</t>
  </si>
  <si>
    <t>OSTATNÍ POŽADAVKY - VYPRACOVÁNÍ DOKUMENTACE</t>
  </si>
  <si>
    <t>plán BOZP vč. oznámení o zahájení stavebních prací Oblastnímu inspektorátu práce 
ve smyslu Přílohy č. 6 k nařízení vlády č. 591/2006 Sb.  
zhodnocení zásad bezpečnosti práce na staveništi, zásad organizace výstavby</t>
  </si>
  <si>
    <t>02943</t>
  </si>
  <si>
    <t>OSTATNÍ POŽADAVKY - VYPRACOVÁNÍ RDS</t>
  </si>
  <si>
    <t>02944</t>
  </si>
  <si>
    <t>OSTAT POŽADAVKY - DOKUMENTACE SKUTEČ PROVEDENÍ V DIGIT FORMĚ</t>
  </si>
  <si>
    <t>11</t>
  </si>
  <si>
    <t>02991</t>
  </si>
  <si>
    <t>OSTATNÍ POŽADAVKY - INFORMAČNÍ TABULE</t>
  </si>
  <si>
    <t>KUS</t>
  </si>
  <si>
    <t>INFORMAČNÍ TABULE plast A3 NA SLOUPKU A MOBILNÍM PODSTAVCI - dodávka a montáž, vč. sloupku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</si>
  <si>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</si>
  <si>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12</t>
  </si>
  <si>
    <t>03100</t>
  </si>
  <si>
    <t>ZAŘÍZENÍ STAVENIŠTĚ - ZŘÍZENÍ, PROVOZ, DEMONTÁŽ</t>
  </si>
  <si>
    <t>Kompletní zařízení staveniště pro celou stavbu  včetně zajištění potřebných povolení a rozhodnutí. 
Položka zahrnuje náklady spojené s:  
oplocení a ohrazení staveniště 
prostory pro skladování a manipulaci  
osvětlení prostoru pracoviště 
staveništní přípojky  
zajištění dodávky elektrické energie, rozvody médií po stavbě  
zajištění případných odstávek a náhradního zásobování po dobu odstávky 
kancelářské plochy pro potřeby zhotovitele, technického dozoru stavby a zástupců investora, 
sociální zařízení, 
zajištění skladovacích ploch a prostor pro potřeby stavby 
čerpání vody 
Poplatky a náklady spojené se záborem veřejného prostranství  
Poplatky a náklady za spotřebované energie a zásobování  
Zajištění údržby veřejných komunikací a komunikací pro pěší v průběhu celé stavby, včetně případné zimní údržby</t>
  </si>
  <si>
    <t>zahrnuje objednatelem povolené náklady na pořízení (event. pronájem), provozování, udržování a likvidaci zhotovitelova zařízení</t>
  </si>
  <si>
    <t>13</t>
  </si>
  <si>
    <t>R02900</t>
  </si>
  <si>
    <t>a</t>
  </si>
  <si>
    <t>OSTATNÍ POŽADAVKY - MONITORING</t>
  </si>
  <si>
    <t>Pasport a fotodokumentace stávajícího stavu okolních objektů a staveb před zahájením prací a po dokončení prací</t>
  </si>
  <si>
    <t>14</t>
  </si>
  <si>
    <t>b</t>
  </si>
  <si>
    <t>OSTATNÍ POŽADAVKY - BEZPEČNOSTNÍ POŽADAVKY - OSTRAHA</t>
  </si>
  <si>
    <t>Komplexní ostrahu a zabezpečení staveniště, včetně osvětlení staveniště, výstražných cedulí, výstražných světel</t>
  </si>
  <si>
    <t>15</t>
  </si>
  <si>
    <t>c</t>
  </si>
  <si>
    <t>OSTATNÍ POŽADAVKY</t>
  </si>
  <si>
    <t>ostatní náklady vyplývající ze zpracovaného plánu BOZP a v rozpočtu samostatně nevyčíslené a vyplývající z  
Nařízení vlády č. 591/2006 Sb.o bližších minimálních požadavcích na bezpečnost a ochranu zdraví při práci na staveništích ve znění pozdějších předpisů a ostatních bezpečnostních předpisů a ČSN, např.:  
ochranné pomůcky osob pohybujících se v prostoru staveniště 
při provozu a používání strojů, nářadí a technických zařízení 
při pracích spojené s prováděním a demontáží bednění, zajištění bezpečnostních opatření ve spojení s prací ve výšce nebo pod zemí (ve výkopech) 
při pracích v místech s nebezpečím výbuchu, zasypání, otravy, utonutí, pádu z výšky, apod. 
při bouracích a demoličních pracích  
při pracích nad vodou nebo v její těsné blízkosti 
požární ochrana staveb</t>
  </si>
  <si>
    <t>Ostatní konstrukce a práce</t>
  </si>
  <si>
    <t>16</t>
  </si>
  <si>
    <t>916814</t>
  </si>
  <si>
    <t>ODDĚL OPLOCENÍ S PODSTAVCI DRÁTĚNNÉ - DOD, MONTÁŽ, DEMONTÁŽ</t>
  </si>
  <si>
    <t>zabezpečení staveniště proti vstupu nepovolaných osob na staveniště  
staveništní oplocení - dodávka, montáž, demontáž, údržba i nájem  
včetně označení staveniště bezpečnostními a informačními cedulemi 
za snížené viditelnosti osvětleno výstražným červeným světlem v čele překážky a každých 50 m po komunikaci 
vstupy na staveniště uzamykatelné 
vjezdy na staveniště pro vozidla musí být označeny dopravními značkami, vč. zákaz vjezdu nepovolaným osobám</t>
  </si>
  <si>
    <t>za snížené viditelnosti osvětleno výstražným červeným světlem v čele překážky a každých 50 m po komunikaci. 
Veškeré vstupy na staveniště musí být označeny bezpečnostními tabulkami a vstupy musí být uzamykatelné.</t>
  </si>
  <si>
    <t>položka zahrnuje:  
- dodání zařízení v předepsaném provedení včetně jejich osazení  
- údržbu po celou dobu trvání funkce, náhradu zničených nebo ztracených kusů, nutnou opravu poškozených částí  
- odstranění, demontáž a odklizení zařízení s odvozem na předepsané místo</t>
  </si>
  <si>
    <t>Objekt:</t>
  </si>
  <si>
    <t>KOMUNIKACE</t>
  </si>
  <si>
    <t>O1</t>
  </si>
  <si>
    <t>ÚSEK UL. PLÁTENICKÁ - UL. KREJČÍHO</t>
  </si>
  <si>
    <t>014101</t>
  </si>
  <si>
    <t>POPLATKY ZA SKLÁDKU</t>
  </si>
  <si>
    <t>M3</t>
  </si>
  <si>
    <t>ZEMINA</t>
  </si>
  <si>
    <t>dle pol.č.17120:14,9m3=14,9000 [A]</t>
  </si>
  <si>
    <t>zahrnuje veškeré poplatky provozovateli skládky související s uložením odpadu na skládce.</t>
  </si>
  <si>
    <t>014102</t>
  </si>
  <si>
    <t>T</t>
  </si>
  <si>
    <t>VYBOURANÉ HMOTY</t>
  </si>
  <si>
    <t>z pol.č.113136:39,0m3*2,4t/m3=93,6000 [A] 
z pol.č.113356:448,0m3*2,4t/m3=1 075,2000 [B] 
z pol.č.113436:1219,5m3*2,2t/m3=2 682,9000 [C] 
z pol.č.113486.a:7,5m3*2,0t/m3=15,0000 [D] 
z pol.č.113486.b:0,5m3*2,0t/m3=1,0000 [E] 
z pol.č.113516:725,0m*0,04t/m=29,0000 [F] 
z pol.č.113526:990,0m*0,1t/m=99,0000 [G] 
z pol.č.96687:8ks*0,4t/ks=3,2000 [H] 
Celkem: A+B+C+D+E+F+G+H=3 998,9000 [I]</t>
  </si>
  <si>
    <t>STAVEBNÍ OCHRANA SLOUPŮ VO  - 11KS</t>
  </si>
  <si>
    <t>Zemní práce</t>
  </si>
  <si>
    <t>11221</t>
  </si>
  <si>
    <t>ODSTRANĚNÍ PAŘEZŮ D DO 0,5M</t>
  </si>
  <si>
    <t>1ks=1,0000 [A]</t>
  </si>
  <si>
    <t>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</si>
  <si>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113136</t>
  </si>
  <si>
    <t>ODSTRANĚNÍ KRYTU VOZOVEK A CHODNÍKŮ S ASFALT POJIVEM, ODVOZ DO 12KM</t>
  </si>
  <si>
    <t>ODVOZ 10KM</t>
  </si>
  <si>
    <t>chodník:1775,0m2*0,02=35,5000 [A] 
chodník:173,0m2*0,02=3,4600 [B] 
Celkem: A+B=38,9600 [C]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</si>
  <si>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</si>
  <si>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113356</t>
  </si>
  <si>
    <t>ODSTRAN PODKLADU VOZOVEK A CHOD Z BETONU, ODVOZ DO 12KM</t>
  </si>
  <si>
    <t>chodník:1775,0m2*0,23=408,2500 [A] 
chodník:173,0m2*0,23=39,7900 [B] 
Celkem: A+B=448,0400 [C]</t>
  </si>
  <si>
    <t>113436</t>
  </si>
  <si>
    <t>ODSTRAN KRYTU VOZ A CHOD S ASFALT POJIVEM VČET PODKLADU, ODVOZ DO 12KM</t>
  </si>
  <si>
    <t>živič. vozovky:2600,0m2*0,44=1 144,0000 [A] 
živič. vozovky:302,0m2*0,25=75,5000 [B] 
Celkem: A+B=1 219,5000 [C]</t>
  </si>
  <si>
    <t>113486.a</t>
  </si>
  <si>
    <t>ODSTRANĚNÍ KRYTU CHODNÍKŮ Z DLAŽDIC VČETNĚ PODKLADU, ODVOZ DO 12KM</t>
  </si>
  <si>
    <t>ODVOZ 10KM  
ZÁMKOVÁ DLAŽBA</t>
  </si>
  <si>
    <t>chodník:30,0m2*0,25=7,5000 [A]</t>
  </si>
  <si>
    <t>113486.b</t>
  </si>
  <si>
    <t>ODVOZ 10KM  
ČTVERCOVÉ DLAŽDICE</t>
  </si>
  <si>
    <t>chodník:2,0m2*0,25=0,5000 [A]</t>
  </si>
  <si>
    <t>113516</t>
  </si>
  <si>
    <t>ODSTRANĚNÍ ZÁHONOVÝCH OBRUBNÍKŮ, ODVOZ DO 12KM</t>
  </si>
  <si>
    <t>M</t>
  </si>
  <si>
    <t>725,0m=725,0000 [A]</t>
  </si>
  <si>
    <t>113526</t>
  </si>
  <si>
    <t>ODSTRANĚNÍ CHODNÍKOVÝCH OBRUBNÍKŮ BETONOVÝCH, ODVOZ DO 12KM</t>
  </si>
  <si>
    <t>990,0m=990,0000 [A]</t>
  </si>
  <si>
    <t>113726</t>
  </si>
  <si>
    <t>FRÉZOVÁNÍ VOZOVEK ASFALTOVÝCH, ODVOZ DO 12KM</t>
  </si>
  <si>
    <t>povrchová živičná úprava:1510,0m2*0,04=60,4000 [A]</t>
  </si>
  <si>
    <t>12110</t>
  </si>
  <si>
    <t>SEJMUTÍ ORNICE NEBO LESNÍ PŮDY</t>
  </si>
  <si>
    <t>PRO ZPĚTNÉ POUŽITÍ</t>
  </si>
  <si>
    <t>500,0m2*0,15=75,0000 [A]</t>
  </si>
  <si>
    <t>položka zahrnuje sejmutí ornice bez ohledu na tloušťku vrstvy a její vodorovnou dopravu  
nezahrnuje uložení na trvalou skládku</t>
  </si>
  <si>
    <t>17</t>
  </si>
  <si>
    <t>123736</t>
  </si>
  <si>
    <t>ODKOP PRO SPOD STAVBU SILNIC A ŽELEZNIC TŘ. I, ODVOZ DO 12KM</t>
  </si>
  <si>
    <t>v místě chodníku:173,0m2*0,19=32,8700 [A] 
40,0m3=40,0000 [B] 
Celkem: A+B=72,8700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</si>
  <si>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</si>
  <si>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18</t>
  </si>
  <si>
    <t>12573</t>
  </si>
  <si>
    <t>VYKOPÁVKY ZE ZEMNÍKŮ A SKLÁDEK TŘ. I</t>
  </si>
  <si>
    <t>ORNICE - NATĚŽENÍ, DOVOZ A NÁKUP CHYBĚJÍCÍ ORNICE</t>
  </si>
  <si>
    <t>z pol.č.18230,12110:181,5m3-75,0m3=106,5000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</si>
  <si>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  
- poplatek za materiál ze zemníku (zemina, ornice)</t>
  </si>
  <si>
    <t>19</t>
  </si>
  <si>
    <t>12980</t>
  </si>
  <si>
    <t>ČIŠTĚNÍ ULIČNÍCH VPUSTÍ</t>
  </si>
  <si>
    <t>VČ. POPLATKU ZA SKLÁDKU</t>
  </si>
  <si>
    <t>4ks=4,0000 [A]</t>
  </si>
  <si>
    <t>- vodorovná a svislá doprava, přemístění, přeložení, manipulace s výkopkem a uložení na skládku</t>
  </si>
  <si>
    <t>20</t>
  </si>
  <si>
    <t>13273</t>
  </si>
  <si>
    <t>HLOUBENÍ RÝH ŠÍŘ DO 2M PAŽ I NEPAŽ TŘ. I</t>
  </si>
  <si>
    <t>pro přípojky DN150:40,00*1,00*1,00=40,0000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</si>
  <si>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</si>
  <si>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21</t>
  </si>
  <si>
    <t>17120</t>
  </si>
  <si>
    <t>ULOŽENÍ SYPANINY DO NÁSYPŮ A NA SKLÁDKY BEZ ZHUTNĚNÍ</t>
  </si>
  <si>
    <t>uložení přebytečné zeminy na skládku z pol.č.12373,13273,17411,17310: 
(72,9m3+40,0m3)-18,0m3-80.0m3=14,9000 [A]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</si>
  <si>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</si>
  <si>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</t>
  </si>
  <si>
    <t>17310</t>
  </si>
  <si>
    <t>ZEMNÍ KRAJNICE A DOSYPÁVKY SE ZHUTNĚNÍM</t>
  </si>
  <si>
    <t>dodatečný násyp a terénní dosypávky</t>
  </si>
  <si>
    <t>80.0m3=80,0000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</si>
  <si>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</si>
  <si>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23</t>
  </si>
  <si>
    <t>17411</t>
  </si>
  <si>
    <t>ZÁSYP JAM A RÝH ZEMINOU SE ZHUTNĚNÍM</t>
  </si>
  <si>
    <t>přípojek DN150:40,00*0,45*1,00=18,0000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</si>
  <si>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</si>
  <si>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24</t>
  </si>
  <si>
    <t>17581</t>
  </si>
  <si>
    <t>OBSYP POTRUBÍ A OBJEKTŮ Z NAKUPOVANÝCH MATERIÁLŮ</t>
  </si>
  <si>
    <t>obsyp přípojek DN150:40,00*(0,45*1,00-3,14*0,08^2)=17,1962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</si>
  <si>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</si>
  <si>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25</t>
  </si>
  <si>
    <t>18110</t>
  </si>
  <si>
    <t>ÚPRAVA PLÁNĚ SE ZHUTNĚNÍM V HORNINĚ TŘ. I</t>
  </si>
  <si>
    <t>M2</t>
  </si>
  <si>
    <t>živičná vozovka :2565,0m2=2 565,0000 [A] 
chodník ze zámk. dl. tl.60mm:1760,0m2=1 760,0000 [B] 
vjezdy ze zámk. dl. tl.80mm:163,0m2=163,0000 [C] 
dlážděná rampa ze zámk. dl. tl.80mm:13,1m2=13,1000 [D] 
kce z drobné kostky K10:18,0m2=18,0000 [E] 
Celkem: A+B+C+D+E=4 519,1000 [F]</t>
  </si>
  <si>
    <t>položka zahrnuje úpravu pláně včetně vyrovnání výškových rozdílů. Míru zhutnění určuje projekt.</t>
  </si>
  <si>
    <t>26</t>
  </si>
  <si>
    <t>18230</t>
  </si>
  <si>
    <t>ROZPROSTŘENÍ ORNICE V ROVINĚ</t>
  </si>
  <si>
    <t>1210,0m2*0,15=181,5000 [A]</t>
  </si>
  <si>
    <t>položka zahrnuje:  
nutné přemístění ornice z dočasných skládek vzdálených do 50m  
rozprostření ornice v předepsané tloušťce v rovině a ve svahu do 1:5</t>
  </si>
  <si>
    <t>27</t>
  </si>
  <si>
    <t>18241</t>
  </si>
  <si>
    <t>ZALOŽENÍ TRÁVNÍKU RUČNÍM VÝSEVEM</t>
  </si>
  <si>
    <t>1210,0m2=1 210,0000 [A]</t>
  </si>
  <si>
    <t>Zahrnuje dodání předepsané travní směsi, její výsev na ornici, zalévání, první pokosení, to vše bez ohledu na sklon terénu</t>
  </si>
  <si>
    <t>Základy</t>
  </si>
  <si>
    <t>28</t>
  </si>
  <si>
    <t>21263</t>
  </si>
  <si>
    <t>TRATIVODY KOMPLET Z TRUB Z PLAST HMOT DN DO 150MM</t>
  </si>
  <si>
    <t>615,0m=615,0000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</si>
  <si>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materiálem, případně vložení separační nebo drenážní vložky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</si>
  <si>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Vodorovné konstrukce</t>
  </si>
  <si>
    <t>29</t>
  </si>
  <si>
    <t>45157</t>
  </si>
  <si>
    <t>PODKLADNÍ A VÝPLŇOVÉ VRSTVY Z KAMENIVA TĚŽENÉHO</t>
  </si>
  <si>
    <t>lože přípojek DN150:40,00*1,00*0,10=4,0000 [A]</t>
  </si>
  <si>
    <t>Položka zahrnuje veškerý materiál, výrobky a polotovary, včetně mimostaveništní a vnitrostaveništní dopravy (rovněž přesuny), včetně naložení a složení, případně s uložením.</t>
  </si>
  <si>
    <t>Komunikace</t>
  </si>
  <si>
    <t>30</t>
  </si>
  <si>
    <t>561401</t>
  </si>
  <si>
    <t>KAMENIVO ZPEVNĚNÉ CEMENTEM TŘ. I</t>
  </si>
  <si>
    <t>SC C8/10</t>
  </si>
  <si>
    <t>živičná vozovka :2565,0m2*0,13=333,4500 [A] 
dlážděná rampa ze zámk. dl. tl.80mm:13,1m2*0,13=1,7030 [B] 
kce z drobné kostky K10:18,0m2*0,12=2,1600 [C] 
Celkem: A+B+C=337,3130 [D]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</si>
  <si>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</si>
  <si>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31</t>
  </si>
  <si>
    <t>56330</t>
  </si>
  <si>
    <t>VOZOVKOVÉ VRSTVY ZE ŠTĚRKODRTI</t>
  </si>
  <si>
    <t>živičná vozovka  
fr.0/63:2565,0m2*0,20+25,0m3=538,0000 [A] 
chodník ze zámk. dl. tl.60mm 
fr.0/32:1760,0m2*0,15=264,0000 [B] 
vjezdy ze zámk. dl. tl.80mm 
fr.0/32:170,0m2*0,15=25,5000 [C] 
fr.0/63:170,0m2*0,15=25,5000 [D] 
dlážděná rampa ze zámk. dl. tl.80mm 
fr.32/63:13,1m2*0,20=2,6200 [E] 
kce z drobné kostky K10 
fr.32/63:18,0m2*0,15=2,7000 [F] 
Celkem: A+B+C+D+E+F=858,3200 [G]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</si>
  <si>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</si>
  <si>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32</t>
  </si>
  <si>
    <t>572213</t>
  </si>
  <si>
    <t>SPOJOVACÍ POSTŘIK Z EMULZE DO 0,5KG/M2</t>
  </si>
  <si>
    <t>0,3KG/M2</t>
  </si>
  <si>
    <t>živičná vozovka :2565,0m2*2=5 130,0000 [A] 
povrchová živič. úprava:1500,0m2=1 500,0000 [B] 
Celkem: A+B=6 630,0000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</si>
  <si>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</si>
  <si>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33</t>
  </si>
  <si>
    <t>574A04</t>
  </si>
  <si>
    <t>ASFALTOVÝ BETON PRO OBRUSNÉ VRSTVY ACO 11+, 11S</t>
  </si>
  <si>
    <t>ACO 11S</t>
  </si>
  <si>
    <t>živičná vozovka :2565,0m2*0,04=102,6000 [A] 
povrchová živič. úprava:1500,0m2*0,04=60,0000 [B] 
Celkem: A+B=162,6000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</si>
  <si>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</si>
  <si>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</si>
  <si>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574C06</t>
  </si>
  <si>
    <t>ASFALTOVÝ BETON PRO LOŽNÍ VRSTVY ACL 16+, 16S</t>
  </si>
  <si>
    <t>ACL 16+</t>
  </si>
  <si>
    <t>živičná vozovka :2565,0m2*0,07=179,5500 [A]</t>
  </si>
  <si>
    <t>35</t>
  </si>
  <si>
    <t>58222</t>
  </si>
  <si>
    <t>DLÁŽDĚNÉ KRYTY Z DROBNÝCH KOSTEK DO LOŽE Z MC</t>
  </si>
  <si>
    <t>18,0m2=18,0000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</si>
  <si>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</si>
  <si>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36</t>
  </si>
  <si>
    <t>58251.a</t>
  </si>
  <si>
    <t>DLÁŽDĚNÉ KRYTY Z BETONOVÝCH DLAŽDIC DO LOŽE Z KAMENIVA</t>
  </si>
  <si>
    <t>TL.60MM S PODÉLNOU VODÍCÍ DRÁŽKOU PRO NEVIDOMÉ</t>
  </si>
  <si>
    <t>chodník:14,60*0,40=5,8400 [A]</t>
  </si>
  <si>
    <t>37</t>
  </si>
  <si>
    <t>58251.b</t>
  </si>
  <si>
    <t>TL.80MM S PODÉLNOU VODÍCÍ DRÁŽKOU PRO NEVIDOMÉ</t>
  </si>
  <si>
    <t>vjezdy:3,50*0,40=1,4000 [A]</t>
  </si>
  <si>
    <t>38</t>
  </si>
  <si>
    <t>582611</t>
  </si>
  <si>
    <t>KRYTY Z BETON DLAŽDIC SE ZÁMKEM ŠEDÝCH TL 60MM DO LOŽE Z KAM</t>
  </si>
  <si>
    <t>chodník celková plocha:1760,0m2=1 760,0000 [A] 
odpočet 
reliéfní dlažba:-59,25m2=-59,2500 [B] 
dlažba s vodící drážkou:-14,60*0,40=-5,8400 [C] 
Celkem: A+B+C=1 694,9100 [D]</t>
  </si>
  <si>
    <t>39</t>
  </si>
  <si>
    <t>582612</t>
  </si>
  <si>
    <t>KRYTY Z BETON DLAŽDIC SE ZÁMKEM ŠEDÝCH TL 80MM DO LOŽE Z KAM</t>
  </si>
  <si>
    <t>vjezdy celková plocha:170,0m2=170,0000 [A] 
odpočet 
reliéfní dlažba:-24,5m2=-24,5000 [B] 
dlažba s vodící drážkou:-3,50*0,40=-1,4000 [C] 
dlážděná rampa:13,1m2=13,1000 [D] 
Celkem: A+B+C+D=157,2000 [E]</t>
  </si>
  <si>
    <t>40</t>
  </si>
  <si>
    <t>58261A</t>
  </si>
  <si>
    <t>KRYTY Z BETON DLAŽDIC SE ZÁMKEM BAREV RELIÉF TL 60MM DO LOŽE Z KAM</t>
  </si>
  <si>
    <t>chodník:59,25m2=59,2500 [A]</t>
  </si>
  <si>
    <t>41</t>
  </si>
  <si>
    <t>58261B</t>
  </si>
  <si>
    <t>KRYTY Z BETON DLAŽDIC SE ZÁMKEM BAREV RELIÉF TL 80MM DO LOŽE Z KAM</t>
  </si>
  <si>
    <t>vjezdy:24,5m2=24,5000 [A]</t>
  </si>
  <si>
    <t>42</t>
  </si>
  <si>
    <t>58920</t>
  </si>
  <si>
    <t>VÝPLŇ SPAR MODIFIKOVANÝM ASFALTEM</t>
  </si>
  <si>
    <t>450,0m=450,0000 [A]</t>
  </si>
  <si>
    <t>položka zahrnuje:  
- dodávku předepsaného materiálu  
- vyčištění a výplň spar tímto materiálem</t>
  </si>
  <si>
    <t>Přidružená stavební výroba</t>
  </si>
  <si>
    <t>43</t>
  </si>
  <si>
    <t>711117</t>
  </si>
  <si>
    <t>IZOLACE BĚŽNÝCH KONSTRUKCÍ PROTI ZEMNÍ VLHKOSTI Z NOPOVÉ FÓLIE</t>
  </si>
  <si>
    <t>VČ UKONČENÍ SYSTÉMOVOU LIŠTOU</t>
  </si>
  <si>
    <t>130,0m2=130,0000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</si>
  <si>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</si>
  <si>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Potrubí</t>
  </si>
  <si>
    <t>44</t>
  </si>
  <si>
    <t>87433</t>
  </si>
  <si>
    <t>POTRUBÍ Z TRUB PLASTOVÝCH ODPADNÍCH DN DO 150MM</t>
  </si>
  <si>
    <t>přípojky UV:40,0m=40,0000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</si>
  <si>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</si>
  <si>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45</t>
  </si>
  <si>
    <t>89712</t>
  </si>
  <si>
    <t>VPUSŤ KANALIZAČNÍ ULIČNÍ KOMPLETNÍ Z BETONOVÝCH DÍLCŮ</t>
  </si>
  <si>
    <t>10ks=10,0000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</si>
  <si>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</si>
  <si>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46</t>
  </si>
  <si>
    <t>89921</t>
  </si>
  <si>
    <t>VÝŠKOVÁ ÚPRAVA POKLOPŮ</t>
  </si>
  <si>
    <t>šachty:16ks=16,0000 [A]</t>
  </si>
  <si>
    <t>- položka výškové úpravy zahrnuje všechny nutné práce a materiály pro zvýšení nebo snížení zařízení (včetně nutné úpravy stávajícího povrchu vozovky nebo chodníku).</t>
  </si>
  <si>
    <t>47</t>
  </si>
  <si>
    <t>89922</t>
  </si>
  <si>
    <t>VÝŠKOVÁ ÚPRAVA MŘÍŽÍ</t>
  </si>
  <si>
    <t>UV:4ks=4,0000 [A]</t>
  </si>
  <si>
    <t>48</t>
  </si>
  <si>
    <t>89923</t>
  </si>
  <si>
    <t>VÝŠKOVÁ ÚPRAVA KRYCÍCH HRNCŮ</t>
  </si>
  <si>
    <t>šoupata:10ks=10,0000 [A]</t>
  </si>
  <si>
    <t>49</t>
  </si>
  <si>
    <t>89924</t>
  </si>
  <si>
    <t>VÝŠKOVÁ ÚPRAVA ANGLICKÝCH DVORKŮ</t>
  </si>
  <si>
    <t>2ks=2,0000 [A]</t>
  </si>
  <si>
    <t>50</t>
  </si>
  <si>
    <t>899632</t>
  </si>
  <si>
    <t>ZKOUŠKA VODOTĚSNOSTI POTRUBÍ DN DO 150MM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</si>
  <si>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</si>
  <si>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51</t>
  </si>
  <si>
    <t>9111A3</t>
  </si>
  <si>
    <t>ZÁBRADLÍ SILNIČNÍ S VODOR MADLY - DEMONTÁŽ S PŘESUNEM</t>
  </si>
  <si>
    <t>JEDNOMADLOVÉ ZÁBRADLÍ VÝŠ.0,5M - ODSTRANĚNÍ  
VČETNĚ ODVOZU NA SKLÁDKU DLE URČENÍ INVESTORA</t>
  </si>
  <si>
    <t>50,0m=50,0000 [A]</t>
  </si>
  <si>
    <t>položka zahrnuje:  
- demontáž a odstranění zařízení  
- jeho odvoz na předepsané místo</t>
  </si>
  <si>
    <t>52</t>
  </si>
  <si>
    <t>914121</t>
  </si>
  <si>
    <t>DOPRAVNÍ ZNAČKY ZÁKLADNÍ VELIKOSTI OCELOVÉ FÓLIE TŘ 1 - DODÁVKA A MONTÁŽ</t>
  </si>
  <si>
    <t>IP6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</si>
  <si>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</si>
  <si>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53</t>
  </si>
  <si>
    <t>914911</t>
  </si>
  <si>
    <t>SLOUPKY A STOJKY DOPRAVNÍCH ZNAČEK Z OCEL TRUBEK SE ZABETONOVÁNÍM - DODÁVKA A MO</t>
  </si>
  <si>
    <t>položka zahrnuje:  
- sloupky a upevňovací zařízení včetně jejich osazení (betonová patka, zemní práce)  
- u dočasných sloupků a upevňovacích zařízení údržbu po celou dobu trvání funkce, náhradu zničených nebo ztracených kusů, nutnou opravu poškozených částí</t>
  </si>
  <si>
    <t>54</t>
  </si>
  <si>
    <t>914912</t>
  </si>
  <si>
    <t>SLOUPKY A STOJKY DZ Z OCEL TRUBEK ZABETON MONTÁŽ S PŘESUNEM</t>
  </si>
  <si>
    <t>směrový posun stáv. sloupků DZ, včetně vlastních DZ</t>
  </si>
  <si>
    <t>položka zahrnuje:  
- dopravu demontovaného zařízení z dočasné skládky  
- osazení (betonová patka, zemní práce) a montáž zařízení na místě určeném projektem  
- nutnou opravu poškozených částí  
nezahrnuje dodávku sloupku, stojky a upevňovacího zařízení</t>
  </si>
  <si>
    <t>55</t>
  </si>
  <si>
    <t>915211</t>
  </si>
  <si>
    <t>VODOROVNÉ DOPRAVNÍ ZNAČENÍ PLASTEM HLADKÉ - DODÁVKA A POKLÁDKA</t>
  </si>
  <si>
    <t>V1a:105,00*0,25=26,2500 [A] 
V2b:440,00*2/3*0,25=73,3333 [B] 
V4:105,00*0,25=26,2500 [C] 
V7:16,0m2=16,0000 [D] 
V11a:72,00*0,125=9,0000 [E] 
vodící pás pro nevidomé:45,00*6*0,015=4,0500 [F] 
Celkem: A+B+C+D+E+F=154,8833 [G]</t>
  </si>
  <si>
    <t>položka zahrnuje:  
- dodání a pokládku nátěrového materiálu (měří se pouze natíraná plocha)  
- předznačení a reflexní úpravu</t>
  </si>
  <si>
    <t>56</t>
  </si>
  <si>
    <t>91552</t>
  </si>
  <si>
    <t>VODOR DOPRAV ZNAČ - PÍSMENA</t>
  </si>
  <si>
    <t>PLAST</t>
  </si>
  <si>
    <t>zastávky BUS:12ks=12,0000 [A]</t>
  </si>
  <si>
    <t>položka zahrnuje:  
- dodání a pokládku nátěrového materiálu  
- předznačení a reflexní úpravu</t>
  </si>
  <si>
    <t>57</t>
  </si>
  <si>
    <t>917212</t>
  </si>
  <si>
    <t>ZÁHONOVÉ OBRUBY Z BETONOVÝCH OBRUBNÍKŮ ŠÍŘ 80MM</t>
  </si>
  <si>
    <t>ŠÍŘ. 60MM</t>
  </si>
  <si>
    <t>790,0m=790,0000 [A]</t>
  </si>
  <si>
    <t>Položka zahrnuje:  
dodání a pokládku betonových obrubníků o rozměrech předepsaných zadávací dokumentací  
betonové lože i boční betonovou opěrku.</t>
  </si>
  <si>
    <t>58</t>
  </si>
  <si>
    <t>917223</t>
  </si>
  <si>
    <t>SILNIČNÍ A CHODNÍKOVÉ OBRUBY Z BETONOVÝCH OBRUBNÍKŮ ŠÍŘ 100MM</t>
  </si>
  <si>
    <t>100x250MM</t>
  </si>
  <si>
    <t>108,0m=108,0000 [A]</t>
  </si>
  <si>
    <t>59</t>
  </si>
  <si>
    <t>917224</t>
  </si>
  <si>
    <t>SILNIČNÍ A CHODNÍKOVÉ OBRUBY Z BETONOVÝCH OBRUBNÍKŮ ŠÍŘ 150MM</t>
  </si>
  <si>
    <t>150x250MM</t>
  </si>
  <si>
    <t>1040,0m=1 040,0000 [A]</t>
  </si>
  <si>
    <t>60</t>
  </si>
  <si>
    <t>917973</t>
  </si>
  <si>
    <t>ZPOMALOVACÍ PRAHY Z PLASTŮ - ODSTRANĚNÍ</t>
  </si>
  <si>
    <t>ŠÍŘ.1,0M  
VČ. ODVOZU NA MÍSTO URČENÉ INVESTOREM</t>
  </si>
  <si>
    <t>6,0m=6,0000 [A]</t>
  </si>
  <si>
    <t>Položka zahrnuje: 
odstranění prahů z plastu včetně odvozu</t>
  </si>
  <si>
    <t>61</t>
  </si>
  <si>
    <t>919111</t>
  </si>
  <si>
    <t>ŘEZÁNÍ ASFALTOVÉHO KRYTU VOZOVEK TL DO 50MM</t>
  </si>
  <si>
    <t>položka zahrnuje řezání vozovkové vrstvy v předepsané tloušťce, včetně spotřeby vody</t>
  </si>
  <si>
    <t>62</t>
  </si>
  <si>
    <t>93755</t>
  </si>
  <si>
    <t>MOBILIÁŘ - PŘÍSTŘEŠKY PRO POPELNICE</t>
  </si>
  <si>
    <t>dodávka a montáž, včetně kotvení, zemních prací a základ.kcí  
1 přístřešek pro 7 kontjnerů dom.odpadu  
KONSTRUKCE OCELOVÁ Jäckel, VÝPLŇ.DÍLCE TAHOKOV, STŘECHA POLYKARBONÁT</t>
  </si>
  <si>
    <t>Položka zahrnuje:  
- montáž, osazení a dodávku kompletního zařízení, předepsaného zadávací dokumentací  
- mimostavništní a vnitrostaveništní dopravu  
- nezbytné zemní práce a základové konstrukce  
- předepsanou povrchovou úpravu (nátěry a pod.)  
Pozn.: materiál uvedený v textu představuje rozhodující podíl ve výrobku</t>
  </si>
  <si>
    <t>63</t>
  </si>
  <si>
    <t>93811</t>
  </si>
  <si>
    <t>OČIŠTĚNÍ ASFALTOVÝCH VOZOVEK UMYTÍM VODOU</t>
  </si>
  <si>
    <t>povrchová živič. úprava:1500,0m2=1 500,0000 [A]</t>
  </si>
  <si>
    <t>položka zahrnuje očištění předepsaným způsobem včetně odklizení vzniklého odpadu</t>
  </si>
  <si>
    <t>64</t>
  </si>
  <si>
    <t>96687</t>
  </si>
  <si>
    <t>VYBOURÁNÍ ULIČNÍCH VPUSTÍ KOMPLETNÍCH</t>
  </si>
  <si>
    <t>8ks=8,0000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</si>
  <si>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</si>
  <si>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PŘECHODY PRO CHODCE - KŘIŽOVATKA UL. KREJČÍHO A BROUMOVSKÁ</t>
  </si>
  <si>
    <t>dle pol.č.17120, 17310:6,0m3-4,0=2,0000 [A]</t>
  </si>
  <si>
    <t>z pol.č.113136:1,18m3*2,4t/m3=2,8320 [A] 
z pol.č.113356:13,57m3*2,4t/m3=32,5680 [B] 
z pol.č.113436: 15,9m3*2,2t/m3=34,9800 [C] 
z pol.č.113516:19,0m*0,04t/m=0,7600 [D] 
z pol.č.113526:37,0m*0,1t/m=3,7000 [E] 
Celkem: A+B+C+D+E=74,8400 [F]</t>
  </si>
  <si>
    <t>živič. chodniky: 59,0m2*0,02=1,1800 [A]</t>
  </si>
  <si>
    <t>živič. chodniky: 59,0m2*0,23=13,5700 [A]</t>
  </si>
  <si>
    <t>živič. vozovky: 53,0m2*0,30=15,9000 [A]</t>
  </si>
  <si>
    <t>19,0m=19,0000 [A]</t>
  </si>
  <si>
    <t>37,0m=37,0000 [A]</t>
  </si>
  <si>
    <t>64,0m2*0,15=9,6000 [A]</t>
  </si>
  <si>
    <t>uložení přebytečné zeminy na skládku z pol.č.123736: 
6,0=6,0000 [A]</t>
  </si>
  <si>
    <t>4.0m3=4,0000 [A]</t>
  </si>
  <si>
    <t>115,0+46,0=161,0000 [A]</t>
  </si>
  <si>
    <t>84,0m2=84,0000 [A]</t>
  </si>
  <si>
    <t>chodník:115,0m2*0,15=17,2500 [A] 
ostruvky: 46,0m2*(0.12+0.15)=12,4200 [B] 
Celkem: A+B=29,6700 [C]</t>
  </si>
  <si>
    <t>chodník:115,0m2-21,5m2=93,5000 [A]</t>
  </si>
  <si>
    <t>chodník:21,5m2=21,5000 [A]</t>
  </si>
  <si>
    <t>101,0m=101,0000 [A]</t>
  </si>
  <si>
    <t>9111A1</t>
  </si>
  <si>
    <t>ZÁBRADLÍ SILNIČNÍ S VODOR MADLY - DODÁVKA A MONTÁŽ</t>
  </si>
  <si>
    <t>2-madlové silniční zábradlí, s povrchovou úpravou pozink  
+ vodící tyč pro nevidomé (100-250mm nad pochozí plochu) 
včetně zemních prací, kotvení, základ.patky</t>
  </si>
  <si>
    <t>položka zahrnuje:  
- dodání zábradlí včetně předepsané povrchové úpravy  
- osazení sloupků zaberaněním nebo osazením do betonových bloků (včetně betonových bloků a nutných zemních prací)</t>
  </si>
  <si>
    <t>67,0m=67,0000 [A]</t>
  </si>
  <si>
    <t>919112</t>
  </si>
  <si>
    <t>ŘEZÁNÍ ASFALTOVÉHO KRYTU VOZOVEK TL DO 100MM</t>
  </si>
  <si>
    <t>VEŘEJNÉ OSVĚTLENÍ</t>
  </si>
  <si>
    <t xml:space="preserve">VEŘEJNÉ OSVĚTLENÍ </t>
  </si>
  <si>
    <t>třídník a cenová úroveň</t>
  </si>
  <si>
    <t>OTSKP 2016</t>
  </si>
  <si>
    <t>dle projektanta</t>
  </si>
  <si>
    <t>Výkaz výměr</t>
  </si>
  <si>
    <t xml:space="preserve">Akce:  </t>
  </si>
  <si>
    <t xml:space="preserve">Vypracoval:  </t>
  </si>
  <si>
    <t>Martin Müller</t>
  </si>
  <si>
    <t xml:space="preserve">Datum:  </t>
  </si>
  <si>
    <t>číslo</t>
  </si>
  <si>
    <t>položka</t>
  </si>
  <si>
    <t>množtví</t>
  </si>
  <si>
    <t>jedn</t>
  </si>
  <si>
    <t>materiál</t>
  </si>
  <si>
    <t>montáž</t>
  </si>
  <si>
    <t>cena celk</t>
  </si>
  <si>
    <t>Stožár PC6-159/133/114</t>
  </si>
  <si>
    <t>ks</t>
  </si>
  <si>
    <t>002</t>
  </si>
  <si>
    <t>Výložník PD1-3000/114</t>
  </si>
  <si>
    <t>003</t>
  </si>
  <si>
    <t>Stožárová svorkovnice SV 6.16.5</t>
  </si>
  <si>
    <t>004</t>
  </si>
  <si>
    <t xml:space="preserve">Doplnění stávající stožárové svorkovnice </t>
  </si>
  <si>
    <t>005</t>
  </si>
  <si>
    <t>Svítidlo BGP621 OFR8 LED-HB / 76W obousměrná GPRS komunikace, SIM, GPS, fotobuňka - dle projektové specifikace</t>
  </si>
  <si>
    <t>006</t>
  </si>
  <si>
    <t>Kabel CYKY 4x10</t>
  </si>
  <si>
    <t>m</t>
  </si>
  <si>
    <t>007</t>
  </si>
  <si>
    <t>Kabel CYKY 3x1,5</t>
  </si>
  <si>
    <t>008</t>
  </si>
  <si>
    <t>Zemnící pásovina FeZn 30x4</t>
  </si>
  <si>
    <t>009</t>
  </si>
  <si>
    <t>Zemnící drát FeZn 8mm</t>
  </si>
  <si>
    <t>010</t>
  </si>
  <si>
    <t>Oko na zemnící drát M8</t>
  </si>
  <si>
    <t>011</t>
  </si>
  <si>
    <t>Svorka SK</t>
  </si>
  <si>
    <t>012</t>
  </si>
  <si>
    <t>Chránička KOPOFLEX 50</t>
  </si>
  <si>
    <t>013</t>
  </si>
  <si>
    <t>Chránička KOPODUR 110</t>
  </si>
  <si>
    <t>014</t>
  </si>
  <si>
    <t>Krycí desky / výstražná fólie</t>
  </si>
  <si>
    <t>015</t>
  </si>
  <si>
    <t xml:space="preserve">Úprava stávajícího beton základu </t>
  </si>
  <si>
    <t>016</t>
  </si>
  <si>
    <t>Betonový základ pro stožár</t>
  </si>
  <si>
    <t>017</t>
  </si>
  <si>
    <t>Výkop pro betonový základ stožáru</t>
  </si>
  <si>
    <t>018</t>
  </si>
  <si>
    <t>Výkop 30x60</t>
  </si>
  <si>
    <t>bm</t>
  </si>
  <si>
    <t>019</t>
  </si>
  <si>
    <t>Zához 30x40</t>
  </si>
  <si>
    <t>020</t>
  </si>
  <si>
    <t>Výkop 50x120</t>
  </si>
  <si>
    <t>021</t>
  </si>
  <si>
    <t>Zához 50x100</t>
  </si>
  <si>
    <t>022</t>
  </si>
  <si>
    <t>Pískové lože 30x20</t>
  </si>
  <si>
    <t>023</t>
  </si>
  <si>
    <t>Betonové lože 50x20</t>
  </si>
  <si>
    <t>024</t>
  </si>
  <si>
    <t>Provizorní úprava terénu, hutnění</t>
  </si>
  <si>
    <t>m2</t>
  </si>
  <si>
    <t>025</t>
  </si>
  <si>
    <t>Spojovací a montážní materiál</t>
  </si>
  <si>
    <t>soub</t>
  </si>
  <si>
    <t>027</t>
  </si>
  <si>
    <t>Doprava</t>
  </si>
  <si>
    <t>029</t>
  </si>
  <si>
    <t>Pronájem plošiny</t>
  </si>
  <si>
    <t>hod</t>
  </si>
  <si>
    <t>030</t>
  </si>
  <si>
    <t>Likvidace odpadu</t>
  </si>
  <si>
    <t>031</t>
  </si>
  <si>
    <t>Výchozí revize</t>
  </si>
  <si>
    <t>Celkem bez DPH</t>
  </si>
  <si>
    <t>Finální úpravy povrchů jsou součástí pokládky povrchů</t>
  </si>
  <si>
    <t>množství</t>
  </si>
  <si>
    <t>jedn.</t>
  </si>
  <si>
    <t>práce</t>
  </si>
  <si>
    <t>celkem</t>
  </si>
  <si>
    <t>Rozpojovací pilíř 4x vývod, 3f pojistkové odpínače, pojistky 16A</t>
  </si>
  <si>
    <t>Stožár stupňovitý vetknutý s obloukovým výložníkem 10m / 1,5m</t>
  </si>
  <si>
    <t>Obloukový výložník na stávající stožár 1,5m</t>
  </si>
  <si>
    <t>Demontáž svítidla</t>
  </si>
  <si>
    <t>Demontáž dvojitého výložníku</t>
  </si>
  <si>
    <t>Stožárová svorkovnice SV-B 6.16.4, 1x10A</t>
  </si>
  <si>
    <t>Svítidlo uliční LED 42W dle TZ a standardů SML</t>
  </si>
  <si>
    <t>Zemní kabelová spojka do 4x16mm2</t>
  </si>
  <si>
    <t>Chránička DN110 tuhá</t>
  </si>
  <si>
    <t>Betonový základ pro stožár dle TZ</t>
  </si>
  <si>
    <t>Výkop 30x70</t>
  </si>
  <si>
    <t>Zához včetně hutnění 30x50</t>
  </si>
  <si>
    <t>Zához včetně hutnění 50x100</t>
  </si>
  <si>
    <t>Pískové lože 30-50x20</t>
  </si>
  <si>
    <t>Signalizační fólie</t>
  </si>
  <si>
    <t>Provizorní úprava terénu</t>
  </si>
  <si>
    <t>026</t>
  </si>
  <si>
    <t>Napojení na stávající rozvody</t>
  </si>
  <si>
    <t>028</t>
  </si>
  <si>
    <t>Odvoz a likvidace odpadu</t>
  </si>
  <si>
    <t>Pronájem jeřábu</t>
  </si>
  <si>
    <t>032</t>
  </si>
  <si>
    <t>Pomocné montážní a zednické práce</t>
  </si>
  <si>
    <t>033</t>
  </si>
  <si>
    <t>034</t>
  </si>
  <si>
    <t>MÍSTNÍ KOMUNIKACE BROUMOVSKÁ - ÚSEK UL. PLÁTENICKÁ - UL. KREJČÍHO</t>
  </si>
  <si>
    <t>MÍSTNÍ KOMUNIKACE BROUMOVSKÁ - KŘIŽOVATKA UL. KREJČÍHO A BROUMOVSKÁ</t>
  </si>
  <si>
    <t>4 - VEŘEJNÉ OSVĚTLENÍ - KŘIŽOVATKA UL. KREJČÍHO A BROUMOVSKÁ</t>
  </si>
  <si>
    <t>2 - VEŘEJNÉ OSVĚTLENÍ - PŘECHOD BROUMOVSKÁ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</si>
</sst>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4" fontId="28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right" vertical="center"/>
    </xf>
    <xf numFmtId="4" fontId="11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" fontId="0" fillId="0" borderId="0" xfId="0" applyNumberForma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676275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C22" sqref="C22"/>
    </sheetView>
  </sheetViews>
  <sheetFormatPr defaultColWidth="9.140625" defaultRowHeight="12.75" customHeight="1"/>
  <cols>
    <col min="1" max="1" width="10.140625" style="0" customWidth="1"/>
    <col min="2" max="2" width="13.57421875" style="0" customWidth="1"/>
    <col min="3" max="3" width="72.8515625" style="0" customWidth="1"/>
    <col min="4" max="6" width="20.7109375" style="0" customWidth="1"/>
  </cols>
  <sheetData>
    <row r="1" spans="1:6" ht="12.75" customHeight="1">
      <c r="A1" s="62"/>
      <c r="B1" s="1"/>
      <c r="C1" s="1"/>
      <c r="D1" s="1"/>
      <c r="E1" s="1"/>
      <c r="F1" s="1"/>
    </row>
    <row r="2" spans="1:6" ht="12.75" customHeight="1">
      <c r="A2" s="62"/>
      <c r="B2" s="1"/>
      <c r="C2" s="63" t="s">
        <v>0</v>
      </c>
      <c r="D2" s="1"/>
      <c r="E2" s="1"/>
      <c r="F2" s="1"/>
    </row>
    <row r="3" spans="1:6" ht="19.5" customHeight="1">
      <c r="A3" s="62"/>
      <c r="B3" s="1"/>
      <c r="C3" s="62"/>
      <c r="D3" s="1"/>
      <c r="E3" s="1"/>
      <c r="F3" s="1"/>
    </row>
    <row r="4" spans="1:6" ht="19.5" customHeight="1">
      <c r="A4" s="1"/>
      <c r="B4" s="1"/>
      <c r="C4" s="64" t="s">
        <v>1</v>
      </c>
      <c r="D4" s="62"/>
      <c r="E4" s="62"/>
      <c r="F4" s="1"/>
    </row>
    <row r="5" spans="1:6" ht="12.75" customHeight="1">
      <c r="A5" s="1"/>
      <c r="B5" s="1"/>
      <c r="C5" s="62" t="s">
        <v>2</v>
      </c>
      <c r="D5" s="62"/>
      <c r="E5" s="62"/>
      <c r="F5" s="1"/>
    </row>
    <row r="6" spans="1:6" ht="12.75" customHeight="1">
      <c r="A6" s="1"/>
      <c r="B6" s="1"/>
      <c r="C6" s="60" t="s">
        <v>3</v>
      </c>
      <c r="D6" s="61">
        <f>SUM(D10:D16)</f>
        <v>0</v>
      </c>
      <c r="E6" s="1"/>
      <c r="F6" s="1"/>
    </row>
    <row r="7" spans="1:6" ht="12.75" customHeight="1">
      <c r="A7" s="1"/>
      <c r="B7" s="1"/>
      <c r="C7" s="60" t="s">
        <v>4</v>
      </c>
      <c r="D7" s="61">
        <f>SUM(F10:F16)</f>
        <v>0</v>
      </c>
      <c r="E7" s="1"/>
      <c r="F7" s="1"/>
    </row>
    <row r="8" spans="1:6" ht="12.75" customHeight="1">
      <c r="A8" s="4"/>
      <c r="B8" s="4"/>
      <c r="C8" s="4"/>
      <c r="D8" s="4"/>
      <c r="E8" s="4"/>
      <c r="F8" s="4"/>
    </row>
    <row r="9" spans="1:6" ht="31.5" customHeight="1">
      <c r="A9" s="3" t="s">
        <v>5</v>
      </c>
      <c r="B9" s="35" t="s">
        <v>437</v>
      </c>
      <c r="C9" s="3" t="s">
        <v>6</v>
      </c>
      <c r="D9" s="3" t="s">
        <v>7</v>
      </c>
      <c r="E9" s="3" t="s">
        <v>8</v>
      </c>
      <c r="F9" s="3" t="s">
        <v>9</v>
      </c>
    </row>
    <row r="10" spans="1:6" ht="12.75" customHeight="1">
      <c r="A10" s="14" t="s">
        <v>23</v>
      </c>
      <c r="B10" s="33" t="s">
        <v>438</v>
      </c>
      <c r="C10" s="14" t="s">
        <v>24</v>
      </c>
      <c r="D10" s="15">
        <f>'001'!I3</f>
        <v>0</v>
      </c>
      <c r="E10" s="15">
        <f>SUM(D10)*0.21</f>
        <v>0</v>
      </c>
      <c r="F10" s="15">
        <f>D10+E10</f>
        <v>0</v>
      </c>
    </row>
    <row r="11" spans="1:6" ht="12.75" customHeight="1">
      <c r="A11" s="14"/>
      <c r="B11" s="14"/>
      <c r="C11" s="32" t="s">
        <v>115</v>
      </c>
      <c r="D11" s="15"/>
      <c r="E11" s="15"/>
      <c r="F11" s="15"/>
    </row>
    <row r="12" spans="1:6" ht="12.75" customHeight="1">
      <c r="A12" s="14" t="s">
        <v>28</v>
      </c>
      <c r="B12" s="33" t="s">
        <v>438</v>
      </c>
      <c r="C12" s="14" t="s">
        <v>113</v>
      </c>
      <c r="D12" s="15">
        <f>1!I3</f>
        <v>0</v>
      </c>
      <c r="E12" s="15">
        <f>SUM(D12)*0.21</f>
        <v>0</v>
      </c>
      <c r="F12" s="15">
        <f>D12+E12</f>
        <v>0</v>
      </c>
    </row>
    <row r="13" spans="1:6" ht="12.75" customHeight="1">
      <c r="A13" s="14">
        <v>2</v>
      </c>
      <c r="B13" s="33" t="s">
        <v>439</v>
      </c>
      <c r="C13" s="14" t="s">
        <v>435</v>
      </c>
      <c r="D13" s="15">
        <f>SUM(2!G39)</f>
        <v>0</v>
      </c>
      <c r="E13" s="15">
        <f>SUM(D13)*0.21</f>
        <v>0</v>
      </c>
      <c r="F13" s="15">
        <f>SUM(D13:E13)</f>
        <v>0</v>
      </c>
    </row>
    <row r="14" spans="1:6" ht="12.75" customHeight="1">
      <c r="A14" s="14"/>
      <c r="B14" s="14"/>
      <c r="C14" s="32" t="s">
        <v>411</v>
      </c>
      <c r="D14" s="15"/>
      <c r="E14" s="15"/>
      <c r="F14" s="15"/>
    </row>
    <row r="15" spans="1:6" ht="12.75" customHeight="1">
      <c r="A15" s="14">
        <v>3</v>
      </c>
      <c r="B15" s="33" t="s">
        <v>438</v>
      </c>
      <c r="C15" s="33" t="s">
        <v>113</v>
      </c>
      <c r="D15" s="15">
        <f>3!I3</f>
        <v>0</v>
      </c>
      <c r="E15" s="15">
        <f>SUM(D15)*0.21</f>
        <v>0</v>
      </c>
      <c r="F15" s="15">
        <f>D15+E15</f>
        <v>0</v>
      </c>
    </row>
    <row r="16" spans="1:6" ht="12.75" customHeight="1">
      <c r="A16" s="14">
        <v>4</v>
      </c>
      <c r="B16" s="33" t="s">
        <v>439</v>
      </c>
      <c r="C16" s="33" t="s">
        <v>436</v>
      </c>
      <c r="D16" s="15">
        <f>SUM(4!G43)</f>
        <v>0</v>
      </c>
      <c r="E16" s="15">
        <f>SUM(D16)*0.21</f>
        <v>0</v>
      </c>
      <c r="F16" s="15">
        <f>SUM(D16:E16)</f>
        <v>0</v>
      </c>
    </row>
    <row r="23" ht="12.75" customHeight="1">
      <c r="F23" s="78"/>
    </row>
    <row r="24" ht="12.75" customHeight="1">
      <c r="D24" s="78"/>
    </row>
  </sheetData>
  <sheetProtection/>
  <mergeCells count="4">
    <mergeCell ref="A1:A3"/>
    <mergeCell ref="C2:C3"/>
    <mergeCell ref="C4:E4"/>
    <mergeCell ref="C5:E5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pane ySplit="7" topLeftCell="A8" activePane="bottomLeft" state="frozen"/>
      <selection pane="topLeft" activeCell="C26" sqref="C26"/>
      <selection pane="bottomLeft" activeCell="F1" sqref="F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21</v>
      </c>
    </row>
    <row r="3" spans="1:16" ht="15">
      <c r="A3" t="s">
        <v>11</v>
      </c>
      <c r="B3" s="8" t="s">
        <v>13</v>
      </c>
      <c r="C3" s="66" t="s">
        <v>14</v>
      </c>
      <c r="D3" s="62"/>
      <c r="E3" s="9" t="s">
        <v>15</v>
      </c>
      <c r="F3" s="1"/>
      <c r="G3" s="6"/>
      <c r="H3" s="5" t="s">
        <v>23</v>
      </c>
      <c r="I3" s="31">
        <f>0+I8+I69</f>
        <v>0</v>
      </c>
      <c r="O3" t="s">
        <v>18</v>
      </c>
      <c r="P3" t="s">
        <v>22</v>
      </c>
    </row>
    <row r="4" spans="1:16" ht="15">
      <c r="A4" t="s">
        <v>16</v>
      </c>
      <c r="B4" s="11" t="s">
        <v>17</v>
      </c>
      <c r="C4" s="67" t="s">
        <v>23</v>
      </c>
      <c r="D4" s="68"/>
      <c r="E4" s="12" t="s">
        <v>24</v>
      </c>
      <c r="F4" s="4"/>
      <c r="G4" s="4"/>
      <c r="H4" s="13"/>
      <c r="I4" s="13"/>
      <c r="O4" t="s">
        <v>19</v>
      </c>
      <c r="P4" t="s">
        <v>22</v>
      </c>
    </row>
    <row r="5" spans="1:16" ht="12.75">
      <c r="A5" s="65" t="s">
        <v>25</v>
      </c>
      <c r="B5" s="65" t="s">
        <v>27</v>
      </c>
      <c r="C5" s="65" t="s">
        <v>29</v>
      </c>
      <c r="D5" s="65" t="s">
        <v>30</v>
      </c>
      <c r="E5" s="65" t="s">
        <v>31</v>
      </c>
      <c r="F5" s="65" t="s">
        <v>33</v>
      </c>
      <c r="G5" s="65" t="s">
        <v>35</v>
      </c>
      <c r="H5" s="65" t="s">
        <v>37</v>
      </c>
      <c r="I5" s="65"/>
      <c r="O5" t="s">
        <v>20</v>
      </c>
      <c r="P5" t="s">
        <v>22</v>
      </c>
    </row>
    <row r="6" spans="1:9" ht="12.75">
      <c r="A6" s="65"/>
      <c r="B6" s="65"/>
      <c r="C6" s="65"/>
      <c r="D6" s="65"/>
      <c r="E6" s="65"/>
      <c r="F6" s="65"/>
      <c r="G6" s="65"/>
      <c r="H6" s="10" t="s">
        <v>38</v>
      </c>
      <c r="I6" s="10" t="s">
        <v>40</v>
      </c>
    </row>
    <row r="7" spans="1:9" ht="12.75">
      <c r="A7" s="10" t="s">
        <v>26</v>
      </c>
      <c r="B7" s="10" t="s">
        <v>28</v>
      </c>
      <c r="C7" s="10" t="s">
        <v>22</v>
      </c>
      <c r="D7" s="10" t="s">
        <v>21</v>
      </c>
      <c r="E7" s="10" t="s">
        <v>32</v>
      </c>
      <c r="F7" s="10" t="s">
        <v>34</v>
      </c>
      <c r="G7" s="10" t="s">
        <v>36</v>
      </c>
      <c r="H7" s="10" t="s">
        <v>39</v>
      </c>
      <c r="I7" s="10" t="s">
        <v>41</v>
      </c>
    </row>
    <row r="8" spans="1:9" ht="12.75">
      <c r="A8" s="13" t="s">
        <v>42</v>
      </c>
      <c r="B8" s="13"/>
      <c r="C8" s="17" t="s">
        <v>26</v>
      </c>
      <c r="D8" s="13"/>
      <c r="E8" s="18" t="s">
        <v>43</v>
      </c>
      <c r="F8" s="13"/>
      <c r="G8" s="13"/>
      <c r="H8" s="13"/>
      <c r="I8" s="19">
        <f>0+I9+I13+I17+I21+I25+I29+I33+I37+I41+I45+I49+I53+I57+I61+I65</f>
        <v>0</v>
      </c>
    </row>
    <row r="9" spans="1:16" ht="12.75">
      <c r="A9" s="16" t="s">
        <v>44</v>
      </c>
      <c r="B9" s="20" t="s">
        <v>28</v>
      </c>
      <c r="C9" s="20" t="s">
        <v>45</v>
      </c>
      <c r="D9" s="16" t="s">
        <v>46</v>
      </c>
      <c r="E9" s="21" t="s">
        <v>47</v>
      </c>
      <c r="F9" s="22" t="s">
        <v>48</v>
      </c>
      <c r="G9" s="23">
        <v>1</v>
      </c>
      <c r="H9" s="24"/>
      <c r="I9" s="24">
        <f>ROUND(ROUND(H9,2)*ROUND(G9,3),2)</f>
        <v>0</v>
      </c>
      <c r="O9">
        <f>(I9*21)/100</f>
        <v>0</v>
      </c>
      <c r="P9" t="s">
        <v>22</v>
      </c>
    </row>
    <row r="10" spans="1:5" ht="63.75">
      <c r="A10" s="25" t="s">
        <v>49</v>
      </c>
      <c r="E10" s="26" t="s">
        <v>50</v>
      </c>
    </row>
    <row r="11" spans="1:5" ht="12.75">
      <c r="A11" s="27" t="s">
        <v>51</v>
      </c>
      <c r="E11" s="28" t="s">
        <v>46</v>
      </c>
    </row>
    <row r="12" spans="1:5" ht="12.75">
      <c r="A12" t="s">
        <v>52</v>
      </c>
      <c r="E12" s="26" t="s">
        <v>53</v>
      </c>
    </row>
    <row r="13" spans="1:16" ht="12.75">
      <c r="A13" s="16" t="s">
        <v>44</v>
      </c>
      <c r="B13" s="20" t="s">
        <v>22</v>
      </c>
      <c r="C13" s="20" t="s">
        <v>54</v>
      </c>
      <c r="D13" s="16" t="s">
        <v>46</v>
      </c>
      <c r="E13" s="21" t="s">
        <v>55</v>
      </c>
      <c r="F13" s="22" t="s">
        <v>48</v>
      </c>
      <c r="G13" s="23">
        <v>1</v>
      </c>
      <c r="H13" s="24"/>
      <c r="I13" s="24">
        <f>ROUND(ROUND(H13,2)*ROUND(G13,3),2)</f>
        <v>0</v>
      </c>
      <c r="O13">
        <f>(I13*21)/100</f>
        <v>0</v>
      </c>
      <c r="P13" t="s">
        <v>22</v>
      </c>
    </row>
    <row r="14" spans="1:5" ht="102">
      <c r="A14" s="25" t="s">
        <v>49</v>
      </c>
      <c r="E14" s="26" t="s">
        <v>56</v>
      </c>
    </row>
    <row r="15" spans="1:5" ht="12.75">
      <c r="A15" s="27" t="s">
        <v>51</v>
      </c>
      <c r="E15" s="28" t="s">
        <v>46</v>
      </c>
    </row>
    <row r="16" spans="1:5" ht="12.75">
      <c r="A16" t="s">
        <v>52</v>
      </c>
      <c r="E16" s="26" t="s">
        <v>53</v>
      </c>
    </row>
    <row r="17" spans="1:16" ht="12.75">
      <c r="A17" s="16" t="s">
        <v>44</v>
      </c>
      <c r="B17" s="20" t="s">
        <v>21</v>
      </c>
      <c r="C17" s="20" t="s">
        <v>57</v>
      </c>
      <c r="D17" s="16" t="s">
        <v>46</v>
      </c>
      <c r="E17" s="21" t="s">
        <v>58</v>
      </c>
      <c r="F17" s="22" t="s">
        <v>48</v>
      </c>
      <c r="G17" s="23">
        <v>1</v>
      </c>
      <c r="H17" s="24"/>
      <c r="I17" s="24">
        <f>ROUND(ROUND(H17,2)*ROUND(G17,3),2)</f>
        <v>0</v>
      </c>
      <c r="O17">
        <f>(I17*21)/100</f>
        <v>0</v>
      </c>
      <c r="P17" t="s">
        <v>22</v>
      </c>
    </row>
    <row r="18" spans="1:5" ht="76.5">
      <c r="A18" s="25" t="s">
        <v>49</v>
      </c>
      <c r="E18" s="26" t="s">
        <v>59</v>
      </c>
    </row>
    <row r="19" spans="1:5" ht="12.75">
      <c r="A19" s="27" t="s">
        <v>51</v>
      </c>
      <c r="E19" s="28" t="s">
        <v>46</v>
      </c>
    </row>
    <row r="20" spans="1:5" ht="12.75">
      <c r="A20" t="s">
        <v>52</v>
      </c>
      <c r="E20" s="26" t="s">
        <v>53</v>
      </c>
    </row>
    <row r="21" spans="1:16" ht="12.75">
      <c r="A21" s="16" t="s">
        <v>44</v>
      </c>
      <c r="B21" s="20" t="s">
        <v>32</v>
      </c>
      <c r="C21" s="20" t="s">
        <v>60</v>
      </c>
      <c r="D21" s="16" t="s">
        <v>46</v>
      </c>
      <c r="E21" s="21" t="s">
        <v>61</v>
      </c>
      <c r="F21" s="22" t="s">
        <v>48</v>
      </c>
      <c r="G21" s="23">
        <v>1</v>
      </c>
      <c r="H21" s="24"/>
      <c r="I21" s="24">
        <f>ROUND(ROUND(H21,2)*ROUND(G21,3),2)</f>
        <v>0</v>
      </c>
      <c r="O21">
        <f>(I21*21)/100</f>
        <v>0</v>
      </c>
      <c r="P21" t="s">
        <v>22</v>
      </c>
    </row>
    <row r="22" spans="1:5" ht="51">
      <c r="A22" s="25" t="s">
        <v>49</v>
      </c>
      <c r="E22" s="26" t="s">
        <v>62</v>
      </c>
    </row>
    <row r="23" spans="1:5" ht="12.75">
      <c r="A23" s="27" t="s">
        <v>51</v>
      </c>
      <c r="E23" s="28" t="s">
        <v>46</v>
      </c>
    </row>
    <row r="24" spans="1:5" ht="12.75">
      <c r="A24" t="s">
        <v>52</v>
      </c>
      <c r="E24" s="26" t="s">
        <v>53</v>
      </c>
    </row>
    <row r="25" spans="1:16" ht="12.75">
      <c r="A25" s="16" t="s">
        <v>44</v>
      </c>
      <c r="B25" s="20" t="s">
        <v>34</v>
      </c>
      <c r="C25" s="20" t="s">
        <v>63</v>
      </c>
      <c r="D25" s="16" t="s">
        <v>46</v>
      </c>
      <c r="E25" s="21" t="s">
        <v>64</v>
      </c>
      <c r="F25" s="22" t="s">
        <v>48</v>
      </c>
      <c r="G25" s="23">
        <v>1</v>
      </c>
      <c r="H25" s="24"/>
      <c r="I25" s="24">
        <f>ROUND(ROUND(H25,2)*ROUND(G25,3),2)</f>
        <v>0</v>
      </c>
      <c r="O25">
        <f>(I25*21)/100</f>
        <v>0</v>
      </c>
      <c r="P25" t="s">
        <v>22</v>
      </c>
    </row>
    <row r="26" spans="1:5" ht="12.75">
      <c r="A26" s="25" t="s">
        <v>49</v>
      </c>
      <c r="E26" s="26" t="s">
        <v>46</v>
      </c>
    </row>
    <row r="27" spans="1:5" ht="12.75">
      <c r="A27" s="27" t="s">
        <v>51</v>
      </c>
      <c r="E27" s="28" t="s">
        <v>46</v>
      </c>
    </row>
    <row r="28" spans="1:5" ht="12.75">
      <c r="A28" t="s">
        <v>52</v>
      </c>
      <c r="E28" s="26" t="s">
        <v>65</v>
      </c>
    </row>
    <row r="29" spans="1:16" ht="12.75">
      <c r="A29" s="16" t="s">
        <v>44</v>
      </c>
      <c r="B29" s="20" t="s">
        <v>36</v>
      </c>
      <c r="C29" s="20" t="s">
        <v>66</v>
      </c>
      <c r="D29" s="16" t="s">
        <v>46</v>
      </c>
      <c r="E29" s="21" t="s">
        <v>67</v>
      </c>
      <c r="F29" s="22" t="s">
        <v>48</v>
      </c>
      <c r="G29" s="23">
        <v>1</v>
      </c>
      <c r="H29" s="24"/>
      <c r="I29" s="24">
        <f>ROUND(ROUND(H29,2)*ROUND(G29,3),2)</f>
        <v>0</v>
      </c>
      <c r="O29">
        <f>(I29*21)/100</f>
        <v>0</v>
      </c>
      <c r="P29" t="s">
        <v>22</v>
      </c>
    </row>
    <row r="30" spans="1:5" ht="12.75">
      <c r="A30" s="25" t="s">
        <v>49</v>
      </c>
      <c r="E30" s="26" t="s">
        <v>68</v>
      </c>
    </row>
    <row r="31" spans="1:5" ht="12.75">
      <c r="A31" s="27" t="s">
        <v>51</v>
      </c>
      <c r="E31" s="28" t="s">
        <v>69</v>
      </c>
    </row>
    <row r="32" spans="1:5" ht="12.75">
      <c r="A32" t="s">
        <v>52</v>
      </c>
      <c r="E32" s="26" t="s">
        <v>65</v>
      </c>
    </row>
    <row r="33" spans="1:16" ht="12.75">
      <c r="A33" s="16" t="s">
        <v>44</v>
      </c>
      <c r="B33" s="20" t="s">
        <v>70</v>
      </c>
      <c r="C33" s="20" t="s">
        <v>71</v>
      </c>
      <c r="D33" s="16" t="s">
        <v>46</v>
      </c>
      <c r="E33" s="21" t="s">
        <v>67</v>
      </c>
      <c r="F33" s="22" t="s">
        <v>48</v>
      </c>
      <c r="G33" s="23">
        <v>1</v>
      </c>
      <c r="H33" s="24"/>
      <c r="I33" s="24">
        <f>ROUND(ROUND(H33,2)*ROUND(G33,3),2)</f>
        <v>0</v>
      </c>
      <c r="O33">
        <f>(I33*21)/100</f>
        <v>0</v>
      </c>
      <c r="P33" t="s">
        <v>22</v>
      </c>
    </row>
    <row r="34" spans="1:5" ht="12.75">
      <c r="A34" s="25" t="s">
        <v>49</v>
      </c>
      <c r="E34" s="26" t="s">
        <v>72</v>
      </c>
    </row>
    <row r="35" spans="1:5" ht="12.75">
      <c r="A35" s="27" t="s">
        <v>51</v>
      </c>
      <c r="E35" s="28" t="s">
        <v>69</v>
      </c>
    </row>
    <row r="36" spans="1:5" ht="12.75">
      <c r="A36" t="s">
        <v>52</v>
      </c>
      <c r="E36" s="26" t="s">
        <v>65</v>
      </c>
    </row>
    <row r="37" spans="1:16" ht="12.75">
      <c r="A37" s="16" t="s">
        <v>44</v>
      </c>
      <c r="B37" s="20" t="s">
        <v>73</v>
      </c>
      <c r="C37" s="20" t="s">
        <v>74</v>
      </c>
      <c r="D37" s="16" t="s">
        <v>46</v>
      </c>
      <c r="E37" s="21" t="s">
        <v>75</v>
      </c>
      <c r="F37" s="22" t="s">
        <v>48</v>
      </c>
      <c r="G37" s="23">
        <v>1</v>
      </c>
      <c r="H37" s="24"/>
      <c r="I37" s="24">
        <f>ROUND(ROUND(H37,2)*ROUND(G37,3),2)</f>
        <v>0</v>
      </c>
      <c r="O37">
        <f>(I37*21)/100</f>
        <v>0</v>
      </c>
      <c r="P37" t="s">
        <v>22</v>
      </c>
    </row>
    <row r="38" spans="1:5" ht="51">
      <c r="A38" s="25" t="s">
        <v>49</v>
      </c>
      <c r="E38" s="26" t="s">
        <v>76</v>
      </c>
    </row>
    <row r="39" spans="1:5" ht="12.75">
      <c r="A39" s="27" t="s">
        <v>51</v>
      </c>
      <c r="E39" s="28" t="s">
        <v>46</v>
      </c>
    </row>
    <row r="40" spans="1:5" ht="12.75">
      <c r="A40" t="s">
        <v>52</v>
      </c>
      <c r="E40" s="26" t="s">
        <v>65</v>
      </c>
    </row>
    <row r="41" spans="1:16" ht="12.75">
      <c r="A41" s="16" t="s">
        <v>44</v>
      </c>
      <c r="B41" s="20" t="s">
        <v>39</v>
      </c>
      <c r="C41" s="20" t="s">
        <v>77</v>
      </c>
      <c r="D41" s="16" t="s">
        <v>46</v>
      </c>
      <c r="E41" s="21" t="s">
        <v>78</v>
      </c>
      <c r="F41" s="22" t="s">
        <v>48</v>
      </c>
      <c r="G41" s="23">
        <v>1</v>
      </c>
      <c r="H41" s="24"/>
      <c r="I41" s="24">
        <f>ROUND(ROUND(H41,2)*ROUND(G41,3),2)</f>
        <v>0</v>
      </c>
      <c r="O41">
        <f>(I41*21)/100</f>
        <v>0</v>
      </c>
      <c r="P41" t="s">
        <v>22</v>
      </c>
    </row>
    <row r="42" spans="1:5" ht="12.75">
      <c r="A42" s="25" t="s">
        <v>49</v>
      </c>
      <c r="E42" s="26" t="s">
        <v>46</v>
      </c>
    </row>
    <row r="43" spans="1:5" ht="12.75">
      <c r="A43" s="27" t="s">
        <v>51</v>
      </c>
      <c r="E43" s="28" t="s">
        <v>69</v>
      </c>
    </row>
    <row r="44" spans="1:5" ht="12.75">
      <c r="A44" t="s">
        <v>52</v>
      </c>
      <c r="E44" s="26" t="s">
        <v>65</v>
      </c>
    </row>
    <row r="45" spans="1:16" ht="12.75">
      <c r="A45" s="16" t="s">
        <v>44</v>
      </c>
      <c r="B45" s="20" t="s">
        <v>41</v>
      </c>
      <c r="C45" s="20" t="s">
        <v>79</v>
      </c>
      <c r="D45" s="16" t="s">
        <v>46</v>
      </c>
      <c r="E45" s="21" t="s">
        <v>80</v>
      </c>
      <c r="F45" s="22" t="s">
        <v>48</v>
      </c>
      <c r="G45" s="23">
        <v>1</v>
      </c>
      <c r="H45" s="24"/>
      <c r="I45" s="24">
        <f>ROUND(ROUND(H45,2)*ROUND(G45,3),2)</f>
        <v>0</v>
      </c>
      <c r="O45">
        <f>(I45*21)/100</f>
        <v>0</v>
      </c>
      <c r="P45" t="s">
        <v>22</v>
      </c>
    </row>
    <row r="46" spans="1:5" ht="12.75">
      <c r="A46" s="25" t="s">
        <v>49</v>
      </c>
      <c r="E46" s="26" t="s">
        <v>46</v>
      </c>
    </row>
    <row r="47" spans="1:5" ht="12.75">
      <c r="A47" s="27" t="s">
        <v>51</v>
      </c>
      <c r="E47" s="28" t="s">
        <v>46</v>
      </c>
    </row>
    <row r="48" spans="1:5" ht="12.75">
      <c r="A48" t="s">
        <v>52</v>
      </c>
      <c r="E48" s="26" t="s">
        <v>65</v>
      </c>
    </row>
    <row r="49" spans="1:16" ht="12.75">
      <c r="A49" s="16" t="s">
        <v>44</v>
      </c>
      <c r="B49" s="20" t="s">
        <v>81</v>
      </c>
      <c r="C49" s="20" t="s">
        <v>82</v>
      </c>
      <c r="D49" s="16" t="s">
        <v>46</v>
      </c>
      <c r="E49" s="21" t="s">
        <v>83</v>
      </c>
      <c r="F49" s="22" t="s">
        <v>84</v>
      </c>
      <c r="G49" s="23">
        <v>1</v>
      </c>
      <c r="H49" s="24"/>
      <c r="I49" s="24">
        <f>ROUND(ROUND(H49,2)*ROUND(G49,3),2)</f>
        <v>0</v>
      </c>
      <c r="O49">
        <f>(I49*21)/100</f>
        <v>0</v>
      </c>
      <c r="P49" t="s">
        <v>22</v>
      </c>
    </row>
    <row r="50" spans="1:5" ht="25.5">
      <c r="A50" s="25" t="s">
        <v>49</v>
      </c>
      <c r="E50" s="26" t="s">
        <v>85</v>
      </c>
    </row>
    <row r="51" spans="1:5" ht="12.75">
      <c r="A51" s="27" t="s">
        <v>51</v>
      </c>
      <c r="E51" s="28" t="s">
        <v>46</v>
      </c>
    </row>
    <row r="52" spans="1:5" ht="89.25">
      <c r="A52" t="s">
        <v>52</v>
      </c>
      <c r="E52" s="26" t="s">
        <v>86</v>
      </c>
    </row>
    <row r="53" spans="1:16" ht="12.75">
      <c r="A53" s="16" t="s">
        <v>44</v>
      </c>
      <c r="B53" s="20" t="s">
        <v>87</v>
      </c>
      <c r="C53" s="20" t="s">
        <v>88</v>
      </c>
      <c r="D53" s="16" t="s">
        <v>46</v>
      </c>
      <c r="E53" s="21" t="s">
        <v>89</v>
      </c>
      <c r="F53" s="22" t="s">
        <v>48</v>
      </c>
      <c r="G53" s="23">
        <v>1</v>
      </c>
      <c r="H53" s="24"/>
      <c r="I53" s="24">
        <f>ROUND(ROUND(H53,2)*ROUND(G53,3),2)</f>
        <v>0</v>
      </c>
      <c r="O53">
        <f>(I53*21)/100</f>
        <v>0</v>
      </c>
      <c r="P53" t="s">
        <v>22</v>
      </c>
    </row>
    <row r="54" spans="1:5" ht="229.5">
      <c r="A54" s="25" t="s">
        <v>49</v>
      </c>
      <c r="E54" s="26" t="s">
        <v>90</v>
      </c>
    </row>
    <row r="55" spans="1:5" ht="12.75">
      <c r="A55" s="27" t="s">
        <v>51</v>
      </c>
      <c r="E55" s="28" t="s">
        <v>46</v>
      </c>
    </row>
    <row r="56" spans="1:5" ht="25.5">
      <c r="A56" t="s">
        <v>52</v>
      </c>
      <c r="E56" s="26" t="s">
        <v>91</v>
      </c>
    </row>
    <row r="57" spans="1:16" ht="12.75">
      <c r="A57" s="16" t="s">
        <v>44</v>
      </c>
      <c r="B57" s="20" t="s">
        <v>92</v>
      </c>
      <c r="C57" s="20" t="s">
        <v>93</v>
      </c>
      <c r="D57" s="16" t="s">
        <v>94</v>
      </c>
      <c r="E57" s="21" t="s">
        <v>95</v>
      </c>
      <c r="F57" s="22" t="s">
        <v>48</v>
      </c>
      <c r="G57" s="23">
        <v>1</v>
      </c>
      <c r="H57" s="24"/>
      <c r="I57" s="24">
        <f>ROUND(ROUND(H57,2)*ROUND(G57,3),2)</f>
        <v>0</v>
      </c>
      <c r="O57">
        <f>(I57*21)/100</f>
        <v>0</v>
      </c>
      <c r="P57" t="s">
        <v>22</v>
      </c>
    </row>
    <row r="58" spans="1:5" ht="25.5">
      <c r="A58" s="25" t="s">
        <v>49</v>
      </c>
      <c r="E58" s="26" t="s">
        <v>96</v>
      </c>
    </row>
    <row r="59" spans="1:5" ht="12.75">
      <c r="A59" s="27" t="s">
        <v>51</v>
      </c>
      <c r="E59" s="28" t="s">
        <v>46</v>
      </c>
    </row>
    <row r="60" spans="1:5" ht="12.75">
      <c r="A60" t="s">
        <v>52</v>
      </c>
      <c r="E60" s="26" t="s">
        <v>65</v>
      </c>
    </row>
    <row r="61" spans="1:16" ht="12.75">
      <c r="A61" s="16" t="s">
        <v>44</v>
      </c>
      <c r="B61" s="20" t="s">
        <v>97</v>
      </c>
      <c r="C61" s="20" t="s">
        <v>93</v>
      </c>
      <c r="D61" s="16" t="s">
        <v>98</v>
      </c>
      <c r="E61" s="21" t="s">
        <v>99</v>
      </c>
      <c r="F61" s="22" t="s">
        <v>48</v>
      </c>
      <c r="G61" s="23">
        <v>1</v>
      </c>
      <c r="H61" s="24"/>
      <c r="I61" s="24">
        <f>ROUND(ROUND(H61,2)*ROUND(G61,3),2)</f>
        <v>0</v>
      </c>
      <c r="O61">
        <f>(I61*21)/100</f>
        <v>0</v>
      </c>
      <c r="P61" t="s">
        <v>22</v>
      </c>
    </row>
    <row r="62" spans="1:5" ht="25.5">
      <c r="A62" s="25" t="s">
        <v>49</v>
      </c>
      <c r="E62" s="26" t="s">
        <v>100</v>
      </c>
    </row>
    <row r="63" spans="1:5" ht="12.75">
      <c r="A63" s="27" t="s">
        <v>51</v>
      </c>
      <c r="E63" s="28" t="s">
        <v>46</v>
      </c>
    </row>
    <row r="64" spans="1:5" ht="12.75">
      <c r="A64" t="s">
        <v>52</v>
      </c>
      <c r="E64" s="26" t="s">
        <v>65</v>
      </c>
    </row>
    <row r="65" spans="1:16" ht="12.75">
      <c r="A65" s="16" t="s">
        <v>44</v>
      </c>
      <c r="B65" s="20" t="s">
        <v>101</v>
      </c>
      <c r="C65" s="20" t="s">
        <v>93</v>
      </c>
      <c r="D65" s="16" t="s">
        <v>102</v>
      </c>
      <c r="E65" s="21" t="s">
        <v>103</v>
      </c>
      <c r="F65" s="22" t="s">
        <v>48</v>
      </c>
      <c r="G65" s="23">
        <v>1</v>
      </c>
      <c r="H65" s="24"/>
      <c r="I65" s="24">
        <f>ROUND(ROUND(H65,2)*ROUND(G65,3),2)</f>
        <v>0</v>
      </c>
      <c r="O65">
        <f>(I65*21)/100</f>
        <v>0</v>
      </c>
      <c r="P65" t="s">
        <v>22</v>
      </c>
    </row>
    <row r="66" spans="1:5" ht="178.5">
      <c r="A66" s="25" t="s">
        <v>49</v>
      </c>
      <c r="E66" s="26" t="s">
        <v>104</v>
      </c>
    </row>
    <row r="67" spans="1:5" ht="12.75">
      <c r="A67" s="27" t="s">
        <v>51</v>
      </c>
      <c r="E67" s="28" t="s">
        <v>46</v>
      </c>
    </row>
    <row r="68" spans="1:5" ht="12.75">
      <c r="A68" t="s">
        <v>52</v>
      </c>
      <c r="E68" s="26" t="s">
        <v>65</v>
      </c>
    </row>
    <row r="69" spans="1:9" ht="12.75">
      <c r="A69" s="4" t="s">
        <v>42</v>
      </c>
      <c r="B69" s="4"/>
      <c r="C69" s="29" t="s">
        <v>39</v>
      </c>
      <c r="D69" s="4"/>
      <c r="E69" s="18" t="s">
        <v>105</v>
      </c>
      <c r="F69" s="4"/>
      <c r="G69" s="4"/>
      <c r="H69" s="4"/>
      <c r="I69" s="30">
        <f>0+I70</f>
        <v>0</v>
      </c>
    </row>
    <row r="70" spans="1:16" ht="12.75">
      <c r="A70" s="16" t="s">
        <v>44</v>
      </c>
      <c r="B70" s="20" t="s">
        <v>106</v>
      </c>
      <c r="C70" s="20" t="s">
        <v>107</v>
      </c>
      <c r="D70" s="16" t="s">
        <v>94</v>
      </c>
      <c r="E70" s="21" t="s">
        <v>108</v>
      </c>
      <c r="F70" s="22" t="s">
        <v>48</v>
      </c>
      <c r="G70" s="23">
        <v>1</v>
      </c>
      <c r="H70" s="24"/>
      <c r="I70" s="24">
        <f>ROUND(ROUND(H70,2)*ROUND(G70,3),2)</f>
        <v>0</v>
      </c>
      <c r="O70">
        <f>(I70*21)/100</f>
        <v>0</v>
      </c>
      <c r="P70" t="s">
        <v>22</v>
      </c>
    </row>
    <row r="71" spans="1:5" ht="102">
      <c r="A71" s="25" t="s">
        <v>49</v>
      </c>
      <c r="E71" s="26" t="s">
        <v>109</v>
      </c>
    </row>
    <row r="72" spans="1:5" ht="51">
      <c r="A72" s="27" t="s">
        <v>51</v>
      </c>
      <c r="E72" s="28" t="s">
        <v>110</v>
      </c>
    </row>
    <row r="73" spans="1:5" ht="63.75">
      <c r="A73" t="s">
        <v>52</v>
      </c>
      <c r="E73" s="26" t="s">
        <v>111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0"/>
  <sheetViews>
    <sheetView zoomScalePageLayoutView="0" workbookViewId="0" topLeftCell="A1">
      <pane ySplit="8" topLeftCell="A9" activePane="bottomLeft" state="frozen"/>
      <selection pane="topLeft" activeCell="F1" sqref="F1"/>
      <selection pane="bottomLeft" activeCell="F1" sqref="F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21</v>
      </c>
    </row>
    <row r="3" spans="1:16" ht="15">
      <c r="A3" t="s">
        <v>11</v>
      </c>
      <c r="B3" s="8" t="s">
        <v>13</v>
      </c>
      <c r="C3" s="66" t="s">
        <v>14</v>
      </c>
      <c r="D3" s="62"/>
      <c r="E3" s="59" t="s">
        <v>15</v>
      </c>
      <c r="F3" s="1"/>
      <c r="G3" s="6"/>
      <c r="H3" s="5" t="s">
        <v>28</v>
      </c>
      <c r="I3" s="31">
        <f>0+I9+I22+I107+I112+I117+I170+I175+I204</f>
        <v>0</v>
      </c>
      <c r="O3" t="s">
        <v>18</v>
      </c>
      <c r="P3" t="s">
        <v>22</v>
      </c>
    </row>
    <row r="4" spans="1:16" ht="15">
      <c r="A4" t="s">
        <v>16</v>
      </c>
      <c r="B4" s="8" t="s">
        <v>112</v>
      </c>
      <c r="C4" s="66"/>
      <c r="D4" s="62"/>
      <c r="E4" s="59" t="s">
        <v>115</v>
      </c>
      <c r="F4" s="1"/>
      <c r="G4" s="1"/>
      <c r="H4" s="7"/>
      <c r="I4" s="7"/>
      <c r="O4" t="s">
        <v>19</v>
      </c>
      <c r="P4" t="s">
        <v>22</v>
      </c>
    </row>
    <row r="5" spans="1:16" ht="15">
      <c r="A5" t="s">
        <v>114</v>
      </c>
      <c r="B5" s="11" t="s">
        <v>17</v>
      </c>
      <c r="C5" s="67" t="s">
        <v>28</v>
      </c>
      <c r="D5" s="68"/>
      <c r="E5" s="34" t="s">
        <v>113</v>
      </c>
      <c r="F5" s="4"/>
      <c r="G5" s="4"/>
      <c r="H5" s="4"/>
      <c r="I5" s="4"/>
      <c r="O5" t="s">
        <v>20</v>
      </c>
      <c r="P5" t="s">
        <v>22</v>
      </c>
    </row>
    <row r="6" spans="1:9" ht="12.75">
      <c r="A6" s="65" t="s">
        <v>25</v>
      </c>
      <c r="B6" s="65" t="s">
        <v>27</v>
      </c>
      <c r="C6" s="65" t="s">
        <v>29</v>
      </c>
      <c r="D6" s="65" t="s">
        <v>30</v>
      </c>
      <c r="E6" s="65" t="s">
        <v>31</v>
      </c>
      <c r="F6" s="65" t="s">
        <v>33</v>
      </c>
      <c r="G6" s="65" t="s">
        <v>35</v>
      </c>
      <c r="H6" s="65" t="s">
        <v>37</v>
      </c>
      <c r="I6" s="65"/>
    </row>
    <row r="7" spans="1:9" ht="12.75">
      <c r="A7" s="65"/>
      <c r="B7" s="65"/>
      <c r="C7" s="65"/>
      <c r="D7" s="65"/>
      <c r="E7" s="65"/>
      <c r="F7" s="65"/>
      <c r="G7" s="65"/>
      <c r="H7" s="10" t="s">
        <v>38</v>
      </c>
      <c r="I7" s="10" t="s">
        <v>40</v>
      </c>
    </row>
    <row r="8" spans="1:9" ht="12.75">
      <c r="A8" s="10" t="s">
        <v>26</v>
      </c>
      <c r="B8" s="10" t="s">
        <v>28</v>
      </c>
      <c r="C8" s="10" t="s">
        <v>22</v>
      </c>
      <c r="D8" s="10" t="s">
        <v>21</v>
      </c>
      <c r="E8" s="10" t="s">
        <v>32</v>
      </c>
      <c r="F8" s="10" t="s">
        <v>34</v>
      </c>
      <c r="G8" s="10" t="s">
        <v>36</v>
      </c>
      <c r="H8" s="10" t="s">
        <v>39</v>
      </c>
      <c r="I8" s="10" t="s">
        <v>41</v>
      </c>
    </row>
    <row r="9" spans="1:9" ht="12.75">
      <c r="A9" s="13" t="s">
        <v>42</v>
      </c>
      <c r="B9" s="13"/>
      <c r="C9" s="17" t="s">
        <v>26</v>
      </c>
      <c r="D9" s="13"/>
      <c r="E9" s="18" t="s">
        <v>43</v>
      </c>
      <c r="F9" s="13"/>
      <c r="G9" s="13"/>
      <c r="H9" s="13"/>
      <c r="I9" s="19">
        <f>0+I10+I14+I18</f>
        <v>0</v>
      </c>
    </row>
    <row r="10" spans="1:16" ht="12.75">
      <c r="A10" s="16" t="s">
        <v>44</v>
      </c>
      <c r="B10" s="20" t="s">
        <v>28</v>
      </c>
      <c r="C10" s="20" t="s">
        <v>116</v>
      </c>
      <c r="D10" s="16" t="s">
        <v>46</v>
      </c>
      <c r="E10" s="21" t="s">
        <v>117</v>
      </c>
      <c r="F10" s="22" t="s">
        <v>118</v>
      </c>
      <c r="G10" s="23">
        <v>14.9</v>
      </c>
      <c r="H10" s="24"/>
      <c r="I10" s="24">
        <f>ROUND(ROUND(H10,2)*ROUND(G10,3),2)</f>
        <v>0</v>
      </c>
      <c r="O10">
        <f>(I10*21)/100</f>
        <v>0</v>
      </c>
      <c r="P10" t="s">
        <v>22</v>
      </c>
    </row>
    <row r="11" spans="1:5" ht="12.75">
      <c r="A11" s="25" t="s">
        <v>49</v>
      </c>
      <c r="E11" s="26" t="s">
        <v>119</v>
      </c>
    </row>
    <row r="12" spans="1:5" ht="12.75">
      <c r="A12" s="27" t="s">
        <v>51</v>
      </c>
      <c r="E12" s="28" t="s">
        <v>120</v>
      </c>
    </row>
    <row r="13" spans="1:5" ht="25.5">
      <c r="A13" t="s">
        <v>52</v>
      </c>
      <c r="E13" s="26" t="s">
        <v>121</v>
      </c>
    </row>
    <row r="14" spans="1:16" ht="12.75">
      <c r="A14" s="16" t="s">
        <v>44</v>
      </c>
      <c r="B14" s="20" t="s">
        <v>22</v>
      </c>
      <c r="C14" s="20" t="s">
        <v>122</v>
      </c>
      <c r="D14" s="16" t="s">
        <v>46</v>
      </c>
      <c r="E14" s="21" t="s">
        <v>117</v>
      </c>
      <c r="F14" s="22" t="s">
        <v>123</v>
      </c>
      <c r="G14" s="23">
        <v>3998.9</v>
      </c>
      <c r="H14" s="24"/>
      <c r="I14" s="24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5" t="s">
        <v>49</v>
      </c>
      <c r="E15" s="26" t="s">
        <v>124</v>
      </c>
    </row>
    <row r="16" spans="1:5" ht="114.75">
      <c r="A16" s="27" t="s">
        <v>51</v>
      </c>
      <c r="E16" s="28" t="s">
        <v>125</v>
      </c>
    </row>
    <row r="17" spans="1:5" ht="25.5">
      <c r="A17" t="s">
        <v>52</v>
      </c>
      <c r="E17" s="26" t="s">
        <v>121</v>
      </c>
    </row>
    <row r="18" spans="1:16" ht="12.75">
      <c r="A18" s="16" t="s">
        <v>44</v>
      </c>
      <c r="B18" s="20" t="s">
        <v>21</v>
      </c>
      <c r="C18" s="20" t="s">
        <v>57</v>
      </c>
      <c r="D18" s="16" t="s">
        <v>46</v>
      </c>
      <c r="E18" s="21" t="s">
        <v>58</v>
      </c>
      <c r="F18" s="22" t="s">
        <v>48</v>
      </c>
      <c r="G18" s="23">
        <v>1</v>
      </c>
      <c r="H18" s="24"/>
      <c r="I18" s="24">
        <f>ROUND(ROUND(H18,2)*ROUND(G18,3),2)</f>
        <v>0</v>
      </c>
      <c r="O18">
        <f>(I18*21)/100</f>
        <v>0</v>
      </c>
      <c r="P18" t="s">
        <v>22</v>
      </c>
    </row>
    <row r="19" spans="1:5" ht="12.75">
      <c r="A19" s="25" t="s">
        <v>49</v>
      </c>
      <c r="E19" s="26" t="s">
        <v>126</v>
      </c>
    </row>
    <row r="20" spans="1:5" ht="12.75">
      <c r="A20" s="27" t="s">
        <v>51</v>
      </c>
      <c r="E20" s="28" t="s">
        <v>69</v>
      </c>
    </row>
    <row r="21" spans="1:5" ht="12.75">
      <c r="A21" t="s">
        <v>52</v>
      </c>
      <c r="E21" s="26" t="s">
        <v>53</v>
      </c>
    </row>
    <row r="22" spans="1:9" ht="12.75">
      <c r="A22" s="4" t="s">
        <v>42</v>
      </c>
      <c r="B22" s="4"/>
      <c r="C22" s="29" t="s">
        <v>28</v>
      </c>
      <c r="D22" s="4"/>
      <c r="E22" s="18" t="s">
        <v>127</v>
      </c>
      <c r="F22" s="4"/>
      <c r="G22" s="4"/>
      <c r="H22" s="4"/>
      <c r="I22" s="30">
        <f>0+I23+I27+I31+I35+I39+I43+I47+I51+I55+I59+I63+I67+I71+I75+I79+I83+I87+I91+I95+I99+I103</f>
        <v>0</v>
      </c>
    </row>
    <row r="23" spans="1:16" ht="12.75">
      <c r="A23" s="16" t="s">
        <v>44</v>
      </c>
      <c r="B23" s="20" t="s">
        <v>70</v>
      </c>
      <c r="C23" s="20" t="s">
        <v>128</v>
      </c>
      <c r="D23" s="16" t="s">
        <v>46</v>
      </c>
      <c r="E23" s="21" t="s">
        <v>129</v>
      </c>
      <c r="F23" s="22" t="s">
        <v>84</v>
      </c>
      <c r="G23" s="23">
        <v>1</v>
      </c>
      <c r="H23" s="24"/>
      <c r="I23" s="24">
        <f>ROUND(ROUND(H23,2)*ROUND(G23,3),2)</f>
        <v>0</v>
      </c>
      <c r="O23">
        <f>(I23*21)/100</f>
        <v>0</v>
      </c>
      <c r="P23" t="s">
        <v>22</v>
      </c>
    </row>
    <row r="24" spans="1:5" ht="12.75">
      <c r="A24" s="25" t="s">
        <v>49</v>
      </c>
      <c r="E24" s="26" t="s">
        <v>46</v>
      </c>
    </row>
    <row r="25" spans="1:5" ht="12.75">
      <c r="A25" s="27" t="s">
        <v>51</v>
      </c>
      <c r="E25" s="28" t="s">
        <v>130</v>
      </c>
    </row>
    <row r="26" spans="1:5" ht="89.25">
      <c r="A26" t="s">
        <v>52</v>
      </c>
      <c r="E26" s="26" t="s">
        <v>131</v>
      </c>
    </row>
    <row r="27" spans="1:16" ht="25.5">
      <c r="A27" s="16" t="s">
        <v>44</v>
      </c>
      <c r="B27" s="20" t="s">
        <v>73</v>
      </c>
      <c r="C27" s="20" t="s">
        <v>132</v>
      </c>
      <c r="D27" s="16" t="s">
        <v>46</v>
      </c>
      <c r="E27" s="21" t="s">
        <v>133</v>
      </c>
      <c r="F27" s="22" t="s">
        <v>118</v>
      </c>
      <c r="G27" s="23">
        <v>38.96</v>
      </c>
      <c r="H27" s="24"/>
      <c r="I27" s="24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5" t="s">
        <v>49</v>
      </c>
      <c r="E28" s="26" t="s">
        <v>134</v>
      </c>
    </row>
    <row r="29" spans="1:5" ht="38.25">
      <c r="A29" s="27" t="s">
        <v>51</v>
      </c>
      <c r="E29" s="28" t="s">
        <v>135</v>
      </c>
    </row>
    <row r="30" spans="1:5" ht="63.75">
      <c r="A30" t="s">
        <v>52</v>
      </c>
      <c r="E30" s="26" t="s">
        <v>136</v>
      </c>
    </row>
    <row r="31" spans="1:16" ht="12.75">
      <c r="A31" s="16" t="s">
        <v>44</v>
      </c>
      <c r="B31" s="20" t="s">
        <v>39</v>
      </c>
      <c r="C31" s="20" t="s">
        <v>137</v>
      </c>
      <c r="D31" s="16" t="s">
        <v>46</v>
      </c>
      <c r="E31" s="21" t="s">
        <v>138</v>
      </c>
      <c r="F31" s="22" t="s">
        <v>118</v>
      </c>
      <c r="G31" s="23">
        <v>448.04</v>
      </c>
      <c r="H31" s="24"/>
      <c r="I31" s="24">
        <f>ROUND(ROUND(H31,2)*ROUND(G31,3),2)</f>
        <v>0</v>
      </c>
      <c r="O31">
        <f>(I31*21)/100</f>
        <v>0</v>
      </c>
      <c r="P31" t="s">
        <v>22</v>
      </c>
    </row>
    <row r="32" spans="1:5" ht="12.75">
      <c r="A32" s="25" t="s">
        <v>49</v>
      </c>
      <c r="E32" s="26" t="s">
        <v>134</v>
      </c>
    </row>
    <row r="33" spans="1:5" ht="38.25">
      <c r="A33" s="27" t="s">
        <v>51</v>
      </c>
      <c r="E33" s="28" t="s">
        <v>139</v>
      </c>
    </row>
    <row r="34" spans="1:5" ht="63.75">
      <c r="A34" t="s">
        <v>52</v>
      </c>
      <c r="E34" s="26" t="s">
        <v>136</v>
      </c>
    </row>
    <row r="35" spans="1:16" ht="25.5">
      <c r="A35" s="16" t="s">
        <v>44</v>
      </c>
      <c r="B35" s="20" t="s">
        <v>41</v>
      </c>
      <c r="C35" s="20" t="s">
        <v>140</v>
      </c>
      <c r="D35" s="16" t="s">
        <v>46</v>
      </c>
      <c r="E35" s="21" t="s">
        <v>141</v>
      </c>
      <c r="F35" s="22" t="s">
        <v>118</v>
      </c>
      <c r="G35" s="23">
        <v>1219.5</v>
      </c>
      <c r="H35" s="24"/>
      <c r="I35" s="24">
        <f>ROUND(ROUND(H35,2)*ROUND(G35,3),2)</f>
        <v>0</v>
      </c>
      <c r="O35">
        <f>(I35*21)/100</f>
        <v>0</v>
      </c>
      <c r="P35" t="s">
        <v>22</v>
      </c>
    </row>
    <row r="36" spans="1:5" ht="12.75">
      <c r="A36" s="25" t="s">
        <v>49</v>
      </c>
      <c r="E36" s="26" t="s">
        <v>134</v>
      </c>
    </row>
    <row r="37" spans="1:5" ht="38.25">
      <c r="A37" s="27" t="s">
        <v>51</v>
      </c>
      <c r="E37" s="28" t="s">
        <v>142</v>
      </c>
    </row>
    <row r="38" spans="1:5" ht="63.75">
      <c r="A38" t="s">
        <v>52</v>
      </c>
      <c r="E38" s="26" t="s">
        <v>136</v>
      </c>
    </row>
    <row r="39" spans="1:16" ht="25.5">
      <c r="A39" s="16" t="s">
        <v>44</v>
      </c>
      <c r="B39" s="20" t="s">
        <v>81</v>
      </c>
      <c r="C39" s="20" t="s">
        <v>143</v>
      </c>
      <c r="D39" s="16" t="s">
        <v>46</v>
      </c>
      <c r="E39" s="21" t="s">
        <v>144</v>
      </c>
      <c r="F39" s="22" t="s">
        <v>118</v>
      </c>
      <c r="G39" s="23">
        <v>7.5</v>
      </c>
      <c r="H39" s="24"/>
      <c r="I39" s="24">
        <f>ROUND(ROUND(H39,2)*ROUND(G39,3),2)</f>
        <v>0</v>
      </c>
      <c r="O39">
        <f>(I39*21)/100</f>
        <v>0</v>
      </c>
      <c r="P39" t="s">
        <v>22</v>
      </c>
    </row>
    <row r="40" spans="1:5" ht="25.5">
      <c r="A40" s="25" t="s">
        <v>49</v>
      </c>
      <c r="E40" s="26" t="s">
        <v>145</v>
      </c>
    </row>
    <row r="41" spans="1:5" ht="12.75">
      <c r="A41" s="27" t="s">
        <v>51</v>
      </c>
      <c r="E41" s="28" t="s">
        <v>146</v>
      </c>
    </row>
    <row r="42" spans="1:5" ht="63.75">
      <c r="A42" t="s">
        <v>52</v>
      </c>
      <c r="E42" s="26" t="s">
        <v>136</v>
      </c>
    </row>
    <row r="43" spans="1:16" ht="25.5">
      <c r="A43" s="16" t="s">
        <v>44</v>
      </c>
      <c r="B43" s="20" t="s">
        <v>87</v>
      </c>
      <c r="C43" s="20" t="s">
        <v>147</v>
      </c>
      <c r="D43" s="16" t="s">
        <v>46</v>
      </c>
      <c r="E43" s="21" t="s">
        <v>144</v>
      </c>
      <c r="F43" s="22" t="s">
        <v>118</v>
      </c>
      <c r="G43" s="23">
        <v>0.5</v>
      </c>
      <c r="H43" s="24"/>
      <c r="I43" s="24">
        <f>ROUND(ROUND(H43,2)*ROUND(G43,3),2)</f>
        <v>0</v>
      </c>
      <c r="O43">
        <f>(I43*21)/100</f>
        <v>0</v>
      </c>
      <c r="P43" t="s">
        <v>22</v>
      </c>
    </row>
    <row r="44" spans="1:5" ht="25.5">
      <c r="A44" s="25" t="s">
        <v>49</v>
      </c>
      <c r="E44" s="26" t="s">
        <v>148</v>
      </c>
    </row>
    <row r="45" spans="1:5" ht="12.75">
      <c r="A45" s="27" t="s">
        <v>51</v>
      </c>
      <c r="E45" s="28" t="s">
        <v>149</v>
      </c>
    </row>
    <row r="46" spans="1:5" ht="63.75">
      <c r="A46" t="s">
        <v>52</v>
      </c>
      <c r="E46" s="26" t="s">
        <v>136</v>
      </c>
    </row>
    <row r="47" spans="1:16" ht="12.75">
      <c r="A47" s="16" t="s">
        <v>44</v>
      </c>
      <c r="B47" s="20" t="s">
        <v>92</v>
      </c>
      <c r="C47" s="20" t="s">
        <v>150</v>
      </c>
      <c r="D47" s="16" t="s">
        <v>46</v>
      </c>
      <c r="E47" s="21" t="s">
        <v>151</v>
      </c>
      <c r="F47" s="22" t="s">
        <v>152</v>
      </c>
      <c r="G47" s="23">
        <v>725</v>
      </c>
      <c r="H47" s="24"/>
      <c r="I47" s="24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5" t="s">
        <v>49</v>
      </c>
      <c r="E48" s="26" t="s">
        <v>134</v>
      </c>
    </row>
    <row r="49" spans="1:5" ht="12.75">
      <c r="A49" s="27" t="s">
        <v>51</v>
      </c>
      <c r="E49" s="28" t="s">
        <v>153</v>
      </c>
    </row>
    <row r="50" spans="1:5" ht="63.75">
      <c r="A50" t="s">
        <v>52</v>
      </c>
      <c r="E50" s="26" t="s">
        <v>136</v>
      </c>
    </row>
    <row r="51" spans="1:16" ht="25.5">
      <c r="A51" s="16" t="s">
        <v>44</v>
      </c>
      <c r="B51" s="20" t="s">
        <v>97</v>
      </c>
      <c r="C51" s="20" t="s">
        <v>154</v>
      </c>
      <c r="D51" s="16" t="s">
        <v>46</v>
      </c>
      <c r="E51" s="21" t="s">
        <v>155</v>
      </c>
      <c r="F51" s="22" t="s">
        <v>152</v>
      </c>
      <c r="G51" s="23">
        <v>990</v>
      </c>
      <c r="H51" s="24"/>
      <c r="I51" s="24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5" t="s">
        <v>49</v>
      </c>
      <c r="E52" s="26" t="s">
        <v>134</v>
      </c>
    </row>
    <row r="53" spans="1:5" ht="12.75">
      <c r="A53" s="27" t="s">
        <v>51</v>
      </c>
      <c r="E53" s="28" t="s">
        <v>156</v>
      </c>
    </row>
    <row r="54" spans="1:5" ht="63.75">
      <c r="A54" t="s">
        <v>52</v>
      </c>
      <c r="E54" s="26" t="s">
        <v>136</v>
      </c>
    </row>
    <row r="55" spans="1:16" ht="12.75">
      <c r="A55" s="16" t="s">
        <v>44</v>
      </c>
      <c r="B55" s="20" t="s">
        <v>101</v>
      </c>
      <c r="C55" s="20" t="s">
        <v>157</v>
      </c>
      <c r="D55" s="16" t="s">
        <v>46</v>
      </c>
      <c r="E55" s="21" t="s">
        <v>158</v>
      </c>
      <c r="F55" s="22" t="s">
        <v>118</v>
      </c>
      <c r="G55" s="23">
        <v>60.4</v>
      </c>
      <c r="H55" s="24"/>
      <c r="I55" s="24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5" t="s">
        <v>49</v>
      </c>
      <c r="E56" s="26" t="s">
        <v>134</v>
      </c>
    </row>
    <row r="57" spans="1:5" ht="12.75">
      <c r="A57" s="27" t="s">
        <v>51</v>
      </c>
      <c r="E57" s="28" t="s">
        <v>159</v>
      </c>
    </row>
    <row r="58" spans="1:5" ht="63.75">
      <c r="A58" t="s">
        <v>52</v>
      </c>
      <c r="E58" s="26" t="s">
        <v>136</v>
      </c>
    </row>
    <row r="59" spans="1:16" ht="12.75">
      <c r="A59" s="16" t="s">
        <v>44</v>
      </c>
      <c r="B59" s="20" t="s">
        <v>106</v>
      </c>
      <c r="C59" s="20" t="s">
        <v>160</v>
      </c>
      <c r="D59" s="16" t="s">
        <v>46</v>
      </c>
      <c r="E59" s="21" t="s">
        <v>161</v>
      </c>
      <c r="F59" s="22" t="s">
        <v>118</v>
      </c>
      <c r="G59" s="23">
        <v>75</v>
      </c>
      <c r="H59" s="24"/>
      <c r="I59" s="24">
        <f>ROUND(ROUND(H59,2)*ROUND(G59,3),2)</f>
        <v>0</v>
      </c>
      <c r="O59">
        <f>(I59*21)/100</f>
        <v>0</v>
      </c>
      <c r="P59" t="s">
        <v>22</v>
      </c>
    </row>
    <row r="60" spans="1:5" ht="12.75">
      <c r="A60" s="25" t="s">
        <v>49</v>
      </c>
      <c r="E60" s="26" t="s">
        <v>162</v>
      </c>
    </row>
    <row r="61" spans="1:5" ht="12.75">
      <c r="A61" s="27" t="s">
        <v>51</v>
      </c>
      <c r="E61" s="28" t="s">
        <v>163</v>
      </c>
    </row>
    <row r="62" spans="1:5" ht="38.25">
      <c r="A62" t="s">
        <v>52</v>
      </c>
      <c r="E62" s="26" t="s">
        <v>164</v>
      </c>
    </row>
    <row r="63" spans="1:16" ht="12.75">
      <c r="A63" s="16" t="s">
        <v>44</v>
      </c>
      <c r="B63" s="20" t="s">
        <v>165</v>
      </c>
      <c r="C63" s="20" t="s">
        <v>166</v>
      </c>
      <c r="D63" s="16" t="s">
        <v>46</v>
      </c>
      <c r="E63" s="21" t="s">
        <v>167</v>
      </c>
      <c r="F63" s="22" t="s">
        <v>118</v>
      </c>
      <c r="G63" s="23">
        <v>72.87</v>
      </c>
      <c r="H63" s="24"/>
      <c r="I63" s="24">
        <f>ROUND(ROUND(H63,2)*ROUND(G63,3),2)</f>
        <v>0</v>
      </c>
      <c r="O63">
        <f>(I63*21)/100</f>
        <v>0</v>
      </c>
      <c r="P63" t="s">
        <v>22</v>
      </c>
    </row>
    <row r="64" spans="1:5" ht="12.75">
      <c r="A64" s="25" t="s">
        <v>49</v>
      </c>
      <c r="E64" s="26" t="s">
        <v>134</v>
      </c>
    </row>
    <row r="65" spans="1:5" ht="38.25">
      <c r="A65" s="27" t="s">
        <v>51</v>
      </c>
      <c r="E65" s="28" t="s">
        <v>168</v>
      </c>
    </row>
    <row r="66" spans="1:5" ht="331.5">
      <c r="A66" t="s">
        <v>52</v>
      </c>
      <c r="E66" s="26" t="s">
        <v>169</v>
      </c>
    </row>
    <row r="67" spans="1:16" ht="12.75">
      <c r="A67" s="16" t="s">
        <v>44</v>
      </c>
      <c r="B67" s="20" t="s">
        <v>170</v>
      </c>
      <c r="C67" s="20" t="s">
        <v>171</v>
      </c>
      <c r="D67" s="16" t="s">
        <v>46</v>
      </c>
      <c r="E67" s="21" t="s">
        <v>172</v>
      </c>
      <c r="F67" s="22" t="s">
        <v>118</v>
      </c>
      <c r="G67" s="23">
        <v>106.5</v>
      </c>
      <c r="H67" s="24"/>
      <c r="I67" s="24">
        <f>ROUND(ROUND(H67,2)*ROUND(G67,3),2)</f>
        <v>0</v>
      </c>
      <c r="O67">
        <f>(I67*21)/100</f>
        <v>0</v>
      </c>
      <c r="P67" t="s">
        <v>22</v>
      </c>
    </row>
    <row r="68" spans="1:5" ht="12.75">
      <c r="A68" s="25" t="s">
        <v>49</v>
      </c>
      <c r="E68" s="26" t="s">
        <v>173</v>
      </c>
    </row>
    <row r="69" spans="1:5" ht="12.75">
      <c r="A69" s="27" t="s">
        <v>51</v>
      </c>
      <c r="E69" s="28" t="s">
        <v>174</v>
      </c>
    </row>
    <row r="70" spans="1:5" ht="306">
      <c r="A70" t="s">
        <v>52</v>
      </c>
      <c r="E70" s="26" t="s">
        <v>175</v>
      </c>
    </row>
    <row r="71" spans="1:16" ht="12.75">
      <c r="A71" s="16" t="s">
        <v>44</v>
      </c>
      <c r="B71" s="20" t="s">
        <v>176</v>
      </c>
      <c r="C71" s="20" t="s">
        <v>177</v>
      </c>
      <c r="D71" s="16" t="s">
        <v>46</v>
      </c>
      <c r="E71" s="21" t="s">
        <v>178</v>
      </c>
      <c r="F71" s="22" t="s">
        <v>84</v>
      </c>
      <c r="G71" s="23">
        <v>4</v>
      </c>
      <c r="H71" s="24"/>
      <c r="I71" s="24">
        <f>ROUND(ROUND(H71,2)*ROUND(G71,3),2)</f>
        <v>0</v>
      </c>
      <c r="O71">
        <f>(I71*21)/100</f>
        <v>0</v>
      </c>
      <c r="P71" t="s">
        <v>22</v>
      </c>
    </row>
    <row r="72" spans="1:5" ht="12.75">
      <c r="A72" s="25" t="s">
        <v>49</v>
      </c>
      <c r="E72" s="26" t="s">
        <v>179</v>
      </c>
    </row>
    <row r="73" spans="1:5" ht="12.75">
      <c r="A73" s="27" t="s">
        <v>51</v>
      </c>
      <c r="E73" s="28" t="s">
        <v>180</v>
      </c>
    </row>
    <row r="74" spans="1:5" ht="25.5">
      <c r="A74" t="s">
        <v>52</v>
      </c>
      <c r="E74" s="26" t="s">
        <v>181</v>
      </c>
    </row>
    <row r="75" spans="1:16" ht="12.75">
      <c r="A75" s="16" t="s">
        <v>44</v>
      </c>
      <c r="B75" s="20" t="s">
        <v>182</v>
      </c>
      <c r="C75" s="20" t="s">
        <v>183</v>
      </c>
      <c r="D75" s="16" t="s">
        <v>46</v>
      </c>
      <c r="E75" s="21" t="s">
        <v>184</v>
      </c>
      <c r="F75" s="22" t="s">
        <v>118</v>
      </c>
      <c r="G75" s="23">
        <v>40</v>
      </c>
      <c r="H75" s="24"/>
      <c r="I75" s="24">
        <f>ROUND(ROUND(H75,2)*ROUND(G75,3),2)</f>
        <v>0</v>
      </c>
      <c r="O75">
        <f>(I75*21)/100</f>
        <v>0</v>
      </c>
      <c r="P75" t="s">
        <v>22</v>
      </c>
    </row>
    <row r="76" spans="1:5" ht="12.75">
      <c r="A76" s="25" t="s">
        <v>49</v>
      </c>
      <c r="E76" s="26" t="s">
        <v>46</v>
      </c>
    </row>
    <row r="77" spans="1:5" ht="12.75">
      <c r="A77" s="27" t="s">
        <v>51</v>
      </c>
      <c r="E77" s="28" t="s">
        <v>185</v>
      </c>
    </row>
    <row r="78" spans="1:5" ht="293.25">
      <c r="A78" t="s">
        <v>52</v>
      </c>
      <c r="E78" s="26" t="s">
        <v>186</v>
      </c>
    </row>
    <row r="79" spans="1:16" ht="12.75">
      <c r="A79" s="16" t="s">
        <v>44</v>
      </c>
      <c r="B79" s="20" t="s">
        <v>187</v>
      </c>
      <c r="C79" s="20" t="s">
        <v>188</v>
      </c>
      <c r="D79" s="16" t="s">
        <v>46</v>
      </c>
      <c r="E79" s="21" t="s">
        <v>189</v>
      </c>
      <c r="F79" s="22" t="s">
        <v>118</v>
      </c>
      <c r="G79" s="23">
        <v>14.9</v>
      </c>
      <c r="H79" s="24"/>
      <c r="I79" s="24">
        <f>ROUND(ROUND(H79,2)*ROUND(G79,3),2)</f>
        <v>0</v>
      </c>
      <c r="O79">
        <f>(I79*21)/100</f>
        <v>0</v>
      </c>
      <c r="P79" t="s">
        <v>22</v>
      </c>
    </row>
    <row r="80" spans="1:5" ht="12.75">
      <c r="A80" s="25" t="s">
        <v>49</v>
      </c>
      <c r="E80" s="26" t="s">
        <v>46</v>
      </c>
    </row>
    <row r="81" spans="1:5" ht="25.5">
      <c r="A81" s="27" t="s">
        <v>51</v>
      </c>
      <c r="E81" s="28" t="s">
        <v>190</v>
      </c>
    </row>
    <row r="82" spans="1:5" ht="191.25">
      <c r="A82" t="s">
        <v>52</v>
      </c>
      <c r="E82" s="26" t="s">
        <v>191</v>
      </c>
    </row>
    <row r="83" spans="1:16" ht="12.75">
      <c r="A83" s="16" t="s">
        <v>44</v>
      </c>
      <c r="B83" s="20" t="s">
        <v>192</v>
      </c>
      <c r="C83" s="20" t="s">
        <v>193</v>
      </c>
      <c r="D83" s="16" t="s">
        <v>46</v>
      </c>
      <c r="E83" s="21" t="s">
        <v>194</v>
      </c>
      <c r="F83" s="22" t="s">
        <v>118</v>
      </c>
      <c r="G83" s="23">
        <v>80</v>
      </c>
      <c r="H83" s="24"/>
      <c r="I83" s="24">
        <f>ROUND(ROUND(H83,2)*ROUND(G83,3),2)</f>
        <v>0</v>
      </c>
      <c r="O83">
        <f>(I83*21)/100</f>
        <v>0</v>
      </c>
      <c r="P83" t="s">
        <v>22</v>
      </c>
    </row>
    <row r="84" spans="1:5" ht="12.75">
      <c r="A84" s="25" t="s">
        <v>49</v>
      </c>
      <c r="E84" s="26" t="s">
        <v>195</v>
      </c>
    </row>
    <row r="85" spans="1:5" ht="12.75">
      <c r="A85" s="27" t="s">
        <v>51</v>
      </c>
      <c r="E85" s="28" t="s">
        <v>196</v>
      </c>
    </row>
    <row r="86" spans="1:5" ht="242.25">
      <c r="A86" t="s">
        <v>52</v>
      </c>
      <c r="E86" s="26" t="s">
        <v>197</v>
      </c>
    </row>
    <row r="87" spans="1:16" ht="12.75">
      <c r="A87" s="16" t="s">
        <v>44</v>
      </c>
      <c r="B87" s="20" t="s">
        <v>198</v>
      </c>
      <c r="C87" s="20" t="s">
        <v>199</v>
      </c>
      <c r="D87" s="16" t="s">
        <v>46</v>
      </c>
      <c r="E87" s="21" t="s">
        <v>200</v>
      </c>
      <c r="F87" s="22" t="s">
        <v>118</v>
      </c>
      <c r="G87" s="23">
        <v>18</v>
      </c>
      <c r="H87" s="24"/>
      <c r="I87" s="24">
        <f>ROUND(ROUND(H87,2)*ROUND(G87,3),2)</f>
        <v>0</v>
      </c>
      <c r="O87">
        <f>(I87*21)/100</f>
        <v>0</v>
      </c>
      <c r="P87" t="s">
        <v>22</v>
      </c>
    </row>
    <row r="88" spans="1:5" ht="12.75">
      <c r="A88" s="25" t="s">
        <v>49</v>
      </c>
      <c r="E88" s="26" t="s">
        <v>46</v>
      </c>
    </row>
    <row r="89" spans="1:5" ht="12.75">
      <c r="A89" s="27" t="s">
        <v>51</v>
      </c>
      <c r="E89" s="28" t="s">
        <v>201</v>
      </c>
    </row>
    <row r="90" spans="1:5" ht="229.5">
      <c r="A90" t="s">
        <v>52</v>
      </c>
      <c r="E90" s="26" t="s">
        <v>202</v>
      </c>
    </row>
    <row r="91" spans="1:16" ht="12.75">
      <c r="A91" s="16" t="s">
        <v>44</v>
      </c>
      <c r="B91" s="20" t="s">
        <v>203</v>
      </c>
      <c r="C91" s="20" t="s">
        <v>204</v>
      </c>
      <c r="D91" s="16" t="s">
        <v>46</v>
      </c>
      <c r="E91" s="21" t="s">
        <v>205</v>
      </c>
      <c r="F91" s="22" t="s">
        <v>118</v>
      </c>
      <c r="G91" s="23">
        <v>17.196</v>
      </c>
      <c r="H91" s="24"/>
      <c r="I91" s="24">
        <f>ROUND(ROUND(H91,2)*ROUND(G91,3),2)</f>
        <v>0</v>
      </c>
      <c r="O91">
        <f>(I91*21)/100</f>
        <v>0</v>
      </c>
      <c r="P91" t="s">
        <v>22</v>
      </c>
    </row>
    <row r="92" spans="1:5" ht="12.75">
      <c r="A92" s="25" t="s">
        <v>49</v>
      </c>
      <c r="E92" s="26" t="s">
        <v>46</v>
      </c>
    </row>
    <row r="93" spans="1:5" ht="12.75">
      <c r="A93" s="27" t="s">
        <v>51</v>
      </c>
      <c r="E93" s="28" t="s">
        <v>206</v>
      </c>
    </row>
    <row r="94" spans="1:5" ht="255">
      <c r="A94" t="s">
        <v>52</v>
      </c>
      <c r="E94" s="26" t="s">
        <v>207</v>
      </c>
    </row>
    <row r="95" spans="1:16" ht="12.75">
      <c r="A95" s="16" t="s">
        <v>44</v>
      </c>
      <c r="B95" s="20" t="s">
        <v>208</v>
      </c>
      <c r="C95" s="20" t="s">
        <v>209</v>
      </c>
      <c r="D95" s="16" t="s">
        <v>46</v>
      </c>
      <c r="E95" s="21" t="s">
        <v>210</v>
      </c>
      <c r="F95" s="22" t="s">
        <v>211</v>
      </c>
      <c r="G95" s="23">
        <v>4519.1</v>
      </c>
      <c r="H95" s="24"/>
      <c r="I95" s="24">
        <f>ROUND(ROUND(H95,2)*ROUND(G95,3),2)</f>
        <v>0</v>
      </c>
      <c r="O95">
        <f>(I95*21)/100</f>
        <v>0</v>
      </c>
      <c r="P95" t="s">
        <v>22</v>
      </c>
    </row>
    <row r="96" spans="1:5" ht="12.75">
      <c r="A96" s="25" t="s">
        <v>49</v>
      </c>
      <c r="E96" s="26" t="s">
        <v>46</v>
      </c>
    </row>
    <row r="97" spans="1:5" ht="76.5">
      <c r="A97" s="27" t="s">
        <v>51</v>
      </c>
      <c r="E97" s="28" t="s">
        <v>212</v>
      </c>
    </row>
    <row r="98" spans="1:5" ht="25.5">
      <c r="A98" t="s">
        <v>52</v>
      </c>
      <c r="E98" s="26" t="s">
        <v>213</v>
      </c>
    </row>
    <row r="99" spans="1:16" ht="12.75">
      <c r="A99" s="16" t="s">
        <v>44</v>
      </c>
      <c r="B99" s="20" t="s">
        <v>214</v>
      </c>
      <c r="C99" s="20" t="s">
        <v>215</v>
      </c>
      <c r="D99" s="16" t="s">
        <v>46</v>
      </c>
      <c r="E99" s="21" t="s">
        <v>216</v>
      </c>
      <c r="F99" s="22" t="s">
        <v>118</v>
      </c>
      <c r="G99" s="23">
        <v>181.5</v>
      </c>
      <c r="H99" s="24"/>
      <c r="I99" s="24">
        <f>ROUND(ROUND(H99,2)*ROUND(G99,3),2)</f>
        <v>0</v>
      </c>
      <c r="O99">
        <f>(I99*21)/100</f>
        <v>0</v>
      </c>
      <c r="P99" t="s">
        <v>22</v>
      </c>
    </row>
    <row r="100" spans="1:5" ht="12.75">
      <c r="A100" s="25" t="s">
        <v>49</v>
      </c>
      <c r="E100" s="26" t="s">
        <v>46</v>
      </c>
    </row>
    <row r="101" spans="1:5" ht="12.75">
      <c r="A101" s="27" t="s">
        <v>51</v>
      </c>
      <c r="E101" s="28" t="s">
        <v>217</v>
      </c>
    </row>
    <row r="102" spans="1:5" ht="38.25">
      <c r="A102" t="s">
        <v>52</v>
      </c>
      <c r="E102" s="26" t="s">
        <v>218</v>
      </c>
    </row>
    <row r="103" spans="1:16" ht="12.75">
      <c r="A103" s="16" t="s">
        <v>44</v>
      </c>
      <c r="B103" s="20" t="s">
        <v>219</v>
      </c>
      <c r="C103" s="20" t="s">
        <v>220</v>
      </c>
      <c r="D103" s="16" t="s">
        <v>46</v>
      </c>
      <c r="E103" s="21" t="s">
        <v>221</v>
      </c>
      <c r="F103" s="22" t="s">
        <v>211</v>
      </c>
      <c r="G103" s="23">
        <v>1210</v>
      </c>
      <c r="H103" s="24"/>
      <c r="I103" s="24">
        <f>ROUND(ROUND(H103,2)*ROUND(G103,3),2)</f>
        <v>0</v>
      </c>
      <c r="O103">
        <f>(I103*21)/100</f>
        <v>0</v>
      </c>
      <c r="P103" t="s">
        <v>22</v>
      </c>
    </row>
    <row r="104" spans="1:5" ht="12.75">
      <c r="A104" s="25" t="s">
        <v>49</v>
      </c>
      <c r="E104" s="26" t="s">
        <v>46</v>
      </c>
    </row>
    <row r="105" spans="1:5" ht="12.75">
      <c r="A105" s="27" t="s">
        <v>51</v>
      </c>
      <c r="E105" s="28" t="s">
        <v>222</v>
      </c>
    </row>
    <row r="106" spans="1:5" ht="25.5">
      <c r="A106" t="s">
        <v>52</v>
      </c>
      <c r="E106" s="26" t="s">
        <v>223</v>
      </c>
    </row>
    <row r="107" spans="1:9" ht="12.75">
      <c r="A107" s="4" t="s">
        <v>42</v>
      </c>
      <c r="B107" s="4"/>
      <c r="C107" s="29" t="s">
        <v>22</v>
      </c>
      <c r="D107" s="4"/>
      <c r="E107" s="18" t="s">
        <v>224</v>
      </c>
      <c r="F107" s="4"/>
      <c r="G107" s="4"/>
      <c r="H107" s="4"/>
      <c r="I107" s="30">
        <f>0+I108</f>
        <v>0</v>
      </c>
    </row>
    <row r="108" spans="1:16" ht="12.75">
      <c r="A108" s="16" t="s">
        <v>44</v>
      </c>
      <c r="B108" s="20" t="s">
        <v>225</v>
      </c>
      <c r="C108" s="20" t="s">
        <v>226</v>
      </c>
      <c r="D108" s="16" t="s">
        <v>46</v>
      </c>
      <c r="E108" s="21" t="s">
        <v>227</v>
      </c>
      <c r="F108" s="22" t="s">
        <v>152</v>
      </c>
      <c r="G108" s="23">
        <v>615</v>
      </c>
      <c r="H108" s="24"/>
      <c r="I108" s="24">
        <f>ROUND(ROUND(H108,2)*ROUND(G108,3),2)</f>
        <v>0</v>
      </c>
      <c r="O108">
        <f>(I108*21)/100</f>
        <v>0</v>
      </c>
      <c r="P108" t="s">
        <v>22</v>
      </c>
    </row>
    <row r="109" spans="1:5" ht="12.75">
      <c r="A109" s="25" t="s">
        <v>49</v>
      </c>
      <c r="E109" s="26" t="s">
        <v>46</v>
      </c>
    </row>
    <row r="110" spans="1:5" ht="12.75">
      <c r="A110" s="27" t="s">
        <v>51</v>
      </c>
      <c r="E110" s="28" t="s">
        <v>228</v>
      </c>
    </row>
    <row r="111" spans="1:5" ht="178.5">
      <c r="A111" t="s">
        <v>52</v>
      </c>
      <c r="E111" s="26" t="s">
        <v>229</v>
      </c>
    </row>
    <row r="112" spans="1:9" ht="12.75">
      <c r="A112" s="4" t="s">
        <v>42</v>
      </c>
      <c r="B112" s="4"/>
      <c r="C112" s="29" t="s">
        <v>32</v>
      </c>
      <c r="D112" s="4"/>
      <c r="E112" s="18" t="s">
        <v>230</v>
      </c>
      <c r="F112" s="4"/>
      <c r="G112" s="4"/>
      <c r="H112" s="4"/>
      <c r="I112" s="30">
        <f>0+I113</f>
        <v>0</v>
      </c>
    </row>
    <row r="113" spans="1:16" ht="12.75">
      <c r="A113" s="16" t="s">
        <v>44</v>
      </c>
      <c r="B113" s="20" t="s">
        <v>231</v>
      </c>
      <c r="C113" s="20" t="s">
        <v>232</v>
      </c>
      <c r="D113" s="16" t="s">
        <v>46</v>
      </c>
      <c r="E113" s="21" t="s">
        <v>233</v>
      </c>
      <c r="F113" s="22" t="s">
        <v>118</v>
      </c>
      <c r="G113" s="23">
        <v>4</v>
      </c>
      <c r="H113" s="24"/>
      <c r="I113" s="24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5" t="s">
        <v>49</v>
      </c>
      <c r="E114" s="26" t="s">
        <v>46</v>
      </c>
    </row>
    <row r="115" spans="1:5" ht="12.75">
      <c r="A115" s="27" t="s">
        <v>51</v>
      </c>
      <c r="E115" s="28" t="s">
        <v>234</v>
      </c>
    </row>
    <row r="116" spans="1:5" ht="38.25">
      <c r="A116" t="s">
        <v>52</v>
      </c>
      <c r="E116" s="26" t="s">
        <v>235</v>
      </c>
    </row>
    <row r="117" spans="1:9" ht="12.75">
      <c r="A117" s="4" t="s">
        <v>42</v>
      </c>
      <c r="B117" s="4"/>
      <c r="C117" s="29" t="s">
        <v>34</v>
      </c>
      <c r="D117" s="4"/>
      <c r="E117" s="18" t="s">
        <v>236</v>
      </c>
      <c r="F117" s="4"/>
      <c r="G117" s="4"/>
      <c r="H117" s="4"/>
      <c r="I117" s="30">
        <f>0+I118+I122+I126+I130+I134+I138+I142+I146+I150+I154+I158+I162+I166</f>
        <v>0</v>
      </c>
    </row>
    <row r="118" spans="1:16" ht="12.75">
      <c r="A118" s="16" t="s">
        <v>44</v>
      </c>
      <c r="B118" s="20" t="s">
        <v>237</v>
      </c>
      <c r="C118" s="20" t="s">
        <v>238</v>
      </c>
      <c r="D118" s="16" t="s">
        <v>46</v>
      </c>
      <c r="E118" s="21" t="s">
        <v>239</v>
      </c>
      <c r="F118" s="22" t="s">
        <v>118</v>
      </c>
      <c r="G118" s="23">
        <v>337.313</v>
      </c>
      <c r="H118" s="24"/>
      <c r="I118" s="24">
        <f>ROUND(ROUND(H118,2)*ROUND(G118,3),2)</f>
        <v>0</v>
      </c>
      <c r="O118">
        <f>(I118*21)/100</f>
        <v>0</v>
      </c>
      <c r="P118" t="s">
        <v>22</v>
      </c>
    </row>
    <row r="119" spans="1:5" ht="12.75">
      <c r="A119" s="25" t="s">
        <v>49</v>
      </c>
      <c r="E119" s="26" t="s">
        <v>240</v>
      </c>
    </row>
    <row r="120" spans="1:5" ht="51">
      <c r="A120" s="27" t="s">
        <v>51</v>
      </c>
      <c r="E120" s="28" t="s">
        <v>241</v>
      </c>
    </row>
    <row r="121" spans="1:5" ht="127.5">
      <c r="A121" t="s">
        <v>52</v>
      </c>
      <c r="E121" s="26" t="s">
        <v>242</v>
      </c>
    </row>
    <row r="122" spans="1:16" ht="12.75">
      <c r="A122" s="16" t="s">
        <v>44</v>
      </c>
      <c r="B122" s="20" t="s">
        <v>243</v>
      </c>
      <c r="C122" s="20" t="s">
        <v>244</v>
      </c>
      <c r="D122" s="16" t="s">
        <v>46</v>
      </c>
      <c r="E122" s="21" t="s">
        <v>245</v>
      </c>
      <c r="F122" s="22" t="s">
        <v>118</v>
      </c>
      <c r="G122" s="23">
        <v>858.32</v>
      </c>
      <c r="H122" s="24"/>
      <c r="I122" s="24">
        <f>ROUND(ROUND(H122,2)*ROUND(G122,3),2)</f>
        <v>0</v>
      </c>
      <c r="O122">
        <f>(I122*21)/100</f>
        <v>0</v>
      </c>
      <c r="P122" t="s">
        <v>22</v>
      </c>
    </row>
    <row r="123" spans="1:5" ht="12.75">
      <c r="A123" s="25" t="s">
        <v>49</v>
      </c>
      <c r="E123" s="26" t="s">
        <v>46</v>
      </c>
    </row>
    <row r="124" spans="1:5" ht="153">
      <c r="A124" s="27" t="s">
        <v>51</v>
      </c>
      <c r="E124" s="28" t="s">
        <v>246</v>
      </c>
    </row>
    <row r="125" spans="1:5" ht="51">
      <c r="A125" t="s">
        <v>52</v>
      </c>
      <c r="E125" s="26" t="s">
        <v>247</v>
      </c>
    </row>
    <row r="126" spans="1:16" ht="12.75">
      <c r="A126" s="16" t="s">
        <v>44</v>
      </c>
      <c r="B126" s="20" t="s">
        <v>248</v>
      </c>
      <c r="C126" s="20" t="s">
        <v>249</v>
      </c>
      <c r="D126" s="16" t="s">
        <v>46</v>
      </c>
      <c r="E126" s="21" t="s">
        <v>250</v>
      </c>
      <c r="F126" s="22" t="s">
        <v>211</v>
      </c>
      <c r="G126" s="23">
        <v>6630</v>
      </c>
      <c r="H126" s="24"/>
      <c r="I126" s="24">
        <f>ROUND(ROUND(H126,2)*ROUND(G126,3),2)</f>
        <v>0</v>
      </c>
      <c r="O126">
        <f>(I126*21)/100</f>
        <v>0</v>
      </c>
      <c r="P126" t="s">
        <v>22</v>
      </c>
    </row>
    <row r="127" spans="1:5" ht="12.75">
      <c r="A127" s="25" t="s">
        <v>49</v>
      </c>
      <c r="E127" s="26" t="s">
        <v>251</v>
      </c>
    </row>
    <row r="128" spans="1:5" ht="38.25">
      <c r="A128" s="27" t="s">
        <v>51</v>
      </c>
      <c r="E128" s="28" t="s">
        <v>252</v>
      </c>
    </row>
    <row r="129" spans="1:5" ht="51">
      <c r="A129" t="s">
        <v>52</v>
      </c>
      <c r="E129" s="26" t="s">
        <v>253</v>
      </c>
    </row>
    <row r="130" spans="1:16" ht="12.75">
      <c r="A130" s="16" t="s">
        <v>44</v>
      </c>
      <c r="B130" s="20" t="s">
        <v>254</v>
      </c>
      <c r="C130" s="20" t="s">
        <v>255</v>
      </c>
      <c r="D130" s="16" t="s">
        <v>46</v>
      </c>
      <c r="E130" s="21" t="s">
        <v>256</v>
      </c>
      <c r="F130" s="22" t="s">
        <v>118</v>
      </c>
      <c r="G130" s="23">
        <v>162.6</v>
      </c>
      <c r="H130" s="24"/>
      <c r="I130" s="24">
        <f>ROUND(ROUND(H130,2)*ROUND(G130,3),2)</f>
        <v>0</v>
      </c>
      <c r="O130">
        <f>(I130*21)/100</f>
        <v>0</v>
      </c>
      <c r="P130" t="s">
        <v>22</v>
      </c>
    </row>
    <row r="131" spans="1:5" ht="12.75">
      <c r="A131" s="25" t="s">
        <v>49</v>
      </c>
      <c r="E131" s="26" t="s">
        <v>257</v>
      </c>
    </row>
    <row r="132" spans="1:5" ht="38.25">
      <c r="A132" s="27" t="s">
        <v>51</v>
      </c>
      <c r="E132" s="28" t="s">
        <v>258</v>
      </c>
    </row>
    <row r="133" spans="1:5" ht="140.25">
      <c r="A133" t="s">
        <v>52</v>
      </c>
      <c r="E133" s="26" t="s">
        <v>259</v>
      </c>
    </row>
    <row r="134" spans="1:16" ht="12.75">
      <c r="A134" s="16" t="s">
        <v>44</v>
      </c>
      <c r="B134" s="20" t="s">
        <v>260</v>
      </c>
      <c r="C134" s="20" t="s">
        <v>261</v>
      </c>
      <c r="D134" s="16" t="s">
        <v>46</v>
      </c>
      <c r="E134" s="21" t="s">
        <v>262</v>
      </c>
      <c r="F134" s="22" t="s">
        <v>118</v>
      </c>
      <c r="G134" s="23">
        <v>179.55</v>
      </c>
      <c r="H134" s="24"/>
      <c r="I134" s="24">
        <f>ROUND(ROUND(H134,2)*ROUND(G134,3),2)</f>
        <v>0</v>
      </c>
      <c r="O134">
        <f>(I134*21)/100</f>
        <v>0</v>
      </c>
      <c r="P134" t="s">
        <v>22</v>
      </c>
    </row>
    <row r="135" spans="1:5" ht="12.75">
      <c r="A135" s="25" t="s">
        <v>49</v>
      </c>
      <c r="E135" s="26" t="s">
        <v>263</v>
      </c>
    </row>
    <row r="136" spans="1:5" ht="12.75">
      <c r="A136" s="27" t="s">
        <v>51</v>
      </c>
      <c r="E136" s="28" t="s">
        <v>264</v>
      </c>
    </row>
    <row r="137" spans="1:5" ht="140.25">
      <c r="A137" t="s">
        <v>52</v>
      </c>
      <c r="E137" s="26" t="s">
        <v>259</v>
      </c>
    </row>
    <row r="138" spans="1:16" ht="12.75">
      <c r="A138" s="16" t="s">
        <v>44</v>
      </c>
      <c r="B138" s="20" t="s">
        <v>265</v>
      </c>
      <c r="C138" s="20" t="s">
        <v>266</v>
      </c>
      <c r="D138" s="16" t="s">
        <v>46</v>
      </c>
      <c r="E138" s="21" t="s">
        <v>267</v>
      </c>
      <c r="F138" s="22" t="s">
        <v>211</v>
      </c>
      <c r="G138" s="23">
        <v>18</v>
      </c>
      <c r="H138" s="24"/>
      <c r="I138" s="24">
        <f>ROUND(ROUND(H138,2)*ROUND(G138,3),2)</f>
        <v>0</v>
      </c>
      <c r="O138">
        <f>(I138*21)/100</f>
        <v>0</v>
      </c>
      <c r="P138" t="s">
        <v>22</v>
      </c>
    </row>
    <row r="139" spans="1:5" ht="12.75">
      <c r="A139" s="25" t="s">
        <v>49</v>
      </c>
      <c r="E139" s="26" t="s">
        <v>46</v>
      </c>
    </row>
    <row r="140" spans="1:5" ht="12.75">
      <c r="A140" s="27" t="s">
        <v>51</v>
      </c>
      <c r="E140" s="28" t="s">
        <v>268</v>
      </c>
    </row>
    <row r="141" spans="1:5" ht="165.75">
      <c r="A141" t="s">
        <v>52</v>
      </c>
      <c r="E141" s="26" t="s">
        <v>269</v>
      </c>
    </row>
    <row r="142" spans="1:16" ht="12.75">
      <c r="A142" s="16" t="s">
        <v>44</v>
      </c>
      <c r="B142" s="20" t="s">
        <v>270</v>
      </c>
      <c r="C142" s="20" t="s">
        <v>271</v>
      </c>
      <c r="D142" s="16" t="s">
        <v>46</v>
      </c>
      <c r="E142" s="21" t="s">
        <v>272</v>
      </c>
      <c r="F142" s="22" t="s">
        <v>211</v>
      </c>
      <c r="G142" s="23">
        <v>5.84</v>
      </c>
      <c r="H142" s="24"/>
      <c r="I142" s="24">
        <f>ROUND(ROUND(H142,2)*ROUND(G142,3),2)</f>
        <v>0</v>
      </c>
      <c r="O142">
        <f>(I142*21)/100</f>
        <v>0</v>
      </c>
      <c r="P142" t="s">
        <v>22</v>
      </c>
    </row>
    <row r="143" spans="1:5" ht="12.75">
      <c r="A143" s="25" t="s">
        <v>49</v>
      </c>
      <c r="E143" s="26" t="s">
        <v>273</v>
      </c>
    </row>
    <row r="144" spans="1:5" ht="12.75">
      <c r="A144" s="27" t="s">
        <v>51</v>
      </c>
      <c r="E144" s="28" t="s">
        <v>274</v>
      </c>
    </row>
    <row r="145" spans="1:5" ht="165.75">
      <c r="A145" t="s">
        <v>52</v>
      </c>
      <c r="E145" s="26" t="s">
        <v>269</v>
      </c>
    </row>
    <row r="146" spans="1:16" ht="12.75">
      <c r="A146" s="16" t="s">
        <v>44</v>
      </c>
      <c r="B146" s="20" t="s">
        <v>275</v>
      </c>
      <c r="C146" s="20" t="s">
        <v>276</v>
      </c>
      <c r="D146" s="16" t="s">
        <v>46</v>
      </c>
      <c r="E146" s="21" t="s">
        <v>272</v>
      </c>
      <c r="F146" s="22" t="s">
        <v>211</v>
      </c>
      <c r="G146" s="23">
        <v>1.4</v>
      </c>
      <c r="H146" s="24"/>
      <c r="I146" s="24">
        <f>ROUND(ROUND(H146,2)*ROUND(G146,3),2)</f>
        <v>0</v>
      </c>
      <c r="O146">
        <f>(I146*21)/100</f>
        <v>0</v>
      </c>
      <c r="P146" t="s">
        <v>22</v>
      </c>
    </row>
    <row r="147" spans="1:5" ht="12.75">
      <c r="A147" s="25" t="s">
        <v>49</v>
      </c>
      <c r="E147" s="26" t="s">
        <v>277</v>
      </c>
    </row>
    <row r="148" spans="1:5" ht="12.75">
      <c r="A148" s="27" t="s">
        <v>51</v>
      </c>
      <c r="E148" s="28" t="s">
        <v>278</v>
      </c>
    </row>
    <row r="149" spans="1:5" ht="165.75">
      <c r="A149" t="s">
        <v>52</v>
      </c>
      <c r="E149" s="26" t="s">
        <v>269</v>
      </c>
    </row>
    <row r="150" spans="1:16" ht="12.75">
      <c r="A150" s="16" t="s">
        <v>44</v>
      </c>
      <c r="B150" s="20" t="s">
        <v>279</v>
      </c>
      <c r="C150" s="20" t="s">
        <v>280</v>
      </c>
      <c r="D150" s="16" t="s">
        <v>46</v>
      </c>
      <c r="E150" s="21" t="s">
        <v>281</v>
      </c>
      <c r="F150" s="22" t="s">
        <v>211</v>
      </c>
      <c r="G150" s="23">
        <v>1694.91</v>
      </c>
      <c r="H150" s="24"/>
      <c r="I150" s="24">
        <f>ROUND(ROUND(H150,2)*ROUND(G150,3),2)</f>
        <v>0</v>
      </c>
      <c r="O150">
        <f>(I150*21)/100</f>
        <v>0</v>
      </c>
      <c r="P150" t="s">
        <v>22</v>
      </c>
    </row>
    <row r="151" spans="1:5" ht="12.75">
      <c r="A151" s="25" t="s">
        <v>49</v>
      </c>
      <c r="E151" s="26" t="s">
        <v>46</v>
      </c>
    </row>
    <row r="152" spans="1:5" ht="63.75">
      <c r="A152" s="27" t="s">
        <v>51</v>
      </c>
      <c r="E152" s="28" t="s">
        <v>282</v>
      </c>
    </row>
    <row r="153" spans="1:5" ht="165.75">
      <c r="A153" t="s">
        <v>52</v>
      </c>
      <c r="E153" s="26" t="s">
        <v>269</v>
      </c>
    </row>
    <row r="154" spans="1:16" ht="12.75">
      <c r="A154" s="16" t="s">
        <v>44</v>
      </c>
      <c r="B154" s="20" t="s">
        <v>283</v>
      </c>
      <c r="C154" s="20" t="s">
        <v>284</v>
      </c>
      <c r="D154" s="16" t="s">
        <v>46</v>
      </c>
      <c r="E154" s="21" t="s">
        <v>285</v>
      </c>
      <c r="F154" s="22" t="s">
        <v>211</v>
      </c>
      <c r="G154" s="23">
        <v>157.2</v>
      </c>
      <c r="H154" s="24"/>
      <c r="I154" s="24">
        <f>ROUND(ROUND(H154,2)*ROUND(G154,3),2)</f>
        <v>0</v>
      </c>
      <c r="O154">
        <f>(I154*21)/100</f>
        <v>0</v>
      </c>
      <c r="P154" t="s">
        <v>22</v>
      </c>
    </row>
    <row r="155" spans="1:5" ht="12.75">
      <c r="A155" s="25" t="s">
        <v>49</v>
      </c>
      <c r="E155" s="26" t="s">
        <v>46</v>
      </c>
    </row>
    <row r="156" spans="1:5" ht="76.5">
      <c r="A156" s="27" t="s">
        <v>51</v>
      </c>
      <c r="E156" s="28" t="s">
        <v>286</v>
      </c>
    </row>
    <row r="157" spans="1:5" ht="165.75">
      <c r="A157" t="s">
        <v>52</v>
      </c>
      <c r="E157" s="26" t="s">
        <v>269</v>
      </c>
    </row>
    <row r="158" spans="1:16" ht="25.5">
      <c r="A158" s="16" t="s">
        <v>44</v>
      </c>
      <c r="B158" s="20" t="s">
        <v>287</v>
      </c>
      <c r="C158" s="20" t="s">
        <v>288</v>
      </c>
      <c r="D158" s="16" t="s">
        <v>46</v>
      </c>
      <c r="E158" s="21" t="s">
        <v>289</v>
      </c>
      <c r="F158" s="22" t="s">
        <v>211</v>
      </c>
      <c r="G158" s="23">
        <v>59.25</v>
      </c>
      <c r="H158" s="24"/>
      <c r="I158" s="24">
        <f>ROUND(ROUND(H158,2)*ROUND(G158,3),2)</f>
        <v>0</v>
      </c>
      <c r="O158">
        <f>(I158*21)/100</f>
        <v>0</v>
      </c>
      <c r="P158" t="s">
        <v>22</v>
      </c>
    </row>
    <row r="159" spans="1:5" ht="12.75">
      <c r="A159" s="25" t="s">
        <v>49</v>
      </c>
      <c r="E159" s="26" t="s">
        <v>46</v>
      </c>
    </row>
    <row r="160" spans="1:5" ht="12.75">
      <c r="A160" s="27" t="s">
        <v>51</v>
      </c>
      <c r="E160" s="28" t="s">
        <v>290</v>
      </c>
    </row>
    <row r="161" spans="1:5" ht="165.75">
      <c r="A161" t="s">
        <v>52</v>
      </c>
      <c r="E161" s="26" t="s">
        <v>269</v>
      </c>
    </row>
    <row r="162" spans="1:16" ht="25.5">
      <c r="A162" s="16" t="s">
        <v>44</v>
      </c>
      <c r="B162" s="20" t="s">
        <v>291</v>
      </c>
      <c r="C162" s="20" t="s">
        <v>292</v>
      </c>
      <c r="D162" s="16" t="s">
        <v>46</v>
      </c>
      <c r="E162" s="21" t="s">
        <v>293</v>
      </c>
      <c r="F162" s="22" t="s">
        <v>211</v>
      </c>
      <c r="G162" s="23">
        <v>24.5</v>
      </c>
      <c r="H162" s="24"/>
      <c r="I162" s="24">
        <f>ROUND(ROUND(H162,2)*ROUND(G162,3),2)</f>
        <v>0</v>
      </c>
      <c r="O162">
        <f>(I162*21)/100</f>
        <v>0</v>
      </c>
      <c r="P162" t="s">
        <v>22</v>
      </c>
    </row>
    <row r="163" spans="1:5" ht="12.75">
      <c r="A163" s="25" t="s">
        <v>49</v>
      </c>
      <c r="E163" s="26" t="s">
        <v>46</v>
      </c>
    </row>
    <row r="164" spans="1:5" ht="12.75">
      <c r="A164" s="27" t="s">
        <v>51</v>
      </c>
      <c r="E164" s="28" t="s">
        <v>294</v>
      </c>
    </row>
    <row r="165" spans="1:5" ht="165.75">
      <c r="A165" t="s">
        <v>52</v>
      </c>
      <c r="E165" s="26" t="s">
        <v>269</v>
      </c>
    </row>
    <row r="166" spans="1:16" ht="12.75">
      <c r="A166" s="16" t="s">
        <v>44</v>
      </c>
      <c r="B166" s="20" t="s">
        <v>295</v>
      </c>
      <c r="C166" s="20" t="s">
        <v>296</v>
      </c>
      <c r="D166" s="16" t="s">
        <v>46</v>
      </c>
      <c r="E166" s="21" t="s">
        <v>297</v>
      </c>
      <c r="F166" s="22" t="s">
        <v>152</v>
      </c>
      <c r="G166" s="23">
        <v>450</v>
      </c>
      <c r="H166" s="24"/>
      <c r="I166" s="24">
        <f>ROUND(ROUND(H166,2)*ROUND(G166,3),2)</f>
        <v>0</v>
      </c>
      <c r="O166">
        <f>(I166*21)/100</f>
        <v>0</v>
      </c>
      <c r="P166" t="s">
        <v>22</v>
      </c>
    </row>
    <row r="167" spans="1:5" ht="12.75">
      <c r="A167" s="25" t="s">
        <v>49</v>
      </c>
      <c r="E167" s="26" t="s">
        <v>46</v>
      </c>
    </row>
    <row r="168" spans="1:5" ht="12.75">
      <c r="A168" s="27" t="s">
        <v>51</v>
      </c>
      <c r="E168" s="28" t="s">
        <v>298</v>
      </c>
    </row>
    <row r="169" spans="1:5" ht="38.25">
      <c r="A169" t="s">
        <v>52</v>
      </c>
      <c r="E169" s="26" t="s">
        <v>299</v>
      </c>
    </row>
    <row r="170" spans="1:9" ht="12.75">
      <c r="A170" s="4" t="s">
        <v>42</v>
      </c>
      <c r="B170" s="4"/>
      <c r="C170" s="29" t="s">
        <v>70</v>
      </c>
      <c r="D170" s="4"/>
      <c r="E170" s="18" t="s">
        <v>300</v>
      </c>
      <c r="F170" s="4"/>
      <c r="G170" s="4"/>
      <c r="H170" s="4"/>
      <c r="I170" s="30">
        <f>0+I171</f>
        <v>0</v>
      </c>
    </row>
    <row r="171" spans="1:16" ht="12.75">
      <c r="A171" s="16" t="s">
        <v>44</v>
      </c>
      <c r="B171" s="20" t="s">
        <v>301</v>
      </c>
      <c r="C171" s="20" t="s">
        <v>302</v>
      </c>
      <c r="D171" s="16" t="s">
        <v>46</v>
      </c>
      <c r="E171" s="21" t="s">
        <v>303</v>
      </c>
      <c r="F171" s="22" t="s">
        <v>211</v>
      </c>
      <c r="G171" s="23">
        <v>130</v>
      </c>
      <c r="H171" s="24"/>
      <c r="I171" s="24">
        <f>ROUND(ROUND(H171,2)*ROUND(G171,3),2)</f>
        <v>0</v>
      </c>
      <c r="O171">
        <f>(I171*21)/100</f>
        <v>0</v>
      </c>
      <c r="P171" t="s">
        <v>22</v>
      </c>
    </row>
    <row r="172" spans="1:5" ht="12.75">
      <c r="A172" s="25" t="s">
        <v>49</v>
      </c>
      <c r="E172" s="26" t="s">
        <v>304</v>
      </c>
    </row>
    <row r="173" spans="1:5" ht="12.75">
      <c r="A173" s="27" t="s">
        <v>51</v>
      </c>
      <c r="E173" s="28" t="s">
        <v>305</v>
      </c>
    </row>
    <row r="174" spans="1:5" ht="191.25">
      <c r="A174" t="s">
        <v>52</v>
      </c>
      <c r="E174" s="26" t="s">
        <v>306</v>
      </c>
    </row>
    <row r="175" spans="1:9" ht="12.75">
      <c r="A175" s="4" t="s">
        <v>42</v>
      </c>
      <c r="B175" s="4"/>
      <c r="C175" s="29" t="s">
        <v>73</v>
      </c>
      <c r="D175" s="4"/>
      <c r="E175" s="18" t="s">
        <v>307</v>
      </c>
      <c r="F175" s="4"/>
      <c r="G175" s="4"/>
      <c r="H175" s="4"/>
      <c r="I175" s="30">
        <f>0+I176+I180+I184+I188+I192+I196+I200</f>
        <v>0</v>
      </c>
    </row>
    <row r="176" spans="1:16" ht="12.75">
      <c r="A176" s="16" t="s">
        <v>44</v>
      </c>
      <c r="B176" s="20" t="s">
        <v>308</v>
      </c>
      <c r="C176" s="20" t="s">
        <v>309</v>
      </c>
      <c r="D176" s="16" t="s">
        <v>46</v>
      </c>
      <c r="E176" s="21" t="s">
        <v>310</v>
      </c>
      <c r="F176" s="22" t="s">
        <v>152</v>
      </c>
      <c r="G176" s="23">
        <v>40</v>
      </c>
      <c r="H176" s="24"/>
      <c r="I176" s="24">
        <f>ROUND(ROUND(H176,2)*ROUND(G176,3),2)</f>
        <v>0</v>
      </c>
      <c r="O176">
        <f>(I176*21)/100</f>
        <v>0</v>
      </c>
      <c r="P176" t="s">
        <v>22</v>
      </c>
    </row>
    <row r="177" spans="1:5" ht="12.75">
      <c r="A177" s="25" t="s">
        <v>49</v>
      </c>
      <c r="E177" s="26" t="s">
        <v>46</v>
      </c>
    </row>
    <row r="178" spans="1:5" ht="12.75">
      <c r="A178" s="27" t="s">
        <v>51</v>
      </c>
      <c r="E178" s="28" t="s">
        <v>311</v>
      </c>
    </row>
    <row r="179" spans="1:5" ht="255">
      <c r="A179" t="s">
        <v>52</v>
      </c>
      <c r="E179" s="26" t="s">
        <v>312</v>
      </c>
    </row>
    <row r="180" spans="1:16" ht="12.75">
      <c r="A180" s="16" t="s">
        <v>44</v>
      </c>
      <c r="B180" s="20" t="s">
        <v>313</v>
      </c>
      <c r="C180" s="20" t="s">
        <v>314</v>
      </c>
      <c r="D180" s="16" t="s">
        <v>46</v>
      </c>
      <c r="E180" s="21" t="s">
        <v>315</v>
      </c>
      <c r="F180" s="22" t="s">
        <v>84</v>
      </c>
      <c r="G180" s="23">
        <v>10</v>
      </c>
      <c r="H180" s="24"/>
      <c r="I180" s="24">
        <f>ROUND(ROUND(H180,2)*ROUND(G180,3),2)</f>
        <v>0</v>
      </c>
      <c r="O180">
        <f>(I180*21)/100</f>
        <v>0</v>
      </c>
      <c r="P180" t="s">
        <v>22</v>
      </c>
    </row>
    <row r="181" spans="1:5" ht="12.75">
      <c r="A181" s="25" t="s">
        <v>49</v>
      </c>
      <c r="E181" s="26" t="s">
        <v>46</v>
      </c>
    </row>
    <row r="182" spans="1:5" ht="12.75">
      <c r="A182" s="27" t="s">
        <v>51</v>
      </c>
      <c r="E182" s="28" t="s">
        <v>316</v>
      </c>
    </row>
    <row r="183" spans="1:5" ht="76.5">
      <c r="A183" t="s">
        <v>52</v>
      </c>
      <c r="E183" s="26" t="s">
        <v>317</v>
      </c>
    </row>
    <row r="184" spans="1:16" ht="12.75">
      <c r="A184" s="16" t="s">
        <v>44</v>
      </c>
      <c r="B184" s="20" t="s">
        <v>318</v>
      </c>
      <c r="C184" s="20" t="s">
        <v>319</v>
      </c>
      <c r="D184" s="16" t="s">
        <v>46</v>
      </c>
      <c r="E184" s="21" t="s">
        <v>320</v>
      </c>
      <c r="F184" s="22" t="s">
        <v>84</v>
      </c>
      <c r="G184" s="23">
        <v>16</v>
      </c>
      <c r="H184" s="24"/>
      <c r="I184" s="24">
        <f>ROUND(ROUND(H184,2)*ROUND(G184,3),2)</f>
        <v>0</v>
      </c>
      <c r="O184">
        <f>(I184*21)/100</f>
        <v>0</v>
      </c>
      <c r="P184" t="s">
        <v>22</v>
      </c>
    </row>
    <row r="185" spans="1:5" ht="12.75">
      <c r="A185" s="25" t="s">
        <v>49</v>
      </c>
      <c r="E185" s="26" t="s">
        <v>46</v>
      </c>
    </row>
    <row r="186" spans="1:5" ht="12.75">
      <c r="A186" s="27" t="s">
        <v>51</v>
      </c>
      <c r="E186" s="28" t="s">
        <v>321</v>
      </c>
    </row>
    <row r="187" spans="1:5" ht="38.25">
      <c r="A187" t="s">
        <v>52</v>
      </c>
      <c r="E187" s="26" t="s">
        <v>322</v>
      </c>
    </row>
    <row r="188" spans="1:16" ht="12.75">
      <c r="A188" s="16" t="s">
        <v>44</v>
      </c>
      <c r="B188" s="20" t="s">
        <v>323</v>
      </c>
      <c r="C188" s="20" t="s">
        <v>324</v>
      </c>
      <c r="D188" s="16" t="s">
        <v>46</v>
      </c>
      <c r="E188" s="21" t="s">
        <v>325</v>
      </c>
      <c r="F188" s="22" t="s">
        <v>84</v>
      </c>
      <c r="G188" s="23">
        <v>4</v>
      </c>
      <c r="H188" s="24"/>
      <c r="I188" s="24">
        <f>ROUND(ROUND(H188,2)*ROUND(G188,3),2)</f>
        <v>0</v>
      </c>
      <c r="O188">
        <f>(I188*21)/100</f>
        <v>0</v>
      </c>
      <c r="P188" t="s">
        <v>22</v>
      </c>
    </row>
    <row r="189" spans="1:5" ht="12.75">
      <c r="A189" s="25" t="s">
        <v>49</v>
      </c>
      <c r="E189" s="26" t="s">
        <v>46</v>
      </c>
    </row>
    <row r="190" spans="1:5" ht="12.75">
      <c r="A190" s="27" t="s">
        <v>51</v>
      </c>
      <c r="E190" s="28" t="s">
        <v>326</v>
      </c>
    </row>
    <row r="191" spans="1:5" ht="38.25">
      <c r="A191" t="s">
        <v>52</v>
      </c>
      <c r="E191" s="26" t="s">
        <v>322</v>
      </c>
    </row>
    <row r="192" spans="1:16" ht="12.75">
      <c r="A192" s="16" t="s">
        <v>44</v>
      </c>
      <c r="B192" s="20" t="s">
        <v>327</v>
      </c>
      <c r="C192" s="20" t="s">
        <v>328</v>
      </c>
      <c r="D192" s="16" t="s">
        <v>46</v>
      </c>
      <c r="E192" s="21" t="s">
        <v>329</v>
      </c>
      <c r="F192" s="22" t="s">
        <v>84</v>
      </c>
      <c r="G192" s="23">
        <v>10</v>
      </c>
      <c r="H192" s="24"/>
      <c r="I192" s="24">
        <f>ROUND(ROUND(H192,2)*ROUND(G192,3),2)</f>
        <v>0</v>
      </c>
      <c r="O192">
        <f>(I192*21)/100</f>
        <v>0</v>
      </c>
      <c r="P192" t="s">
        <v>22</v>
      </c>
    </row>
    <row r="193" spans="1:5" ht="12.75">
      <c r="A193" s="25" t="s">
        <v>49</v>
      </c>
      <c r="E193" s="26" t="s">
        <v>46</v>
      </c>
    </row>
    <row r="194" spans="1:5" ht="12.75">
      <c r="A194" s="27" t="s">
        <v>51</v>
      </c>
      <c r="E194" s="28" t="s">
        <v>330</v>
      </c>
    </row>
    <row r="195" spans="1:5" ht="38.25">
      <c r="A195" t="s">
        <v>52</v>
      </c>
      <c r="E195" s="26" t="s">
        <v>322</v>
      </c>
    </row>
    <row r="196" spans="1:16" ht="12.75">
      <c r="A196" s="16" t="s">
        <v>44</v>
      </c>
      <c r="B196" s="20" t="s">
        <v>331</v>
      </c>
      <c r="C196" s="20" t="s">
        <v>332</v>
      </c>
      <c r="D196" s="16" t="s">
        <v>46</v>
      </c>
      <c r="E196" s="21" t="s">
        <v>333</v>
      </c>
      <c r="F196" s="22" t="s">
        <v>84</v>
      </c>
      <c r="G196" s="23">
        <v>2</v>
      </c>
      <c r="H196" s="24"/>
      <c r="I196" s="24">
        <f>ROUND(ROUND(H196,2)*ROUND(G196,3),2)</f>
        <v>0</v>
      </c>
      <c r="O196">
        <f>(I196*21)/100</f>
        <v>0</v>
      </c>
      <c r="P196" t="s">
        <v>22</v>
      </c>
    </row>
    <row r="197" spans="1:5" ht="12.75">
      <c r="A197" s="25" t="s">
        <v>49</v>
      </c>
      <c r="E197" s="26" t="s">
        <v>46</v>
      </c>
    </row>
    <row r="198" spans="1:5" ht="12.75">
      <c r="A198" s="27" t="s">
        <v>51</v>
      </c>
      <c r="E198" s="28" t="s">
        <v>334</v>
      </c>
    </row>
    <row r="199" spans="1:5" ht="38.25">
      <c r="A199" t="s">
        <v>52</v>
      </c>
      <c r="E199" s="26" t="s">
        <v>322</v>
      </c>
    </row>
    <row r="200" spans="1:16" ht="12.75">
      <c r="A200" s="16" t="s">
        <v>44</v>
      </c>
      <c r="B200" s="20" t="s">
        <v>335</v>
      </c>
      <c r="C200" s="20" t="s">
        <v>336</v>
      </c>
      <c r="D200" s="16" t="s">
        <v>46</v>
      </c>
      <c r="E200" s="21" t="s">
        <v>337</v>
      </c>
      <c r="F200" s="22" t="s">
        <v>152</v>
      </c>
      <c r="G200" s="23">
        <v>40</v>
      </c>
      <c r="H200" s="24"/>
      <c r="I200" s="24">
        <f>ROUND(ROUND(H200,2)*ROUND(G200,3),2)</f>
        <v>0</v>
      </c>
      <c r="O200">
        <f>(I200*21)/100</f>
        <v>0</v>
      </c>
      <c r="P200" t="s">
        <v>22</v>
      </c>
    </row>
    <row r="201" spans="1:5" ht="12.75">
      <c r="A201" s="25" t="s">
        <v>49</v>
      </c>
      <c r="E201" s="26" t="s">
        <v>46</v>
      </c>
    </row>
    <row r="202" spans="1:5" ht="12.75">
      <c r="A202" s="27" t="s">
        <v>51</v>
      </c>
      <c r="E202" s="28" t="s">
        <v>311</v>
      </c>
    </row>
    <row r="203" spans="1:5" ht="63.75">
      <c r="A203" t="s">
        <v>52</v>
      </c>
      <c r="E203" s="26" t="s">
        <v>338</v>
      </c>
    </row>
    <row r="204" spans="1:9" ht="12.75">
      <c r="A204" s="4" t="s">
        <v>42</v>
      </c>
      <c r="B204" s="4"/>
      <c r="C204" s="29" t="s">
        <v>39</v>
      </c>
      <c r="D204" s="4"/>
      <c r="E204" s="18" t="s">
        <v>105</v>
      </c>
      <c r="F204" s="4"/>
      <c r="G204" s="4"/>
      <c r="H204" s="4"/>
      <c r="I204" s="30">
        <f>0+I205+I209+I213+I217+I221+I225+I229+I233+I237+I241+I245+I249+I253+I257</f>
        <v>0</v>
      </c>
    </row>
    <row r="205" spans="1:16" ht="12.75">
      <c r="A205" s="16" t="s">
        <v>44</v>
      </c>
      <c r="B205" s="20" t="s">
        <v>339</v>
      </c>
      <c r="C205" s="20" t="s">
        <v>340</v>
      </c>
      <c r="D205" s="16" t="s">
        <v>46</v>
      </c>
      <c r="E205" s="21" t="s">
        <v>341</v>
      </c>
      <c r="F205" s="22" t="s">
        <v>152</v>
      </c>
      <c r="G205" s="23">
        <v>50</v>
      </c>
      <c r="H205" s="24"/>
      <c r="I205" s="24">
        <f>ROUND(ROUND(H205,2)*ROUND(G205,3),2)</f>
        <v>0</v>
      </c>
      <c r="O205">
        <f>(I205*21)/100</f>
        <v>0</v>
      </c>
      <c r="P205" t="s">
        <v>22</v>
      </c>
    </row>
    <row r="206" spans="1:5" ht="25.5">
      <c r="A206" s="25" t="s">
        <v>49</v>
      </c>
      <c r="E206" s="26" t="s">
        <v>342</v>
      </c>
    </row>
    <row r="207" spans="1:5" ht="12.75">
      <c r="A207" s="27" t="s">
        <v>51</v>
      </c>
      <c r="E207" s="28" t="s">
        <v>343</v>
      </c>
    </row>
    <row r="208" spans="1:5" ht="38.25">
      <c r="A208" t="s">
        <v>52</v>
      </c>
      <c r="E208" s="26" t="s">
        <v>344</v>
      </c>
    </row>
    <row r="209" spans="1:16" ht="25.5">
      <c r="A209" s="16" t="s">
        <v>44</v>
      </c>
      <c r="B209" s="20" t="s">
        <v>345</v>
      </c>
      <c r="C209" s="20" t="s">
        <v>346</v>
      </c>
      <c r="D209" s="16" t="s">
        <v>46</v>
      </c>
      <c r="E209" s="21" t="s">
        <v>347</v>
      </c>
      <c r="F209" s="22" t="s">
        <v>84</v>
      </c>
      <c r="G209" s="23">
        <v>2</v>
      </c>
      <c r="H209" s="24"/>
      <c r="I209" s="24">
        <f>ROUND(ROUND(H209,2)*ROUND(G209,3),2)</f>
        <v>0</v>
      </c>
      <c r="O209">
        <f>(I209*21)/100</f>
        <v>0</v>
      </c>
      <c r="P209" t="s">
        <v>22</v>
      </c>
    </row>
    <row r="210" spans="1:5" ht="12.75">
      <c r="A210" s="25" t="s">
        <v>49</v>
      </c>
      <c r="E210" s="26" t="s">
        <v>348</v>
      </c>
    </row>
    <row r="211" spans="1:5" ht="12.75">
      <c r="A211" s="27" t="s">
        <v>51</v>
      </c>
      <c r="E211" s="28" t="s">
        <v>46</v>
      </c>
    </row>
    <row r="212" spans="1:5" ht="63.75">
      <c r="A212" t="s">
        <v>52</v>
      </c>
      <c r="E212" s="26" t="s">
        <v>349</v>
      </c>
    </row>
    <row r="213" spans="1:16" ht="25.5">
      <c r="A213" s="16" t="s">
        <v>44</v>
      </c>
      <c r="B213" s="20" t="s">
        <v>350</v>
      </c>
      <c r="C213" s="20" t="s">
        <v>351</v>
      </c>
      <c r="D213" s="16" t="s">
        <v>46</v>
      </c>
      <c r="E213" s="21" t="s">
        <v>352</v>
      </c>
      <c r="F213" s="22" t="s">
        <v>84</v>
      </c>
      <c r="G213" s="23">
        <v>2</v>
      </c>
      <c r="H213" s="24"/>
      <c r="I213" s="24">
        <f>ROUND(ROUND(H213,2)*ROUND(G213,3),2)</f>
        <v>0</v>
      </c>
      <c r="O213">
        <f>(I213*21)/100</f>
        <v>0</v>
      </c>
      <c r="P213" t="s">
        <v>22</v>
      </c>
    </row>
    <row r="214" spans="1:5" ht="12.75">
      <c r="A214" s="25" t="s">
        <v>49</v>
      </c>
      <c r="E214" s="26" t="s">
        <v>46</v>
      </c>
    </row>
    <row r="215" spans="1:5" ht="12.75">
      <c r="A215" s="27" t="s">
        <v>51</v>
      </c>
      <c r="E215" s="28" t="s">
        <v>46</v>
      </c>
    </row>
    <row r="216" spans="1:5" ht="76.5">
      <c r="A216" t="s">
        <v>52</v>
      </c>
      <c r="E216" s="26" t="s">
        <v>353</v>
      </c>
    </row>
    <row r="217" spans="1:16" ht="12.75">
      <c r="A217" s="16" t="s">
        <v>44</v>
      </c>
      <c r="B217" s="20" t="s">
        <v>354</v>
      </c>
      <c r="C217" s="20" t="s">
        <v>355</v>
      </c>
      <c r="D217" s="16" t="s">
        <v>46</v>
      </c>
      <c r="E217" s="21" t="s">
        <v>356</v>
      </c>
      <c r="F217" s="22" t="s">
        <v>84</v>
      </c>
      <c r="G217" s="23">
        <v>15</v>
      </c>
      <c r="H217" s="24"/>
      <c r="I217" s="24">
        <f>ROUND(ROUND(H217,2)*ROUND(G217,3),2)</f>
        <v>0</v>
      </c>
      <c r="O217">
        <f>(I217*21)/100</f>
        <v>0</v>
      </c>
      <c r="P217" t="s">
        <v>22</v>
      </c>
    </row>
    <row r="218" spans="1:5" ht="12.75">
      <c r="A218" s="25" t="s">
        <v>49</v>
      </c>
      <c r="E218" s="26" t="s">
        <v>357</v>
      </c>
    </row>
    <row r="219" spans="1:5" ht="12.75">
      <c r="A219" s="27" t="s">
        <v>51</v>
      </c>
      <c r="E219" s="28" t="s">
        <v>46</v>
      </c>
    </row>
    <row r="220" spans="1:5" ht="76.5">
      <c r="A220" t="s">
        <v>52</v>
      </c>
      <c r="E220" s="26" t="s">
        <v>358</v>
      </c>
    </row>
    <row r="221" spans="1:16" ht="25.5">
      <c r="A221" s="16" t="s">
        <v>44</v>
      </c>
      <c r="B221" s="20" t="s">
        <v>359</v>
      </c>
      <c r="C221" s="20" t="s">
        <v>360</v>
      </c>
      <c r="D221" s="16" t="s">
        <v>46</v>
      </c>
      <c r="E221" s="21" t="s">
        <v>361</v>
      </c>
      <c r="F221" s="22" t="s">
        <v>211</v>
      </c>
      <c r="G221" s="23">
        <v>154.883</v>
      </c>
      <c r="H221" s="24"/>
      <c r="I221" s="24">
        <f>ROUND(ROUND(H221,2)*ROUND(G221,3),2)</f>
        <v>0</v>
      </c>
      <c r="O221">
        <f>(I221*21)/100</f>
        <v>0</v>
      </c>
      <c r="P221" t="s">
        <v>22</v>
      </c>
    </row>
    <row r="222" spans="1:5" ht="12.75">
      <c r="A222" s="25" t="s">
        <v>49</v>
      </c>
      <c r="E222" s="26" t="s">
        <v>46</v>
      </c>
    </row>
    <row r="223" spans="1:5" ht="89.25">
      <c r="A223" s="27" t="s">
        <v>51</v>
      </c>
      <c r="E223" s="28" t="s">
        <v>362</v>
      </c>
    </row>
    <row r="224" spans="1:5" ht="38.25">
      <c r="A224" t="s">
        <v>52</v>
      </c>
      <c r="E224" s="26" t="s">
        <v>363</v>
      </c>
    </row>
    <row r="225" spans="1:16" ht="12.75">
      <c r="A225" s="16" t="s">
        <v>44</v>
      </c>
      <c r="B225" s="20" t="s">
        <v>364</v>
      </c>
      <c r="C225" s="20" t="s">
        <v>365</v>
      </c>
      <c r="D225" s="16" t="s">
        <v>46</v>
      </c>
      <c r="E225" s="21" t="s">
        <v>366</v>
      </c>
      <c r="F225" s="22" t="s">
        <v>84</v>
      </c>
      <c r="G225" s="23">
        <v>12</v>
      </c>
      <c r="H225" s="24"/>
      <c r="I225" s="24">
        <f>ROUND(ROUND(H225,2)*ROUND(G225,3),2)</f>
        <v>0</v>
      </c>
      <c r="O225">
        <f>(I225*21)/100</f>
        <v>0</v>
      </c>
      <c r="P225" t="s">
        <v>22</v>
      </c>
    </row>
    <row r="226" spans="1:5" ht="12.75">
      <c r="A226" s="25" t="s">
        <v>49</v>
      </c>
      <c r="E226" s="26" t="s">
        <v>367</v>
      </c>
    </row>
    <row r="227" spans="1:5" ht="12.75">
      <c r="A227" s="27" t="s">
        <v>51</v>
      </c>
      <c r="E227" s="28" t="s">
        <v>368</v>
      </c>
    </row>
    <row r="228" spans="1:5" ht="38.25">
      <c r="A228" t="s">
        <v>52</v>
      </c>
      <c r="E228" s="26" t="s">
        <v>369</v>
      </c>
    </row>
    <row r="229" spans="1:16" ht="12.75">
      <c r="A229" s="16" t="s">
        <v>44</v>
      </c>
      <c r="B229" s="20" t="s">
        <v>370</v>
      </c>
      <c r="C229" s="20" t="s">
        <v>371</v>
      </c>
      <c r="D229" s="16" t="s">
        <v>46</v>
      </c>
      <c r="E229" s="21" t="s">
        <v>372</v>
      </c>
      <c r="F229" s="22" t="s">
        <v>152</v>
      </c>
      <c r="G229" s="23">
        <v>790</v>
      </c>
      <c r="H229" s="24"/>
      <c r="I229" s="24">
        <f>ROUND(ROUND(H229,2)*ROUND(G229,3),2)</f>
        <v>0</v>
      </c>
      <c r="O229">
        <f>(I229*21)/100</f>
        <v>0</v>
      </c>
      <c r="P229" t="s">
        <v>22</v>
      </c>
    </row>
    <row r="230" spans="1:5" ht="12.75">
      <c r="A230" s="25" t="s">
        <v>49</v>
      </c>
      <c r="E230" s="26" t="s">
        <v>373</v>
      </c>
    </row>
    <row r="231" spans="1:5" ht="12.75">
      <c r="A231" s="27" t="s">
        <v>51</v>
      </c>
      <c r="E231" s="28" t="s">
        <v>374</v>
      </c>
    </row>
    <row r="232" spans="1:5" ht="51">
      <c r="A232" t="s">
        <v>52</v>
      </c>
      <c r="E232" s="26" t="s">
        <v>375</v>
      </c>
    </row>
    <row r="233" spans="1:16" ht="12.75">
      <c r="A233" s="16" t="s">
        <v>44</v>
      </c>
      <c r="B233" s="20" t="s">
        <v>376</v>
      </c>
      <c r="C233" s="20" t="s">
        <v>377</v>
      </c>
      <c r="D233" s="16" t="s">
        <v>46</v>
      </c>
      <c r="E233" s="21" t="s">
        <v>378</v>
      </c>
      <c r="F233" s="22" t="s">
        <v>152</v>
      </c>
      <c r="G233" s="23">
        <v>108</v>
      </c>
      <c r="H233" s="24"/>
      <c r="I233" s="24">
        <f>ROUND(ROUND(H233,2)*ROUND(G233,3),2)</f>
        <v>0</v>
      </c>
      <c r="O233">
        <f>(I233*21)/100</f>
        <v>0</v>
      </c>
      <c r="P233" t="s">
        <v>22</v>
      </c>
    </row>
    <row r="234" spans="1:5" ht="12.75">
      <c r="A234" s="25" t="s">
        <v>49</v>
      </c>
      <c r="E234" s="26" t="s">
        <v>379</v>
      </c>
    </row>
    <row r="235" spans="1:5" ht="12.75">
      <c r="A235" s="27" t="s">
        <v>51</v>
      </c>
      <c r="E235" s="28" t="s">
        <v>380</v>
      </c>
    </row>
    <row r="236" spans="1:5" ht="51">
      <c r="A236" t="s">
        <v>52</v>
      </c>
      <c r="E236" s="26" t="s">
        <v>375</v>
      </c>
    </row>
    <row r="237" spans="1:16" ht="12.75">
      <c r="A237" s="16" t="s">
        <v>44</v>
      </c>
      <c r="B237" s="20" t="s">
        <v>381</v>
      </c>
      <c r="C237" s="20" t="s">
        <v>382</v>
      </c>
      <c r="D237" s="16" t="s">
        <v>46</v>
      </c>
      <c r="E237" s="21" t="s">
        <v>383</v>
      </c>
      <c r="F237" s="22" t="s">
        <v>152</v>
      </c>
      <c r="G237" s="23">
        <v>1040</v>
      </c>
      <c r="H237" s="24"/>
      <c r="I237" s="24">
        <f>ROUND(ROUND(H237,2)*ROUND(G237,3),2)</f>
        <v>0</v>
      </c>
      <c r="O237">
        <f>(I237*21)/100</f>
        <v>0</v>
      </c>
      <c r="P237" t="s">
        <v>22</v>
      </c>
    </row>
    <row r="238" spans="1:5" ht="12.75">
      <c r="A238" s="25" t="s">
        <v>49</v>
      </c>
      <c r="E238" s="26" t="s">
        <v>384</v>
      </c>
    </row>
    <row r="239" spans="1:5" ht="12.75">
      <c r="A239" s="27" t="s">
        <v>51</v>
      </c>
      <c r="E239" s="28" t="s">
        <v>385</v>
      </c>
    </row>
    <row r="240" spans="1:5" ht="51">
      <c r="A240" t="s">
        <v>52</v>
      </c>
      <c r="E240" s="26" t="s">
        <v>375</v>
      </c>
    </row>
    <row r="241" spans="1:16" ht="12.75">
      <c r="A241" s="16" t="s">
        <v>44</v>
      </c>
      <c r="B241" s="20" t="s">
        <v>386</v>
      </c>
      <c r="C241" s="20" t="s">
        <v>387</v>
      </c>
      <c r="D241" s="16" t="s">
        <v>46</v>
      </c>
      <c r="E241" s="21" t="s">
        <v>388</v>
      </c>
      <c r="F241" s="22" t="s">
        <v>152</v>
      </c>
      <c r="G241" s="23">
        <v>6</v>
      </c>
      <c r="H241" s="24"/>
      <c r="I241" s="24">
        <f>ROUND(ROUND(H241,2)*ROUND(G241,3),2)</f>
        <v>0</v>
      </c>
      <c r="O241">
        <f>(I241*21)/100</f>
        <v>0</v>
      </c>
      <c r="P241" t="s">
        <v>22</v>
      </c>
    </row>
    <row r="242" spans="1:5" ht="25.5">
      <c r="A242" s="25" t="s">
        <v>49</v>
      </c>
      <c r="E242" s="26" t="s">
        <v>389</v>
      </c>
    </row>
    <row r="243" spans="1:5" ht="12.75">
      <c r="A243" s="27" t="s">
        <v>51</v>
      </c>
      <c r="E243" s="28" t="s">
        <v>390</v>
      </c>
    </row>
    <row r="244" spans="1:5" ht="25.5">
      <c r="A244" t="s">
        <v>52</v>
      </c>
      <c r="E244" s="26" t="s">
        <v>391</v>
      </c>
    </row>
    <row r="245" spans="1:16" ht="12.75">
      <c r="A245" s="16" t="s">
        <v>44</v>
      </c>
      <c r="B245" s="20" t="s">
        <v>392</v>
      </c>
      <c r="C245" s="20" t="s">
        <v>393</v>
      </c>
      <c r="D245" s="16" t="s">
        <v>46</v>
      </c>
      <c r="E245" s="21" t="s">
        <v>394</v>
      </c>
      <c r="F245" s="22" t="s">
        <v>152</v>
      </c>
      <c r="G245" s="23">
        <v>450</v>
      </c>
      <c r="H245" s="24"/>
      <c r="I245" s="24">
        <f>ROUND(ROUND(H245,2)*ROUND(G245,3),2)</f>
        <v>0</v>
      </c>
      <c r="O245">
        <f>(I245*21)/100</f>
        <v>0</v>
      </c>
      <c r="P245" t="s">
        <v>22</v>
      </c>
    </row>
    <row r="246" spans="1:5" ht="12.75">
      <c r="A246" s="25" t="s">
        <v>49</v>
      </c>
      <c r="E246" s="26" t="s">
        <v>46</v>
      </c>
    </row>
    <row r="247" spans="1:5" ht="12.75">
      <c r="A247" s="27" t="s">
        <v>51</v>
      </c>
      <c r="E247" s="28" t="s">
        <v>298</v>
      </c>
    </row>
    <row r="248" spans="1:5" ht="25.5">
      <c r="A248" t="s">
        <v>52</v>
      </c>
      <c r="E248" s="26" t="s">
        <v>395</v>
      </c>
    </row>
    <row r="249" spans="1:16" ht="12.75">
      <c r="A249" s="16" t="s">
        <v>44</v>
      </c>
      <c r="B249" s="20" t="s">
        <v>396</v>
      </c>
      <c r="C249" s="20" t="s">
        <v>397</v>
      </c>
      <c r="D249" s="16" t="s">
        <v>46</v>
      </c>
      <c r="E249" s="21" t="s">
        <v>398</v>
      </c>
      <c r="F249" s="22" t="s">
        <v>84</v>
      </c>
      <c r="G249" s="23">
        <v>1</v>
      </c>
      <c r="H249" s="24"/>
      <c r="I249" s="24">
        <f>ROUND(ROUND(H249,2)*ROUND(G249,3),2)</f>
        <v>0</v>
      </c>
      <c r="O249">
        <f>(I249*21)/100</f>
        <v>0</v>
      </c>
      <c r="P249" t="s">
        <v>22</v>
      </c>
    </row>
    <row r="250" spans="1:5" ht="51">
      <c r="A250" s="25" t="s">
        <v>49</v>
      </c>
      <c r="E250" s="26" t="s">
        <v>399</v>
      </c>
    </row>
    <row r="251" spans="1:5" ht="12.75">
      <c r="A251" s="27" t="s">
        <v>51</v>
      </c>
      <c r="E251" s="28" t="s">
        <v>46</v>
      </c>
    </row>
    <row r="252" spans="1:5" ht="89.25">
      <c r="A252" t="s">
        <v>52</v>
      </c>
      <c r="E252" s="26" t="s">
        <v>400</v>
      </c>
    </row>
    <row r="253" spans="1:16" ht="12.75">
      <c r="A253" s="16" t="s">
        <v>44</v>
      </c>
      <c r="B253" s="20" t="s">
        <v>401</v>
      </c>
      <c r="C253" s="20" t="s">
        <v>402</v>
      </c>
      <c r="D253" s="16" t="s">
        <v>46</v>
      </c>
      <c r="E253" s="21" t="s">
        <v>403</v>
      </c>
      <c r="F253" s="22" t="s">
        <v>211</v>
      </c>
      <c r="G253" s="23">
        <v>1500</v>
      </c>
      <c r="H253" s="24"/>
      <c r="I253" s="24">
        <f>ROUND(ROUND(H253,2)*ROUND(G253,3),2)</f>
        <v>0</v>
      </c>
      <c r="O253">
        <f>(I253*21)/100</f>
        <v>0</v>
      </c>
      <c r="P253" t="s">
        <v>22</v>
      </c>
    </row>
    <row r="254" spans="1:5" ht="12.75">
      <c r="A254" s="25" t="s">
        <v>49</v>
      </c>
      <c r="E254" s="26" t="s">
        <v>46</v>
      </c>
    </row>
    <row r="255" spans="1:5" ht="12.75">
      <c r="A255" s="27" t="s">
        <v>51</v>
      </c>
      <c r="E255" s="28" t="s">
        <v>404</v>
      </c>
    </row>
    <row r="256" spans="1:5" ht="25.5">
      <c r="A256" t="s">
        <v>52</v>
      </c>
      <c r="E256" s="26" t="s">
        <v>405</v>
      </c>
    </row>
    <row r="257" spans="1:16" ht="12.75">
      <c r="A257" s="16" t="s">
        <v>44</v>
      </c>
      <c r="B257" s="20" t="s">
        <v>406</v>
      </c>
      <c r="C257" s="20" t="s">
        <v>407</v>
      </c>
      <c r="D257" s="16" t="s">
        <v>46</v>
      </c>
      <c r="E257" s="21" t="s">
        <v>408</v>
      </c>
      <c r="F257" s="22" t="s">
        <v>84</v>
      </c>
      <c r="G257" s="23">
        <v>8</v>
      </c>
      <c r="H257" s="24"/>
      <c r="I257" s="24">
        <f>ROUND(ROUND(H257,2)*ROUND(G257,3),2)</f>
        <v>0</v>
      </c>
      <c r="O257">
        <f>(I257*21)/100</f>
        <v>0</v>
      </c>
      <c r="P257" t="s">
        <v>22</v>
      </c>
    </row>
    <row r="258" spans="1:5" ht="12.75">
      <c r="A258" s="25" t="s">
        <v>49</v>
      </c>
      <c r="E258" s="26" t="s">
        <v>134</v>
      </c>
    </row>
    <row r="259" spans="1:5" ht="12.75">
      <c r="A259" s="27" t="s">
        <v>51</v>
      </c>
      <c r="E259" s="28" t="s">
        <v>409</v>
      </c>
    </row>
    <row r="260" spans="1:5" ht="89.25">
      <c r="A260" t="s">
        <v>52</v>
      </c>
      <c r="E260" s="26" t="s">
        <v>410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11.140625" style="46" customWidth="1"/>
    <col min="2" max="2" width="46.7109375" style="46" customWidth="1"/>
    <col min="3" max="3" width="8.00390625" style="36" bestFit="1" customWidth="1"/>
    <col min="4" max="4" width="5.28125" style="36" bestFit="1" customWidth="1"/>
    <col min="5" max="5" width="10.00390625" style="47" bestFit="1" customWidth="1"/>
    <col min="6" max="7" width="10.00390625" style="47" customWidth="1"/>
    <col min="8" max="16384" width="9.140625" style="36" customWidth="1"/>
  </cols>
  <sheetData>
    <row r="1" spans="1:7" ht="21">
      <c r="A1" s="69" t="s">
        <v>440</v>
      </c>
      <c r="B1" s="70"/>
      <c r="C1" s="70"/>
      <c r="D1" s="70"/>
      <c r="E1" s="70"/>
      <c r="F1" s="70"/>
      <c r="G1" s="71"/>
    </row>
    <row r="2" spans="1:7" ht="15">
      <c r="A2" s="37" t="s">
        <v>441</v>
      </c>
      <c r="B2" s="72" t="s">
        <v>546</v>
      </c>
      <c r="C2" s="72"/>
      <c r="D2" s="72"/>
      <c r="E2" s="72"/>
      <c r="F2" s="72"/>
      <c r="G2" s="73"/>
    </row>
    <row r="3" spans="1:7" ht="15">
      <c r="A3" s="37"/>
      <c r="B3" s="72" t="s">
        <v>549</v>
      </c>
      <c r="C3" s="72"/>
      <c r="D3" s="72"/>
      <c r="E3" s="72"/>
      <c r="F3" s="72"/>
      <c r="G3" s="73"/>
    </row>
    <row r="4" spans="1:7" ht="12.75">
      <c r="A4" s="37" t="s">
        <v>442</v>
      </c>
      <c r="B4" s="74" t="s">
        <v>443</v>
      </c>
      <c r="C4" s="74"/>
      <c r="D4" s="74"/>
      <c r="E4" s="74"/>
      <c r="F4" s="74"/>
      <c r="G4" s="75"/>
    </row>
    <row r="5" spans="1:7" ht="12.75">
      <c r="A5" s="38" t="s">
        <v>444</v>
      </c>
      <c r="B5" s="76"/>
      <c r="C5" s="76"/>
      <c r="D5" s="76"/>
      <c r="E5" s="76"/>
      <c r="F5" s="76"/>
      <c r="G5" s="77"/>
    </row>
    <row r="6" spans="1:7" ht="12.75">
      <c r="A6" s="39"/>
      <c r="B6" s="39"/>
      <c r="C6" s="40"/>
      <c r="D6" s="40"/>
      <c r="E6" s="41"/>
      <c r="F6" s="41"/>
      <c r="G6" s="41"/>
    </row>
    <row r="7" spans="1:7" ht="12.75">
      <c r="A7" s="42" t="s">
        <v>445</v>
      </c>
      <c r="B7" s="42" t="s">
        <v>446</v>
      </c>
      <c r="C7" s="43" t="s">
        <v>447</v>
      </c>
      <c r="D7" s="43" t="s">
        <v>448</v>
      </c>
      <c r="E7" s="44" t="s">
        <v>449</v>
      </c>
      <c r="F7" s="44" t="s">
        <v>450</v>
      </c>
      <c r="G7" s="44" t="s">
        <v>451</v>
      </c>
    </row>
    <row r="8" spans="1:7" ht="12.75">
      <c r="A8" s="42"/>
      <c r="B8" s="42"/>
      <c r="C8" s="43"/>
      <c r="D8" s="43"/>
      <c r="E8" s="44"/>
      <c r="F8" s="44"/>
      <c r="G8" s="44"/>
    </row>
    <row r="9" spans="1:7" ht="12.75">
      <c r="A9" s="42" t="s">
        <v>23</v>
      </c>
      <c r="B9" s="42" t="s">
        <v>452</v>
      </c>
      <c r="C9" s="43">
        <v>2</v>
      </c>
      <c r="D9" s="43" t="s">
        <v>453</v>
      </c>
      <c r="E9" s="44"/>
      <c r="F9" s="44"/>
      <c r="G9" s="44">
        <f aca="true" t="shared" si="0" ref="G9:G33">(E9+F9)*C9</f>
        <v>0</v>
      </c>
    </row>
    <row r="10" spans="1:7" ht="12.75">
      <c r="A10" s="42" t="s">
        <v>454</v>
      </c>
      <c r="B10" s="42" t="s">
        <v>455</v>
      </c>
      <c r="C10" s="43">
        <v>2</v>
      </c>
      <c r="D10" s="43" t="s">
        <v>453</v>
      </c>
      <c r="E10" s="44"/>
      <c r="F10" s="44"/>
      <c r="G10" s="44">
        <f t="shared" si="0"/>
        <v>0</v>
      </c>
    </row>
    <row r="11" spans="1:7" ht="12.75">
      <c r="A11" s="42" t="s">
        <v>456</v>
      </c>
      <c r="B11" s="42" t="s">
        <v>457</v>
      </c>
      <c r="C11" s="43">
        <v>2</v>
      </c>
      <c r="D11" s="43" t="s">
        <v>453</v>
      </c>
      <c r="E11" s="44"/>
      <c r="F11" s="44"/>
      <c r="G11" s="44">
        <f t="shared" si="0"/>
        <v>0</v>
      </c>
    </row>
    <row r="12" spans="1:7" ht="12.75">
      <c r="A12" s="42" t="s">
        <v>458</v>
      </c>
      <c r="B12" s="42" t="s">
        <v>459</v>
      </c>
      <c r="C12" s="43">
        <v>1</v>
      </c>
      <c r="D12" s="43" t="s">
        <v>453</v>
      </c>
      <c r="E12" s="44"/>
      <c r="F12" s="44"/>
      <c r="G12" s="44">
        <f t="shared" si="0"/>
        <v>0</v>
      </c>
    </row>
    <row r="13" spans="1:7" ht="38.25">
      <c r="A13" s="42" t="s">
        <v>460</v>
      </c>
      <c r="B13" s="45" t="s">
        <v>461</v>
      </c>
      <c r="C13" s="43">
        <v>2</v>
      </c>
      <c r="D13" s="43" t="s">
        <v>453</v>
      </c>
      <c r="E13" s="44"/>
      <c r="F13" s="44"/>
      <c r="G13" s="44">
        <f t="shared" si="0"/>
        <v>0</v>
      </c>
    </row>
    <row r="14" spans="1:7" s="56" customFormat="1" ht="12.75">
      <c r="A14" s="53" t="s">
        <v>462</v>
      </c>
      <c r="B14" s="53" t="s">
        <v>463</v>
      </c>
      <c r="C14" s="54">
        <v>45</v>
      </c>
      <c r="D14" s="54" t="s">
        <v>464</v>
      </c>
      <c r="E14" s="55"/>
      <c r="F14" s="55"/>
      <c r="G14" s="55">
        <f t="shared" si="0"/>
        <v>0</v>
      </c>
    </row>
    <row r="15" spans="1:7" s="56" customFormat="1" ht="12.75">
      <c r="A15" s="53" t="s">
        <v>465</v>
      </c>
      <c r="B15" s="53" t="s">
        <v>466</v>
      </c>
      <c r="C15" s="54">
        <v>20</v>
      </c>
      <c r="D15" s="54" t="s">
        <v>464</v>
      </c>
      <c r="E15" s="55"/>
      <c r="F15" s="55"/>
      <c r="G15" s="55">
        <f t="shared" si="0"/>
        <v>0</v>
      </c>
    </row>
    <row r="16" spans="1:7" s="56" customFormat="1" ht="12.75">
      <c r="A16" s="53" t="s">
        <v>467</v>
      </c>
      <c r="B16" s="53" t="s">
        <v>468</v>
      </c>
      <c r="C16" s="54">
        <v>30</v>
      </c>
      <c r="D16" s="54" t="s">
        <v>464</v>
      </c>
      <c r="E16" s="55"/>
      <c r="F16" s="55"/>
      <c r="G16" s="55">
        <f t="shared" si="0"/>
        <v>0</v>
      </c>
    </row>
    <row r="17" spans="1:7" s="56" customFormat="1" ht="12.75">
      <c r="A17" s="53" t="s">
        <v>469</v>
      </c>
      <c r="B17" s="53" t="s">
        <v>470</v>
      </c>
      <c r="C17" s="54">
        <v>4</v>
      </c>
      <c r="D17" s="54" t="s">
        <v>464</v>
      </c>
      <c r="E17" s="55"/>
      <c r="F17" s="55"/>
      <c r="G17" s="55">
        <f t="shared" si="0"/>
        <v>0</v>
      </c>
    </row>
    <row r="18" spans="1:7" s="56" customFormat="1" ht="12.75">
      <c r="A18" s="53" t="s">
        <v>471</v>
      </c>
      <c r="B18" s="53" t="s">
        <v>472</v>
      </c>
      <c r="C18" s="54">
        <v>2</v>
      </c>
      <c r="D18" s="54" t="s">
        <v>453</v>
      </c>
      <c r="E18" s="55"/>
      <c r="F18" s="55"/>
      <c r="G18" s="55">
        <f t="shared" si="0"/>
        <v>0</v>
      </c>
    </row>
    <row r="19" spans="1:7" s="56" customFormat="1" ht="12.75">
      <c r="A19" s="53" t="s">
        <v>473</v>
      </c>
      <c r="B19" s="53" t="s">
        <v>474</v>
      </c>
      <c r="C19" s="54">
        <v>4</v>
      </c>
      <c r="D19" s="54" t="s">
        <v>453</v>
      </c>
      <c r="E19" s="55"/>
      <c r="F19" s="55"/>
      <c r="G19" s="55">
        <f t="shared" si="0"/>
        <v>0</v>
      </c>
    </row>
    <row r="20" spans="1:7" s="56" customFormat="1" ht="12.75">
      <c r="A20" s="53" t="s">
        <v>475</v>
      </c>
      <c r="B20" s="53" t="s">
        <v>476</v>
      </c>
      <c r="C20" s="54">
        <v>30</v>
      </c>
      <c r="D20" s="54" t="s">
        <v>464</v>
      </c>
      <c r="E20" s="55"/>
      <c r="F20" s="55"/>
      <c r="G20" s="55">
        <f t="shared" si="0"/>
        <v>0</v>
      </c>
    </row>
    <row r="21" spans="1:7" s="56" customFormat="1" ht="12.75">
      <c r="A21" s="53" t="s">
        <v>477</v>
      </c>
      <c r="B21" s="53" t="s">
        <v>478</v>
      </c>
      <c r="C21" s="54">
        <v>10</v>
      </c>
      <c r="D21" s="54" t="s">
        <v>464</v>
      </c>
      <c r="E21" s="55"/>
      <c r="F21" s="55"/>
      <c r="G21" s="55">
        <f t="shared" si="0"/>
        <v>0</v>
      </c>
    </row>
    <row r="22" spans="1:7" s="56" customFormat="1" ht="12.75">
      <c r="A22" s="53" t="s">
        <v>479</v>
      </c>
      <c r="B22" s="53" t="s">
        <v>480</v>
      </c>
      <c r="C22" s="54">
        <v>30</v>
      </c>
      <c r="D22" s="54" t="s">
        <v>464</v>
      </c>
      <c r="E22" s="55"/>
      <c r="F22" s="55"/>
      <c r="G22" s="55">
        <f t="shared" si="0"/>
        <v>0</v>
      </c>
    </row>
    <row r="23" spans="1:7" s="56" customFormat="1" ht="12.75">
      <c r="A23" s="53" t="s">
        <v>481</v>
      </c>
      <c r="B23" s="53" t="s">
        <v>482</v>
      </c>
      <c r="C23" s="54">
        <v>1</v>
      </c>
      <c r="D23" s="54" t="s">
        <v>453</v>
      </c>
      <c r="E23" s="55"/>
      <c r="F23" s="55"/>
      <c r="G23" s="55">
        <f t="shared" si="0"/>
        <v>0</v>
      </c>
    </row>
    <row r="24" spans="1:7" s="56" customFormat="1" ht="12.75">
      <c r="A24" s="53" t="s">
        <v>483</v>
      </c>
      <c r="B24" s="53" t="s">
        <v>484</v>
      </c>
      <c r="C24" s="54">
        <v>2</v>
      </c>
      <c r="D24" s="54" t="s">
        <v>453</v>
      </c>
      <c r="E24" s="55"/>
      <c r="F24" s="55"/>
      <c r="G24" s="55">
        <f t="shared" si="0"/>
        <v>0</v>
      </c>
    </row>
    <row r="25" spans="1:7" s="56" customFormat="1" ht="12.75">
      <c r="A25" s="53" t="s">
        <v>485</v>
      </c>
      <c r="B25" s="53" t="s">
        <v>486</v>
      </c>
      <c r="C25" s="54">
        <v>2</v>
      </c>
      <c r="D25" s="54" t="s">
        <v>453</v>
      </c>
      <c r="E25" s="55"/>
      <c r="F25" s="55"/>
      <c r="G25" s="55">
        <f t="shared" si="0"/>
        <v>0</v>
      </c>
    </row>
    <row r="26" spans="1:7" s="56" customFormat="1" ht="12.75">
      <c r="A26" s="53" t="s">
        <v>487</v>
      </c>
      <c r="B26" s="53" t="s">
        <v>488</v>
      </c>
      <c r="C26" s="54">
        <v>15</v>
      </c>
      <c r="D26" s="54" t="s">
        <v>489</v>
      </c>
      <c r="E26" s="55"/>
      <c r="F26" s="55"/>
      <c r="G26" s="55">
        <f t="shared" si="0"/>
        <v>0</v>
      </c>
    </row>
    <row r="27" spans="1:7" s="56" customFormat="1" ht="12.75">
      <c r="A27" s="53" t="s">
        <v>490</v>
      </c>
      <c r="B27" s="53" t="s">
        <v>491</v>
      </c>
      <c r="C27" s="54">
        <v>15</v>
      </c>
      <c r="D27" s="54" t="s">
        <v>489</v>
      </c>
      <c r="E27" s="55"/>
      <c r="F27" s="55"/>
      <c r="G27" s="55">
        <f t="shared" si="0"/>
        <v>0</v>
      </c>
    </row>
    <row r="28" spans="1:7" s="56" customFormat="1" ht="12.75">
      <c r="A28" s="53" t="s">
        <v>492</v>
      </c>
      <c r="B28" s="53" t="s">
        <v>493</v>
      </c>
      <c r="C28" s="54">
        <v>10</v>
      </c>
      <c r="D28" s="54" t="s">
        <v>489</v>
      </c>
      <c r="E28" s="55"/>
      <c r="F28" s="55"/>
      <c r="G28" s="55">
        <f t="shared" si="0"/>
        <v>0</v>
      </c>
    </row>
    <row r="29" spans="1:7" s="56" customFormat="1" ht="12.75">
      <c r="A29" s="53" t="s">
        <v>494</v>
      </c>
      <c r="B29" s="53" t="s">
        <v>495</v>
      </c>
      <c r="C29" s="54">
        <v>10</v>
      </c>
      <c r="D29" s="54" t="s">
        <v>489</v>
      </c>
      <c r="E29" s="55"/>
      <c r="F29" s="55"/>
      <c r="G29" s="55">
        <f t="shared" si="0"/>
        <v>0</v>
      </c>
    </row>
    <row r="30" spans="1:7" s="56" customFormat="1" ht="12.75">
      <c r="A30" s="53" t="s">
        <v>496</v>
      </c>
      <c r="B30" s="53" t="s">
        <v>497</v>
      </c>
      <c r="C30" s="54">
        <v>15</v>
      </c>
      <c r="D30" s="54" t="s">
        <v>489</v>
      </c>
      <c r="E30" s="55"/>
      <c r="F30" s="55"/>
      <c r="G30" s="55">
        <f t="shared" si="0"/>
        <v>0</v>
      </c>
    </row>
    <row r="31" spans="1:7" s="56" customFormat="1" ht="12.75">
      <c r="A31" s="53" t="s">
        <v>498</v>
      </c>
      <c r="B31" s="53" t="s">
        <v>499</v>
      </c>
      <c r="C31" s="54">
        <v>10</v>
      </c>
      <c r="D31" s="54" t="s">
        <v>489</v>
      </c>
      <c r="E31" s="55"/>
      <c r="F31" s="55"/>
      <c r="G31" s="55">
        <f t="shared" si="0"/>
        <v>0</v>
      </c>
    </row>
    <row r="32" spans="1:7" ht="12.75">
      <c r="A32" s="42" t="s">
        <v>500</v>
      </c>
      <c r="B32" s="42" t="s">
        <v>501</v>
      </c>
      <c r="C32" s="43">
        <v>10</v>
      </c>
      <c r="D32" s="43" t="s">
        <v>502</v>
      </c>
      <c r="E32" s="44"/>
      <c r="F32" s="44"/>
      <c r="G32" s="44">
        <f t="shared" si="0"/>
        <v>0</v>
      </c>
    </row>
    <row r="33" spans="1:7" ht="12.75">
      <c r="A33" s="42" t="s">
        <v>503</v>
      </c>
      <c r="B33" s="42" t="s">
        <v>504</v>
      </c>
      <c r="C33" s="43">
        <v>1</v>
      </c>
      <c r="D33" s="43" t="s">
        <v>505</v>
      </c>
      <c r="E33" s="44"/>
      <c r="F33" s="44"/>
      <c r="G33" s="44">
        <f t="shared" si="0"/>
        <v>0</v>
      </c>
    </row>
    <row r="34" spans="1:7" ht="12.75">
      <c r="A34" s="42" t="s">
        <v>506</v>
      </c>
      <c r="B34" s="42" t="s">
        <v>507</v>
      </c>
      <c r="C34" s="43">
        <v>1</v>
      </c>
      <c r="D34" s="43" t="s">
        <v>505</v>
      </c>
      <c r="E34" s="44"/>
      <c r="F34" s="44"/>
      <c r="G34" s="44">
        <f>(E34+F34)*C34</f>
        <v>0</v>
      </c>
    </row>
    <row r="35" spans="1:7" ht="12.75">
      <c r="A35" s="42" t="s">
        <v>508</v>
      </c>
      <c r="B35" s="42" t="s">
        <v>509</v>
      </c>
      <c r="C35" s="43">
        <v>3</v>
      </c>
      <c r="D35" s="43" t="s">
        <v>510</v>
      </c>
      <c r="E35" s="44"/>
      <c r="F35" s="44"/>
      <c r="G35" s="44">
        <v>0</v>
      </c>
    </row>
    <row r="36" spans="1:7" ht="12.75">
      <c r="A36" s="42" t="s">
        <v>511</v>
      </c>
      <c r="B36" s="42" t="s">
        <v>512</v>
      </c>
      <c r="C36" s="43">
        <v>1</v>
      </c>
      <c r="D36" s="43" t="s">
        <v>505</v>
      </c>
      <c r="E36" s="44"/>
      <c r="F36" s="44"/>
      <c r="G36" s="44">
        <f>(E36+F36)*C36</f>
        <v>0</v>
      </c>
    </row>
    <row r="37" spans="1:7" ht="12.75">
      <c r="A37" s="42" t="s">
        <v>513</v>
      </c>
      <c r="B37" s="42" t="s">
        <v>514</v>
      </c>
      <c r="C37" s="43">
        <v>1</v>
      </c>
      <c r="D37" s="43" t="s">
        <v>453</v>
      </c>
      <c r="E37" s="44"/>
      <c r="F37" s="44"/>
      <c r="G37" s="44">
        <f>(E37+F37)*C37</f>
        <v>0</v>
      </c>
    </row>
    <row r="39" spans="2:7" ht="15">
      <c r="B39" s="48" t="s">
        <v>515</v>
      </c>
      <c r="C39" s="49"/>
      <c r="D39" s="49"/>
      <c r="E39" s="50"/>
      <c r="F39" s="50"/>
      <c r="G39" s="50">
        <f>SUM(G9:G38)</f>
        <v>0</v>
      </c>
    </row>
    <row r="40" ht="15">
      <c r="B40" s="51"/>
    </row>
    <row r="41" ht="15">
      <c r="B41" s="52" t="s">
        <v>516</v>
      </c>
    </row>
  </sheetData>
  <sheetProtection/>
  <mergeCells count="5">
    <mergeCell ref="A1:G1"/>
    <mergeCell ref="B2:G2"/>
    <mergeCell ref="B4:G4"/>
    <mergeCell ref="B5:G5"/>
    <mergeCell ref="B3:G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1">
      <pane ySplit="8" topLeftCell="A9" activePane="bottomLeft" state="frozen"/>
      <selection pane="topLeft" activeCell="F1" sqref="F1"/>
      <selection pane="bottomLeft" activeCell="F1" sqref="F1"/>
    </sheetView>
  </sheetViews>
  <sheetFormatPr defaultColWidth="9.140625" defaultRowHeight="12.75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0.25">
      <c r="B2" s="1"/>
      <c r="C2" s="1"/>
      <c r="D2" s="1"/>
      <c r="E2" s="2" t="s">
        <v>12</v>
      </c>
      <c r="F2" s="1"/>
      <c r="G2" s="1"/>
      <c r="H2" s="4"/>
      <c r="I2" s="4"/>
      <c r="P2" t="s">
        <v>21</v>
      </c>
    </row>
    <row r="3" spans="1:16" ht="15">
      <c r="A3" t="s">
        <v>11</v>
      </c>
      <c r="B3" s="8" t="s">
        <v>13</v>
      </c>
      <c r="C3" s="66" t="s">
        <v>14</v>
      </c>
      <c r="D3" s="62"/>
      <c r="E3" s="9" t="s">
        <v>15</v>
      </c>
      <c r="F3" s="1"/>
      <c r="G3" s="6"/>
      <c r="H3" s="5">
        <v>3</v>
      </c>
      <c r="I3" s="31">
        <f>0+I9+I18+I67+I84</f>
        <v>0</v>
      </c>
      <c r="O3" t="s">
        <v>18</v>
      </c>
      <c r="P3" t="s">
        <v>22</v>
      </c>
    </row>
    <row r="4" spans="1:16" ht="15">
      <c r="A4" t="s">
        <v>16</v>
      </c>
      <c r="B4" s="8" t="s">
        <v>112</v>
      </c>
      <c r="C4" s="66"/>
      <c r="D4" s="62"/>
      <c r="E4" s="12" t="s">
        <v>411</v>
      </c>
      <c r="F4" s="1"/>
      <c r="G4" s="1"/>
      <c r="H4" s="7"/>
      <c r="I4" s="7"/>
      <c r="O4" t="s">
        <v>19</v>
      </c>
      <c r="P4" t="s">
        <v>22</v>
      </c>
    </row>
    <row r="5" spans="1:16" ht="15">
      <c r="A5" t="s">
        <v>114</v>
      </c>
      <c r="B5" s="11" t="s">
        <v>17</v>
      </c>
      <c r="C5" s="67">
        <v>3</v>
      </c>
      <c r="D5" s="68"/>
      <c r="E5" s="34" t="s">
        <v>113</v>
      </c>
      <c r="F5" s="4"/>
      <c r="G5" s="4"/>
      <c r="H5" s="4"/>
      <c r="I5" s="4"/>
      <c r="O5" t="s">
        <v>20</v>
      </c>
      <c r="P5" t="s">
        <v>22</v>
      </c>
    </row>
    <row r="6" spans="1:9" ht="12.75">
      <c r="A6" s="65" t="s">
        <v>25</v>
      </c>
      <c r="B6" s="65" t="s">
        <v>27</v>
      </c>
      <c r="C6" s="65" t="s">
        <v>29</v>
      </c>
      <c r="D6" s="65" t="s">
        <v>30</v>
      </c>
      <c r="E6" s="65" t="s">
        <v>31</v>
      </c>
      <c r="F6" s="65" t="s">
        <v>33</v>
      </c>
      <c r="G6" s="65" t="s">
        <v>35</v>
      </c>
      <c r="H6" s="65" t="s">
        <v>37</v>
      </c>
      <c r="I6" s="65"/>
    </row>
    <row r="7" spans="1:9" ht="12.75">
      <c r="A7" s="65"/>
      <c r="B7" s="65"/>
      <c r="C7" s="65"/>
      <c r="D7" s="65"/>
      <c r="E7" s="65"/>
      <c r="F7" s="65"/>
      <c r="G7" s="65"/>
      <c r="H7" s="10" t="s">
        <v>38</v>
      </c>
      <c r="I7" s="10" t="s">
        <v>40</v>
      </c>
    </row>
    <row r="8" spans="1:9" ht="12.75">
      <c r="A8" s="10" t="s">
        <v>26</v>
      </c>
      <c r="B8" s="10" t="s">
        <v>28</v>
      </c>
      <c r="C8" s="10" t="s">
        <v>22</v>
      </c>
      <c r="D8" s="10" t="s">
        <v>21</v>
      </c>
      <c r="E8" s="10" t="s">
        <v>32</v>
      </c>
      <c r="F8" s="10" t="s">
        <v>34</v>
      </c>
      <c r="G8" s="10" t="s">
        <v>36</v>
      </c>
      <c r="H8" s="10" t="s">
        <v>39</v>
      </c>
      <c r="I8" s="10" t="s">
        <v>41</v>
      </c>
    </row>
    <row r="9" spans="1:9" ht="12.75">
      <c r="A9" s="13" t="s">
        <v>42</v>
      </c>
      <c r="B9" s="13"/>
      <c r="C9" s="17" t="s">
        <v>26</v>
      </c>
      <c r="D9" s="13"/>
      <c r="E9" s="18" t="s">
        <v>43</v>
      </c>
      <c r="F9" s="13"/>
      <c r="G9" s="13"/>
      <c r="H9" s="13"/>
      <c r="I9" s="19">
        <f>0+I10+I14</f>
        <v>0</v>
      </c>
    </row>
    <row r="10" spans="1:16" ht="12.75">
      <c r="A10" s="16" t="s">
        <v>44</v>
      </c>
      <c r="B10" s="20" t="s">
        <v>28</v>
      </c>
      <c r="C10" s="20" t="s">
        <v>116</v>
      </c>
      <c r="D10" s="16" t="s">
        <v>46</v>
      </c>
      <c r="E10" s="21" t="s">
        <v>117</v>
      </c>
      <c r="F10" s="22" t="s">
        <v>118</v>
      </c>
      <c r="G10" s="23">
        <v>2</v>
      </c>
      <c r="H10" s="24"/>
      <c r="I10" s="24">
        <f>ROUND(ROUND(H10,2)*ROUND(G10,3),2)</f>
        <v>0</v>
      </c>
      <c r="O10">
        <f>(I10*21)/100</f>
        <v>0</v>
      </c>
      <c r="P10" t="s">
        <v>22</v>
      </c>
    </row>
    <row r="11" spans="1:5" ht="12.75">
      <c r="A11" s="25" t="s">
        <v>49</v>
      </c>
      <c r="E11" s="26" t="s">
        <v>119</v>
      </c>
    </row>
    <row r="12" spans="1:5" ht="12.75">
      <c r="A12" s="27" t="s">
        <v>51</v>
      </c>
      <c r="E12" s="28" t="s">
        <v>412</v>
      </c>
    </row>
    <row r="13" spans="1:5" ht="25.5">
      <c r="A13" t="s">
        <v>52</v>
      </c>
      <c r="E13" s="26" t="s">
        <v>121</v>
      </c>
    </row>
    <row r="14" spans="1:16" ht="12.75">
      <c r="A14" s="16" t="s">
        <v>44</v>
      </c>
      <c r="B14" s="20" t="s">
        <v>22</v>
      </c>
      <c r="C14" s="20" t="s">
        <v>122</v>
      </c>
      <c r="D14" s="16" t="s">
        <v>46</v>
      </c>
      <c r="E14" s="21" t="s">
        <v>117</v>
      </c>
      <c r="F14" s="22" t="s">
        <v>123</v>
      </c>
      <c r="G14" s="23">
        <v>74.84</v>
      </c>
      <c r="H14" s="24"/>
      <c r="I14" s="24">
        <f>ROUND(ROUND(H14,2)*ROUND(G14,3),2)</f>
        <v>0</v>
      </c>
      <c r="O14">
        <f>(I14*21)/100</f>
        <v>0</v>
      </c>
      <c r="P14" t="s">
        <v>22</v>
      </c>
    </row>
    <row r="15" spans="1:5" ht="12.75">
      <c r="A15" s="25" t="s">
        <v>49</v>
      </c>
      <c r="E15" s="26" t="s">
        <v>124</v>
      </c>
    </row>
    <row r="16" spans="1:5" ht="76.5">
      <c r="A16" s="27" t="s">
        <v>51</v>
      </c>
      <c r="E16" s="28" t="s">
        <v>413</v>
      </c>
    </row>
    <row r="17" spans="1:5" ht="25.5">
      <c r="A17" t="s">
        <v>52</v>
      </c>
      <c r="E17" s="26" t="s">
        <v>121</v>
      </c>
    </row>
    <row r="18" spans="1:9" ht="12.75">
      <c r="A18" s="4" t="s">
        <v>42</v>
      </c>
      <c r="B18" s="4"/>
      <c r="C18" s="29" t="s">
        <v>28</v>
      </c>
      <c r="D18" s="4"/>
      <c r="E18" s="18" t="s">
        <v>127</v>
      </c>
      <c r="F18" s="4"/>
      <c r="G18" s="4"/>
      <c r="H18" s="4"/>
      <c r="I18" s="30">
        <f>0+I19+I23+I27+I31+I35+I39+I43+I47+I51+I55+I59+I63</f>
        <v>0</v>
      </c>
    </row>
    <row r="19" spans="1:16" ht="25.5">
      <c r="A19" s="16" t="s">
        <v>44</v>
      </c>
      <c r="B19" s="20" t="s">
        <v>21</v>
      </c>
      <c r="C19" s="20" t="s">
        <v>132</v>
      </c>
      <c r="D19" s="16" t="s">
        <v>46</v>
      </c>
      <c r="E19" s="21" t="s">
        <v>133</v>
      </c>
      <c r="F19" s="22" t="s">
        <v>118</v>
      </c>
      <c r="G19" s="23">
        <v>1.18</v>
      </c>
      <c r="H19" s="24"/>
      <c r="I19" s="24">
        <f>ROUND(ROUND(H19,2)*ROUND(G19,3),2)</f>
        <v>0</v>
      </c>
      <c r="O19">
        <f>(I19*21)/100</f>
        <v>0</v>
      </c>
      <c r="P19" t="s">
        <v>22</v>
      </c>
    </row>
    <row r="20" spans="1:5" ht="12.75">
      <c r="A20" s="25" t="s">
        <v>49</v>
      </c>
      <c r="E20" s="26" t="s">
        <v>134</v>
      </c>
    </row>
    <row r="21" spans="1:5" ht="12.75">
      <c r="A21" s="27" t="s">
        <v>51</v>
      </c>
      <c r="E21" s="28" t="s">
        <v>414</v>
      </c>
    </row>
    <row r="22" spans="1:5" ht="63.75">
      <c r="A22" t="s">
        <v>52</v>
      </c>
      <c r="E22" s="26" t="s">
        <v>136</v>
      </c>
    </row>
    <row r="23" spans="1:16" ht="12.75">
      <c r="A23" s="16" t="s">
        <v>44</v>
      </c>
      <c r="B23" s="20" t="s">
        <v>32</v>
      </c>
      <c r="C23" s="20" t="s">
        <v>137</v>
      </c>
      <c r="D23" s="16" t="s">
        <v>46</v>
      </c>
      <c r="E23" s="21" t="s">
        <v>138</v>
      </c>
      <c r="F23" s="22" t="s">
        <v>118</v>
      </c>
      <c r="G23" s="23">
        <v>13.57</v>
      </c>
      <c r="H23" s="24"/>
      <c r="I23" s="24">
        <f>ROUND(ROUND(H23,2)*ROUND(G23,3),2)</f>
        <v>0</v>
      </c>
      <c r="O23">
        <f>(I23*21)/100</f>
        <v>0</v>
      </c>
      <c r="P23" t="s">
        <v>22</v>
      </c>
    </row>
    <row r="24" spans="1:5" ht="12.75">
      <c r="A24" s="25" t="s">
        <v>49</v>
      </c>
      <c r="E24" s="26" t="s">
        <v>134</v>
      </c>
    </row>
    <row r="25" spans="1:5" ht="12.75">
      <c r="A25" s="27" t="s">
        <v>51</v>
      </c>
      <c r="E25" s="28" t="s">
        <v>415</v>
      </c>
    </row>
    <row r="26" spans="1:5" ht="63.75">
      <c r="A26" t="s">
        <v>52</v>
      </c>
      <c r="E26" s="26" t="s">
        <v>136</v>
      </c>
    </row>
    <row r="27" spans="1:16" ht="25.5">
      <c r="A27" s="16" t="s">
        <v>44</v>
      </c>
      <c r="B27" s="20" t="s">
        <v>34</v>
      </c>
      <c r="C27" s="20" t="s">
        <v>140</v>
      </c>
      <c r="D27" s="16" t="s">
        <v>46</v>
      </c>
      <c r="E27" s="21" t="s">
        <v>141</v>
      </c>
      <c r="F27" s="22" t="s">
        <v>118</v>
      </c>
      <c r="G27" s="23">
        <v>15.9</v>
      </c>
      <c r="H27" s="24"/>
      <c r="I27" s="24">
        <f>ROUND(ROUND(H27,2)*ROUND(G27,3),2)</f>
        <v>0</v>
      </c>
      <c r="O27">
        <f>(I27*21)/100</f>
        <v>0</v>
      </c>
      <c r="P27" t="s">
        <v>22</v>
      </c>
    </row>
    <row r="28" spans="1:5" ht="12.75">
      <c r="A28" s="25" t="s">
        <v>49</v>
      </c>
      <c r="E28" s="26" t="s">
        <v>134</v>
      </c>
    </row>
    <row r="29" spans="1:5" ht="12.75">
      <c r="A29" s="27" t="s">
        <v>51</v>
      </c>
      <c r="E29" s="28" t="s">
        <v>416</v>
      </c>
    </row>
    <row r="30" spans="1:5" ht="63.75">
      <c r="A30" t="s">
        <v>52</v>
      </c>
      <c r="E30" s="26" t="s">
        <v>136</v>
      </c>
    </row>
    <row r="31" spans="1:16" ht="12.75">
      <c r="A31" s="16" t="s">
        <v>44</v>
      </c>
      <c r="B31" s="20" t="s">
        <v>36</v>
      </c>
      <c r="C31" s="20" t="s">
        <v>150</v>
      </c>
      <c r="D31" s="16" t="s">
        <v>46</v>
      </c>
      <c r="E31" s="21" t="s">
        <v>151</v>
      </c>
      <c r="F31" s="22" t="s">
        <v>152</v>
      </c>
      <c r="G31" s="23">
        <v>19</v>
      </c>
      <c r="H31" s="24"/>
      <c r="I31" s="24">
        <f>ROUND(ROUND(H31,2)*ROUND(G31,3),2)</f>
        <v>0</v>
      </c>
      <c r="O31">
        <f>(I31*21)/100</f>
        <v>0</v>
      </c>
      <c r="P31" t="s">
        <v>22</v>
      </c>
    </row>
    <row r="32" spans="1:5" ht="12.75">
      <c r="A32" s="25" t="s">
        <v>49</v>
      </c>
      <c r="E32" s="26" t="s">
        <v>134</v>
      </c>
    </row>
    <row r="33" spans="1:5" ht="12.75">
      <c r="A33" s="27" t="s">
        <v>51</v>
      </c>
      <c r="E33" s="28" t="s">
        <v>417</v>
      </c>
    </row>
    <row r="34" spans="1:5" ht="63.75">
      <c r="A34" t="s">
        <v>52</v>
      </c>
      <c r="E34" s="26" t="s">
        <v>136</v>
      </c>
    </row>
    <row r="35" spans="1:16" ht="25.5">
      <c r="A35" s="16" t="s">
        <v>44</v>
      </c>
      <c r="B35" s="20" t="s">
        <v>70</v>
      </c>
      <c r="C35" s="20" t="s">
        <v>154</v>
      </c>
      <c r="D35" s="16" t="s">
        <v>46</v>
      </c>
      <c r="E35" s="21" t="s">
        <v>155</v>
      </c>
      <c r="F35" s="22" t="s">
        <v>152</v>
      </c>
      <c r="G35" s="23">
        <v>37</v>
      </c>
      <c r="H35" s="24"/>
      <c r="I35" s="24">
        <f>ROUND(ROUND(H35,2)*ROUND(G35,3),2)</f>
        <v>0</v>
      </c>
      <c r="O35">
        <f>(I35*21)/100</f>
        <v>0</v>
      </c>
      <c r="P35" t="s">
        <v>22</v>
      </c>
    </row>
    <row r="36" spans="1:5" ht="12.75">
      <c r="A36" s="25" t="s">
        <v>49</v>
      </c>
      <c r="E36" s="26" t="s">
        <v>134</v>
      </c>
    </row>
    <row r="37" spans="1:5" ht="12.75">
      <c r="A37" s="27" t="s">
        <v>51</v>
      </c>
      <c r="E37" s="28" t="s">
        <v>418</v>
      </c>
    </row>
    <row r="38" spans="1:5" ht="63.75">
      <c r="A38" t="s">
        <v>52</v>
      </c>
      <c r="E38" s="26" t="s">
        <v>136</v>
      </c>
    </row>
    <row r="39" spans="1:16" ht="12.75">
      <c r="A39" s="16" t="s">
        <v>44</v>
      </c>
      <c r="B39" s="20" t="s">
        <v>73</v>
      </c>
      <c r="C39" s="20" t="s">
        <v>160</v>
      </c>
      <c r="D39" s="16" t="s">
        <v>46</v>
      </c>
      <c r="E39" s="21" t="s">
        <v>161</v>
      </c>
      <c r="F39" s="22" t="s">
        <v>118</v>
      </c>
      <c r="G39" s="23">
        <v>9.6</v>
      </c>
      <c r="H39" s="24"/>
      <c r="I39" s="24">
        <f>ROUND(ROUND(H39,2)*ROUND(G39,3),2)</f>
        <v>0</v>
      </c>
      <c r="O39">
        <f>(I39*21)/100</f>
        <v>0</v>
      </c>
      <c r="P39" t="s">
        <v>22</v>
      </c>
    </row>
    <row r="40" spans="1:5" ht="12.75">
      <c r="A40" s="25" t="s">
        <v>49</v>
      </c>
      <c r="E40" s="26" t="s">
        <v>162</v>
      </c>
    </row>
    <row r="41" spans="1:5" ht="12.75">
      <c r="A41" s="27" t="s">
        <v>51</v>
      </c>
      <c r="E41" s="28" t="s">
        <v>419</v>
      </c>
    </row>
    <row r="42" spans="1:5" ht="38.25">
      <c r="A42" t="s">
        <v>52</v>
      </c>
      <c r="E42" s="26" t="s">
        <v>164</v>
      </c>
    </row>
    <row r="43" spans="1:16" ht="12.75">
      <c r="A43" s="16" t="s">
        <v>44</v>
      </c>
      <c r="B43" s="20" t="s">
        <v>39</v>
      </c>
      <c r="C43" s="20" t="s">
        <v>166</v>
      </c>
      <c r="D43" s="16" t="s">
        <v>46</v>
      </c>
      <c r="E43" s="21" t="s">
        <v>167</v>
      </c>
      <c r="F43" s="22" t="s">
        <v>118</v>
      </c>
      <c r="G43" s="23">
        <v>6</v>
      </c>
      <c r="H43" s="24"/>
      <c r="I43" s="24">
        <f>ROUND(ROUND(H43,2)*ROUND(G43,3),2)</f>
        <v>0</v>
      </c>
      <c r="O43">
        <f>(I43*21)/100</f>
        <v>0</v>
      </c>
      <c r="P43" t="s">
        <v>22</v>
      </c>
    </row>
    <row r="44" spans="1:5" ht="12.75">
      <c r="A44" s="25" t="s">
        <v>49</v>
      </c>
      <c r="E44" s="26" t="s">
        <v>134</v>
      </c>
    </row>
    <row r="45" spans="1:5" ht="12.75">
      <c r="A45" s="27" t="s">
        <v>51</v>
      </c>
      <c r="E45" s="28" t="s">
        <v>46</v>
      </c>
    </row>
    <row r="46" spans="1:5" ht="331.5">
      <c r="A46" t="s">
        <v>52</v>
      </c>
      <c r="E46" s="26" t="s">
        <v>169</v>
      </c>
    </row>
    <row r="47" spans="1:16" ht="12.75">
      <c r="A47" s="16" t="s">
        <v>44</v>
      </c>
      <c r="B47" s="20" t="s">
        <v>41</v>
      </c>
      <c r="C47" s="20" t="s">
        <v>188</v>
      </c>
      <c r="D47" s="16" t="s">
        <v>46</v>
      </c>
      <c r="E47" s="21" t="s">
        <v>189</v>
      </c>
      <c r="F47" s="22" t="s">
        <v>118</v>
      </c>
      <c r="G47" s="23">
        <v>6</v>
      </c>
      <c r="H47" s="24"/>
      <c r="I47" s="24">
        <f>ROUND(ROUND(H47,2)*ROUND(G47,3),2)</f>
        <v>0</v>
      </c>
      <c r="O47">
        <f>(I47*21)/100</f>
        <v>0</v>
      </c>
      <c r="P47" t="s">
        <v>22</v>
      </c>
    </row>
    <row r="48" spans="1:5" ht="12.75">
      <c r="A48" s="25" t="s">
        <v>49</v>
      </c>
      <c r="E48" s="26" t="s">
        <v>46</v>
      </c>
    </row>
    <row r="49" spans="1:5" ht="25.5">
      <c r="A49" s="27" t="s">
        <v>51</v>
      </c>
      <c r="E49" s="28" t="s">
        <v>420</v>
      </c>
    </row>
    <row r="50" spans="1:5" ht="191.25">
      <c r="A50" t="s">
        <v>52</v>
      </c>
      <c r="E50" s="26" t="s">
        <v>191</v>
      </c>
    </row>
    <row r="51" spans="1:16" ht="12.75">
      <c r="A51" s="16" t="s">
        <v>44</v>
      </c>
      <c r="B51" s="20" t="s">
        <v>81</v>
      </c>
      <c r="C51" s="20" t="s">
        <v>193</v>
      </c>
      <c r="D51" s="16" t="s">
        <v>46</v>
      </c>
      <c r="E51" s="21" t="s">
        <v>194</v>
      </c>
      <c r="F51" s="22" t="s">
        <v>118</v>
      </c>
      <c r="G51" s="23">
        <v>4</v>
      </c>
      <c r="H51" s="24"/>
      <c r="I51" s="24">
        <f>ROUND(ROUND(H51,2)*ROUND(G51,3),2)</f>
        <v>0</v>
      </c>
      <c r="O51">
        <f>(I51*21)/100</f>
        <v>0</v>
      </c>
      <c r="P51" t="s">
        <v>22</v>
      </c>
    </row>
    <row r="52" spans="1:5" ht="12.75">
      <c r="A52" s="25" t="s">
        <v>49</v>
      </c>
      <c r="E52" s="26" t="s">
        <v>195</v>
      </c>
    </row>
    <row r="53" spans="1:5" ht="12.75">
      <c r="A53" s="27" t="s">
        <v>51</v>
      </c>
      <c r="E53" s="28" t="s">
        <v>421</v>
      </c>
    </row>
    <row r="54" spans="1:5" ht="242.25">
      <c r="A54" t="s">
        <v>52</v>
      </c>
      <c r="E54" s="26" t="s">
        <v>197</v>
      </c>
    </row>
    <row r="55" spans="1:16" ht="12.75">
      <c r="A55" s="16" t="s">
        <v>44</v>
      </c>
      <c r="B55" s="20" t="s">
        <v>87</v>
      </c>
      <c r="C55" s="20" t="s">
        <v>209</v>
      </c>
      <c r="D55" s="16" t="s">
        <v>46</v>
      </c>
      <c r="E55" s="21" t="s">
        <v>210</v>
      </c>
      <c r="F55" s="22" t="s">
        <v>211</v>
      </c>
      <c r="G55" s="23">
        <v>161</v>
      </c>
      <c r="H55" s="24"/>
      <c r="I55" s="24">
        <f>ROUND(ROUND(H55,2)*ROUND(G55,3),2)</f>
        <v>0</v>
      </c>
      <c r="O55">
        <f>(I55*21)/100</f>
        <v>0</v>
      </c>
      <c r="P55" t="s">
        <v>22</v>
      </c>
    </row>
    <row r="56" spans="1:5" ht="12.75">
      <c r="A56" s="25" t="s">
        <v>49</v>
      </c>
      <c r="E56" s="26" t="s">
        <v>46</v>
      </c>
    </row>
    <row r="57" spans="1:5" ht="12.75">
      <c r="A57" s="27" t="s">
        <v>51</v>
      </c>
      <c r="E57" s="28" t="s">
        <v>422</v>
      </c>
    </row>
    <row r="58" spans="1:5" ht="25.5">
      <c r="A58" t="s">
        <v>52</v>
      </c>
      <c r="E58" s="26" t="s">
        <v>213</v>
      </c>
    </row>
    <row r="59" spans="1:16" ht="12.75">
      <c r="A59" s="16" t="s">
        <v>44</v>
      </c>
      <c r="B59" s="20" t="s">
        <v>92</v>
      </c>
      <c r="C59" s="20" t="s">
        <v>215</v>
      </c>
      <c r="D59" s="16" t="s">
        <v>46</v>
      </c>
      <c r="E59" s="21" t="s">
        <v>216</v>
      </c>
      <c r="F59" s="22" t="s">
        <v>118</v>
      </c>
      <c r="G59" s="23">
        <v>9.6</v>
      </c>
      <c r="H59" s="24"/>
      <c r="I59" s="24">
        <f>ROUND(ROUND(H59,2)*ROUND(G59,3),2)</f>
        <v>0</v>
      </c>
      <c r="O59">
        <f>(I59*21)/100</f>
        <v>0</v>
      </c>
      <c r="P59" t="s">
        <v>22</v>
      </c>
    </row>
    <row r="60" spans="1:5" ht="12.75">
      <c r="A60" s="25" t="s">
        <v>49</v>
      </c>
      <c r="E60" s="26" t="s">
        <v>46</v>
      </c>
    </row>
    <row r="61" spans="1:5" ht="12.75">
      <c r="A61" s="27" t="s">
        <v>51</v>
      </c>
      <c r="E61" s="28" t="s">
        <v>46</v>
      </c>
    </row>
    <row r="62" spans="1:5" ht="38.25">
      <c r="A62" t="s">
        <v>52</v>
      </c>
      <c r="E62" s="26" t="s">
        <v>218</v>
      </c>
    </row>
    <row r="63" spans="1:16" ht="12.75">
      <c r="A63" s="16" t="s">
        <v>44</v>
      </c>
      <c r="B63" s="20" t="s">
        <v>97</v>
      </c>
      <c r="C63" s="20" t="s">
        <v>220</v>
      </c>
      <c r="D63" s="16" t="s">
        <v>46</v>
      </c>
      <c r="E63" s="21" t="s">
        <v>221</v>
      </c>
      <c r="F63" s="22" t="s">
        <v>211</v>
      </c>
      <c r="G63" s="23">
        <v>84</v>
      </c>
      <c r="H63" s="24"/>
      <c r="I63" s="24">
        <f>ROUND(ROUND(H63,2)*ROUND(G63,3),2)</f>
        <v>0</v>
      </c>
      <c r="O63">
        <f>(I63*21)/100</f>
        <v>0</v>
      </c>
      <c r="P63" t="s">
        <v>22</v>
      </c>
    </row>
    <row r="64" spans="1:5" ht="12.75">
      <c r="A64" s="25" t="s">
        <v>49</v>
      </c>
      <c r="E64" s="26" t="s">
        <v>46</v>
      </c>
    </row>
    <row r="65" spans="1:5" ht="12.75">
      <c r="A65" s="27" t="s">
        <v>51</v>
      </c>
      <c r="E65" s="28" t="s">
        <v>423</v>
      </c>
    </row>
    <row r="66" spans="1:5" ht="25.5">
      <c r="A66" t="s">
        <v>52</v>
      </c>
      <c r="E66" s="26" t="s">
        <v>223</v>
      </c>
    </row>
    <row r="67" spans="1:9" ht="12.75">
      <c r="A67" s="4" t="s">
        <v>42</v>
      </c>
      <c r="B67" s="4"/>
      <c r="C67" s="29" t="s">
        <v>34</v>
      </c>
      <c r="D67" s="4"/>
      <c r="E67" s="18" t="s">
        <v>236</v>
      </c>
      <c r="F67" s="4"/>
      <c r="G67" s="4"/>
      <c r="H67" s="4"/>
      <c r="I67" s="30">
        <f>0+I68+I72+I76+I80</f>
        <v>0</v>
      </c>
    </row>
    <row r="68" spans="1:16" ht="12.75">
      <c r="A68" s="16" t="s">
        <v>44</v>
      </c>
      <c r="B68" s="20" t="s">
        <v>101</v>
      </c>
      <c r="C68" s="20" t="s">
        <v>244</v>
      </c>
      <c r="D68" s="16" t="s">
        <v>46</v>
      </c>
      <c r="E68" s="21" t="s">
        <v>245</v>
      </c>
      <c r="F68" s="22" t="s">
        <v>118</v>
      </c>
      <c r="G68" s="23">
        <v>29.67</v>
      </c>
      <c r="H68" s="24"/>
      <c r="I68" s="24">
        <f>ROUND(ROUND(H68,2)*ROUND(G68,3),2)</f>
        <v>0</v>
      </c>
      <c r="O68">
        <f>(I68*21)/100</f>
        <v>0</v>
      </c>
      <c r="P68" t="s">
        <v>22</v>
      </c>
    </row>
    <row r="69" spans="1:5" ht="12.75">
      <c r="A69" s="25" t="s">
        <v>49</v>
      </c>
      <c r="E69" s="26" t="s">
        <v>46</v>
      </c>
    </row>
    <row r="70" spans="1:5" ht="38.25">
      <c r="A70" s="27" t="s">
        <v>51</v>
      </c>
      <c r="E70" s="28" t="s">
        <v>424</v>
      </c>
    </row>
    <row r="71" spans="1:5" ht="51">
      <c r="A71" t="s">
        <v>52</v>
      </c>
      <c r="E71" s="26" t="s">
        <v>247</v>
      </c>
    </row>
    <row r="72" spans="1:16" ht="12.75">
      <c r="A72" s="16" t="s">
        <v>44</v>
      </c>
      <c r="B72" s="20" t="s">
        <v>106</v>
      </c>
      <c r="C72" s="20" t="s">
        <v>280</v>
      </c>
      <c r="D72" s="16" t="s">
        <v>46</v>
      </c>
      <c r="E72" s="21" t="s">
        <v>281</v>
      </c>
      <c r="F72" s="22" t="s">
        <v>211</v>
      </c>
      <c r="G72" s="23">
        <v>93.5</v>
      </c>
      <c r="H72" s="24"/>
      <c r="I72" s="24">
        <f>ROUND(ROUND(H72,2)*ROUND(G72,3),2)</f>
        <v>0</v>
      </c>
      <c r="O72">
        <f>(I72*21)/100</f>
        <v>0</v>
      </c>
      <c r="P72" t="s">
        <v>22</v>
      </c>
    </row>
    <row r="73" spans="1:5" ht="12.75">
      <c r="A73" s="25" t="s">
        <v>49</v>
      </c>
      <c r="E73" s="26" t="s">
        <v>46</v>
      </c>
    </row>
    <row r="74" spans="1:5" ht="12.75">
      <c r="A74" s="27" t="s">
        <v>51</v>
      </c>
      <c r="E74" s="28" t="s">
        <v>425</v>
      </c>
    </row>
    <row r="75" spans="1:5" ht="165.75">
      <c r="A75" t="s">
        <v>52</v>
      </c>
      <c r="E75" s="26" t="s">
        <v>269</v>
      </c>
    </row>
    <row r="76" spans="1:16" ht="25.5">
      <c r="A76" s="16" t="s">
        <v>44</v>
      </c>
      <c r="B76" s="20" t="s">
        <v>165</v>
      </c>
      <c r="C76" s="20" t="s">
        <v>288</v>
      </c>
      <c r="D76" s="16" t="s">
        <v>46</v>
      </c>
      <c r="E76" s="21" t="s">
        <v>289</v>
      </c>
      <c r="F76" s="22" t="s">
        <v>211</v>
      </c>
      <c r="G76" s="23">
        <v>21.5</v>
      </c>
      <c r="H76" s="24"/>
      <c r="I76" s="24">
        <f>ROUND(ROUND(H76,2)*ROUND(G76,3),2)</f>
        <v>0</v>
      </c>
      <c r="O76">
        <f>(I76*21)/100</f>
        <v>0</v>
      </c>
      <c r="P76" t="s">
        <v>22</v>
      </c>
    </row>
    <row r="77" spans="1:5" ht="12.75">
      <c r="A77" s="25" t="s">
        <v>49</v>
      </c>
      <c r="E77" s="26" t="s">
        <v>46</v>
      </c>
    </row>
    <row r="78" spans="1:5" ht="12.75">
      <c r="A78" s="27" t="s">
        <v>51</v>
      </c>
      <c r="E78" s="28" t="s">
        <v>426</v>
      </c>
    </row>
    <row r="79" spans="1:5" ht="165.75">
      <c r="A79" t="s">
        <v>52</v>
      </c>
      <c r="E79" s="26" t="s">
        <v>269</v>
      </c>
    </row>
    <row r="80" spans="1:16" ht="12.75">
      <c r="A80" s="16" t="s">
        <v>44</v>
      </c>
      <c r="B80" s="20" t="s">
        <v>170</v>
      </c>
      <c r="C80" s="20" t="s">
        <v>296</v>
      </c>
      <c r="D80" s="16" t="s">
        <v>46</v>
      </c>
      <c r="E80" s="21" t="s">
        <v>297</v>
      </c>
      <c r="F80" s="22" t="s">
        <v>152</v>
      </c>
      <c r="G80" s="23">
        <v>101</v>
      </c>
      <c r="H80" s="24"/>
      <c r="I80" s="24">
        <f>ROUND(ROUND(H80,2)*ROUND(G80,3),2)</f>
        <v>0</v>
      </c>
      <c r="O80">
        <f>(I80*21)/100</f>
        <v>0</v>
      </c>
      <c r="P80" t="s">
        <v>22</v>
      </c>
    </row>
    <row r="81" spans="1:5" ht="12.75">
      <c r="A81" s="25" t="s">
        <v>49</v>
      </c>
      <c r="E81" s="26" t="s">
        <v>46</v>
      </c>
    </row>
    <row r="82" spans="1:5" ht="12.75">
      <c r="A82" s="27" t="s">
        <v>51</v>
      </c>
      <c r="E82" s="28" t="s">
        <v>427</v>
      </c>
    </row>
    <row r="83" spans="1:5" ht="38.25">
      <c r="A83" t="s">
        <v>52</v>
      </c>
      <c r="E83" s="26" t="s">
        <v>299</v>
      </c>
    </row>
    <row r="84" spans="1:9" ht="12.75">
      <c r="A84" s="4" t="s">
        <v>42</v>
      </c>
      <c r="B84" s="4"/>
      <c r="C84" s="29" t="s">
        <v>39</v>
      </c>
      <c r="D84" s="4"/>
      <c r="E84" s="18" t="s">
        <v>105</v>
      </c>
      <c r="F84" s="4"/>
      <c r="G84" s="4"/>
      <c r="H84" s="4"/>
      <c r="I84" s="30">
        <f>0+I85+I89+I93+I97+I101+I105+I109+I113</f>
        <v>0</v>
      </c>
    </row>
    <row r="85" spans="1:16" ht="12.75">
      <c r="A85" s="16" t="s">
        <v>44</v>
      </c>
      <c r="B85" s="20" t="s">
        <v>176</v>
      </c>
      <c r="C85" s="20" t="s">
        <v>428</v>
      </c>
      <c r="D85" s="16" t="s">
        <v>46</v>
      </c>
      <c r="E85" s="21" t="s">
        <v>429</v>
      </c>
      <c r="F85" s="22" t="s">
        <v>152</v>
      </c>
      <c r="G85" s="23">
        <v>2</v>
      </c>
      <c r="H85" s="24"/>
      <c r="I85" s="24">
        <f>ROUND(ROUND(H85,2)*ROUND(G85,3),2)</f>
        <v>0</v>
      </c>
      <c r="O85">
        <f>(I85*21)/100</f>
        <v>0</v>
      </c>
      <c r="P85" t="s">
        <v>22</v>
      </c>
    </row>
    <row r="86" spans="1:5" ht="38.25">
      <c r="A86" s="25" t="s">
        <v>49</v>
      </c>
      <c r="E86" s="26" t="s">
        <v>430</v>
      </c>
    </row>
    <row r="87" spans="1:5" ht="12.75">
      <c r="A87" s="27" t="s">
        <v>51</v>
      </c>
      <c r="E87" s="28" t="s">
        <v>46</v>
      </c>
    </row>
    <row r="88" spans="1:5" ht="51">
      <c r="A88" t="s">
        <v>52</v>
      </c>
      <c r="E88" s="26" t="s">
        <v>431</v>
      </c>
    </row>
    <row r="89" spans="1:16" ht="25.5">
      <c r="A89" s="16" t="s">
        <v>44</v>
      </c>
      <c r="B89" s="20" t="s">
        <v>182</v>
      </c>
      <c r="C89" s="20" t="s">
        <v>346</v>
      </c>
      <c r="D89" s="16" t="s">
        <v>46</v>
      </c>
      <c r="E89" s="21" t="s">
        <v>347</v>
      </c>
      <c r="F89" s="22" t="s">
        <v>84</v>
      </c>
      <c r="G89" s="23">
        <v>8</v>
      </c>
      <c r="H89" s="24"/>
      <c r="I89" s="24">
        <f>ROUND(ROUND(H89,2)*ROUND(G89,3),2)</f>
        <v>0</v>
      </c>
      <c r="O89">
        <f>(I89*21)/100</f>
        <v>0</v>
      </c>
      <c r="P89" t="s">
        <v>22</v>
      </c>
    </row>
    <row r="90" spans="1:5" ht="12.75">
      <c r="A90" s="25" t="s">
        <v>49</v>
      </c>
      <c r="E90" s="26" t="s">
        <v>46</v>
      </c>
    </row>
    <row r="91" spans="1:5" ht="12.75">
      <c r="A91" s="27" t="s">
        <v>51</v>
      </c>
      <c r="E91" s="28" t="s">
        <v>46</v>
      </c>
    </row>
    <row r="92" spans="1:5" ht="63.75">
      <c r="A92" t="s">
        <v>52</v>
      </c>
      <c r="E92" s="26" t="s">
        <v>349</v>
      </c>
    </row>
    <row r="93" spans="1:16" ht="25.5">
      <c r="A93" s="16" t="s">
        <v>44</v>
      </c>
      <c r="B93" s="20" t="s">
        <v>187</v>
      </c>
      <c r="C93" s="20" t="s">
        <v>351</v>
      </c>
      <c r="D93" s="16" t="s">
        <v>46</v>
      </c>
      <c r="E93" s="21" t="s">
        <v>352</v>
      </c>
      <c r="F93" s="22" t="s">
        <v>84</v>
      </c>
      <c r="G93" s="23">
        <v>6</v>
      </c>
      <c r="H93" s="24"/>
      <c r="I93" s="24">
        <f>ROUND(ROUND(H93,2)*ROUND(G93,3),2)</f>
        <v>0</v>
      </c>
      <c r="O93">
        <f>(I93*21)/100</f>
        <v>0</v>
      </c>
      <c r="P93" t="s">
        <v>22</v>
      </c>
    </row>
    <row r="94" spans="1:5" ht="12.75">
      <c r="A94" s="25" t="s">
        <v>49</v>
      </c>
      <c r="E94" s="26" t="s">
        <v>46</v>
      </c>
    </row>
    <row r="95" spans="1:5" ht="12.75">
      <c r="A95" s="27" t="s">
        <v>51</v>
      </c>
      <c r="E95" s="28" t="s">
        <v>46</v>
      </c>
    </row>
    <row r="96" spans="1:5" ht="76.5">
      <c r="A96" t="s">
        <v>52</v>
      </c>
      <c r="E96" s="26" t="s">
        <v>353</v>
      </c>
    </row>
    <row r="97" spans="1:16" ht="12.75">
      <c r="A97" s="16" t="s">
        <v>44</v>
      </c>
      <c r="B97" s="20" t="s">
        <v>192</v>
      </c>
      <c r="C97" s="20" t="s">
        <v>355</v>
      </c>
      <c r="D97" s="16" t="s">
        <v>46</v>
      </c>
      <c r="E97" s="21" t="s">
        <v>356</v>
      </c>
      <c r="F97" s="22" t="s">
        <v>84</v>
      </c>
      <c r="G97" s="23">
        <v>2</v>
      </c>
      <c r="H97" s="24"/>
      <c r="I97" s="24">
        <f>ROUND(ROUND(H97,2)*ROUND(G97,3),2)</f>
        <v>0</v>
      </c>
      <c r="O97">
        <f>(I97*21)/100</f>
        <v>0</v>
      </c>
      <c r="P97" t="s">
        <v>22</v>
      </c>
    </row>
    <row r="98" spans="1:5" ht="12.75">
      <c r="A98" s="25" t="s">
        <v>49</v>
      </c>
      <c r="E98" s="26" t="s">
        <v>357</v>
      </c>
    </row>
    <row r="99" spans="1:5" ht="12.75">
      <c r="A99" s="27" t="s">
        <v>51</v>
      </c>
      <c r="E99" s="28" t="s">
        <v>46</v>
      </c>
    </row>
    <row r="100" spans="1:5" ht="76.5">
      <c r="A100" t="s">
        <v>52</v>
      </c>
      <c r="E100" s="26" t="s">
        <v>358</v>
      </c>
    </row>
    <row r="101" spans="1:16" ht="25.5">
      <c r="A101" s="16" t="s">
        <v>44</v>
      </c>
      <c r="B101" s="20" t="s">
        <v>198</v>
      </c>
      <c r="C101" s="20" t="s">
        <v>360</v>
      </c>
      <c r="D101" s="16" t="s">
        <v>46</v>
      </c>
      <c r="E101" s="21" t="s">
        <v>361</v>
      </c>
      <c r="F101" s="22" t="s">
        <v>211</v>
      </c>
      <c r="G101" s="23">
        <v>50.4</v>
      </c>
      <c r="H101" s="24"/>
      <c r="I101" s="24">
        <f>ROUND(ROUND(H101,2)*ROUND(G101,3),2)</f>
        <v>0</v>
      </c>
      <c r="O101">
        <f>(I101*21)/100</f>
        <v>0</v>
      </c>
      <c r="P101" t="s">
        <v>22</v>
      </c>
    </row>
    <row r="102" spans="1:5" ht="12.75">
      <c r="A102" s="25" t="s">
        <v>49</v>
      </c>
      <c r="E102" s="26" t="s">
        <v>46</v>
      </c>
    </row>
    <row r="103" spans="1:5" ht="12.75">
      <c r="A103" s="27" t="s">
        <v>51</v>
      </c>
      <c r="E103" s="28" t="s">
        <v>46</v>
      </c>
    </row>
    <row r="104" spans="1:5" ht="38.25">
      <c r="A104" t="s">
        <v>52</v>
      </c>
      <c r="E104" s="26" t="s">
        <v>363</v>
      </c>
    </row>
    <row r="105" spans="1:16" ht="12.75">
      <c r="A105" s="16" t="s">
        <v>44</v>
      </c>
      <c r="B105" s="20" t="s">
        <v>203</v>
      </c>
      <c r="C105" s="20" t="s">
        <v>371</v>
      </c>
      <c r="D105" s="16" t="s">
        <v>46</v>
      </c>
      <c r="E105" s="21" t="s">
        <v>372</v>
      </c>
      <c r="F105" s="22" t="s">
        <v>152</v>
      </c>
      <c r="G105" s="23">
        <v>67</v>
      </c>
      <c r="H105" s="24"/>
      <c r="I105" s="24">
        <f>ROUND(ROUND(H105,2)*ROUND(G105,3),2)</f>
        <v>0</v>
      </c>
      <c r="O105">
        <f>(I105*21)/100</f>
        <v>0</v>
      </c>
      <c r="P105" t="s">
        <v>22</v>
      </c>
    </row>
    <row r="106" spans="1:5" ht="12.75">
      <c r="A106" s="25" t="s">
        <v>49</v>
      </c>
      <c r="E106" s="26" t="s">
        <v>373</v>
      </c>
    </row>
    <row r="107" spans="1:5" ht="12.75">
      <c r="A107" s="27" t="s">
        <v>51</v>
      </c>
      <c r="E107" s="28" t="s">
        <v>432</v>
      </c>
    </row>
    <row r="108" spans="1:5" ht="51">
      <c r="A108" t="s">
        <v>52</v>
      </c>
      <c r="E108" s="26" t="s">
        <v>375</v>
      </c>
    </row>
    <row r="109" spans="1:16" ht="12.75">
      <c r="A109" s="16" t="s">
        <v>44</v>
      </c>
      <c r="B109" s="20" t="s">
        <v>208</v>
      </c>
      <c r="C109" s="20" t="s">
        <v>382</v>
      </c>
      <c r="D109" s="16" t="s">
        <v>46</v>
      </c>
      <c r="E109" s="21" t="s">
        <v>383</v>
      </c>
      <c r="F109" s="22" t="s">
        <v>152</v>
      </c>
      <c r="G109" s="23">
        <v>101</v>
      </c>
      <c r="H109" s="24"/>
      <c r="I109" s="24">
        <f>ROUND(ROUND(H109,2)*ROUND(G109,3),2)</f>
        <v>0</v>
      </c>
      <c r="O109">
        <f>(I109*21)/100</f>
        <v>0</v>
      </c>
      <c r="P109" t="s">
        <v>22</v>
      </c>
    </row>
    <row r="110" spans="1:5" ht="12.75">
      <c r="A110" s="25" t="s">
        <v>49</v>
      </c>
      <c r="E110" s="26" t="s">
        <v>384</v>
      </c>
    </row>
    <row r="111" spans="1:5" ht="12.75">
      <c r="A111" s="27" t="s">
        <v>51</v>
      </c>
      <c r="E111" s="28" t="s">
        <v>427</v>
      </c>
    </row>
    <row r="112" spans="1:5" ht="51">
      <c r="A112" t="s">
        <v>52</v>
      </c>
      <c r="E112" s="26" t="s">
        <v>375</v>
      </c>
    </row>
    <row r="113" spans="1:16" ht="12.75">
      <c r="A113" s="16" t="s">
        <v>44</v>
      </c>
      <c r="B113" s="20" t="s">
        <v>214</v>
      </c>
      <c r="C113" s="20" t="s">
        <v>433</v>
      </c>
      <c r="D113" s="16" t="s">
        <v>46</v>
      </c>
      <c r="E113" s="21" t="s">
        <v>434</v>
      </c>
      <c r="F113" s="22" t="s">
        <v>152</v>
      </c>
      <c r="G113" s="23">
        <v>101</v>
      </c>
      <c r="H113" s="24"/>
      <c r="I113" s="24">
        <f>ROUND(ROUND(H113,2)*ROUND(G113,3),2)</f>
        <v>0</v>
      </c>
      <c r="O113">
        <f>(I113*21)/100</f>
        <v>0</v>
      </c>
      <c r="P113" t="s">
        <v>22</v>
      </c>
    </row>
    <row r="114" spans="1:5" ht="12.75">
      <c r="A114" s="25" t="s">
        <v>49</v>
      </c>
      <c r="E114" s="26" t="s">
        <v>46</v>
      </c>
    </row>
    <row r="115" spans="1:5" ht="12.75">
      <c r="A115" s="27" t="s">
        <v>51</v>
      </c>
      <c r="E115" s="28" t="s">
        <v>46</v>
      </c>
    </row>
    <row r="116" spans="1:5" ht="25.5">
      <c r="A116" t="s">
        <v>52</v>
      </c>
      <c r="E116" s="26" t="s">
        <v>395</v>
      </c>
    </row>
  </sheetData>
  <sheetProtection/>
  <mergeCells count="11">
    <mergeCell ref="G6:G7"/>
    <mergeCell ref="H6:I6"/>
    <mergeCell ref="C3:D3"/>
    <mergeCell ref="C4:D4"/>
    <mergeCell ref="C5:D5"/>
    <mergeCell ref="A6:A7"/>
    <mergeCell ref="B6:B7"/>
    <mergeCell ref="C6:C7"/>
    <mergeCell ref="D6:D7"/>
    <mergeCell ref="E6:E7"/>
    <mergeCell ref="F6:F7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4">
      <selection activeCell="J40" sqref="J40"/>
    </sheetView>
  </sheetViews>
  <sheetFormatPr defaultColWidth="9.140625" defaultRowHeight="12.75"/>
  <cols>
    <col min="1" max="1" width="11.140625" style="46" customWidth="1"/>
    <col min="2" max="2" width="45.7109375" style="46" customWidth="1"/>
    <col min="3" max="3" width="8.8515625" style="36" bestFit="1" customWidth="1"/>
    <col min="4" max="4" width="5.57421875" style="36" bestFit="1" customWidth="1"/>
    <col min="5" max="5" width="10.00390625" style="47" bestFit="1" customWidth="1"/>
    <col min="6" max="6" width="10.00390625" style="47" customWidth="1"/>
    <col min="7" max="7" width="13.7109375" style="47" customWidth="1"/>
    <col min="8" max="16384" width="9.140625" style="36" customWidth="1"/>
  </cols>
  <sheetData>
    <row r="1" spans="1:7" ht="21">
      <c r="A1" s="69" t="s">
        <v>440</v>
      </c>
      <c r="B1" s="70"/>
      <c r="C1" s="70"/>
      <c r="D1" s="70"/>
      <c r="E1" s="70"/>
      <c r="F1" s="70"/>
      <c r="G1" s="71"/>
    </row>
    <row r="2" spans="1:7" ht="15">
      <c r="A2" s="37" t="s">
        <v>441</v>
      </c>
      <c r="B2" s="72" t="s">
        <v>547</v>
      </c>
      <c r="C2" s="72"/>
      <c r="D2" s="72"/>
      <c r="E2" s="72"/>
      <c r="F2" s="72"/>
      <c r="G2" s="73"/>
    </row>
    <row r="3" spans="1:7" ht="15">
      <c r="A3" s="37"/>
      <c r="B3" s="72" t="s">
        <v>548</v>
      </c>
      <c r="C3" s="72"/>
      <c r="D3" s="72"/>
      <c r="E3" s="72"/>
      <c r="F3" s="72"/>
      <c r="G3" s="73"/>
    </row>
    <row r="4" spans="1:7" ht="12.75">
      <c r="A4" s="37" t="s">
        <v>442</v>
      </c>
      <c r="B4" s="74" t="s">
        <v>443</v>
      </c>
      <c r="C4" s="74"/>
      <c r="D4" s="74"/>
      <c r="E4" s="74"/>
      <c r="F4" s="74"/>
      <c r="G4" s="75"/>
    </row>
    <row r="5" spans="1:7" ht="12.75">
      <c r="A5" s="38" t="s">
        <v>444</v>
      </c>
      <c r="B5" s="76"/>
      <c r="C5" s="76"/>
      <c r="D5" s="76"/>
      <c r="E5" s="76"/>
      <c r="F5" s="76"/>
      <c r="G5" s="77"/>
    </row>
    <row r="6" spans="1:7" ht="12.75">
      <c r="A6" s="39"/>
      <c r="B6" s="39"/>
      <c r="C6" s="40"/>
      <c r="D6" s="40"/>
      <c r="E6" s="41"/>
      <c r="F6" s="41"/>
      <c r="G6" s="41"/>
    </row>
    <row r="7" spans="1:7" ht="12.75">
      <c r="A7" s="42" t="s">
        <v>445</v>
      </c>
      <c r="B7" s="42" t="s">
        <v>446</v>
      </c>
      <c r="C7" s="43" t="s">
        <v>517</v>
      </c>
      <c r="D7" s="43" t="s">
        <v>518</v>
      </c>
      <c r="E7" s="44" t="s">
        <v>449</v>
      </c>
      <c r="F7" s="44" t="s">
        <v>519</v>
      </c>
      <c r="G7" s="44" t="s">
        <v>520</v>
      </c>
    </row>
    <row r="8" spans="1:7" ht="15">
      <c r="A8" s="42"/>
      <c r="B8" s="42"/>
      <c r="C8" s="57"/>
      <c r="D8" s="57"/>
      <c r="E8" s="44"/>
      <c r="F8" s="44"/>
      <c r="G8" s="44"/>
    </row>
    <row r="9" spans="1:7" ht="26.25">
      <c r="A9" s="42" t="s">
        <v>23</v>
      </c>
      <c r="B9" s="45" t="s">
        <v>521</v>
      </c>
      <c r="C9" s="43">
        <v>1</v>
      </c>
      <c r="D9" s="43" t="s">
        <v>453</v>
      </c>
      <c r="E9" s="58"/>
      <c r="F9" s="44"/>
      <c r="G9" s="44">
        <f>(E9+F9)*C9</f>
        <v>0</v>
      </c>
    </row>
    <row r="10" spans="1:7" ht="26.25">
      <c r="A10" s="42" t="s">
        <v>454</v>
      </c>
      <c r="B10" s="45" t="s">
        <v>522</v>
      </c>
      <c r="C10" s="43">
        <v>2</v>
      </c>
      <c r="D10" s="43" t="s">
        <v>453</v>
      </c>
      <c r="E10" s="58"/>
      <c r="F10" s="44"/>
      <c r="G10" s="44">
        <f aca="true" t="shared" si="0" ref="G10:G24">(E10+F10)*C10</f>
        <v>0</v>
      </c>
    </row>
    <row r="11" spans="1:7" ht="15">
      <c r="A11" s="42" t="s">
        <v>456</v>
      </c>
      <c r="B11" s="45" t="s">
        <v>523</v>
      </c>
      <c r="C11" s="43">
        <v>1</v>
      </c>
      <c r="D11" s="43" t="s">
        <v>453</v>
      </c>
      <c r="E11" s="58"/>
      <c r="F11" s="44"/>
      <c r="G11" s="44">
        <f t="shared" si="0"/>
        <v>0</v>
      </c>
    </row>
    <row r="12" spans="1:7" ht="15">
      <c r="A12" s="42" t="s">
        <v>458</v>
      </c>
      <c r="B12" s="45" t="s">
        <v>524</v>
      </c>
      <c r="C12" s="43">
        <v>8</v>
      </c>
      <c r="D12" s="43" t="s">
        <v>453</v>
      </c>
      <c r="E12" s="58"/>
      <c r="F12" s="44"/>
      <c r="G12" s="44">
        <f t="shared" si="0"/>
        <v>0</v>
      </c>
    </row>
    <row r="13" spans="1:7" ht="15">
      <c r="A13" s="42" t="s">
        <v>460</v>
      </c>
      <c r="B13" s="45" t="s">
        <v>525</v>
      </c>
      <c r="C13" s="43">
        <v>1</v>
      </c>
      <c r="D13" s="43" t="s">
        <v>453</v>
      </c>
      <c r="E13" s="58"/>
      <c r="F13" s="44"/>
      <c r="G13" s="44">
        <f t="shared" si="0"/>
        <v>0</v>
      </c>
    </row>
    <row r="14" spans="1:7" ht="12.75">
      <c r="A14" s="42" t="s">
        <v>462</v>
      </c>
      <c r="B14" s="42" t="s">
        <v>526</v>
      </c>
      <c r="C14" s="43">
        <v>9</v>
      </c>
      <c r="D14" s="43" t="s">
        <v>453</v>
      </c>
      <c r="E14" s="44"/>
      <c r="F14" s="44"/>
      <c r="G14" s="44">
        <f t="shared" si="0"/>
        <v>0</v>
      </c>
    </row>
    <row r="15" spans="1:7" ht="12.75">
      <c r="A15" s="42" t="s">
        <v>465</v>
      </c>
      <c r="B15" s="42" t="s">
        <v>527</v>
      </c>
      <c r="C15" s="43">
        <v>9</v>
      </c>
      <c r="D15" s="43" t="s">
        <v>453</v>
      </c>
      <c r="E15" s="55"/>
      <c r="F15" s="44"/>
      <c r="G15" s="44">
        <f t="shared" si="0"/>
        <v>0</v>
      </c>
    </row>
    <row r="16" spans="1:7" ht="12.75">
      <c r="A16" s="42" t="s">
        <v>467</v>
      </c>
      <c r="B16" s="42" t="s">
        <v>528</v>
      </c>
      <c r="C16" s="43">
        <v>2</v>
      </c>
      <c r="D16" s="43" t="s">
        <v>453</v>
      </c>
      <c r="E16" s="55"/>
      <c r="F16" s="44"/>
      <c r="G16" s="44">
        <f t="shared" si="0"/>
        <v>0</v>
      </c>
    </row>
    <row r="17" spans="1:7" s="56" customFormat="1" ht="12.75">
      <c r="A17" s="53" t="s">
        <v>469</v>
      </c>
      <c r="B17" s="53" t="s">
        <v>463</v>
      </c>
      <c r="C17" s="54">
        <v>35</v>
      </c>
      <c r="D17" s="54" t="s">
        <v>464</v>
      </c>
      <c r="E17" s="55"/>
      <c r="F17" s="55"/>
      <c r="G17" s="55">
        <f t="shared" si="0"/>
        <v>0</v>
      </c>
    </row>
    <row r="18" spans="1:7" s="56" customFormat="1" ht="12.75">
      <c r="A18" s="53" t="s">
        <v>471</v>
      </c>
      <c r="B18" s="53" t="s">
        <v>466</v>
      </c>
      <c r="C18" s="54">
        <v>100</v>
      </c>
      <c r="D18" s="54" t="s">
        <v>464</v>
      </c>
      <c r="E18" s="55"/>
      <c r="F18" s="55"/>
      <c r="G18" s="55">
        <f t="shared" si="0"/>
        <v>0</v>
      </c>
    </row>
    <row r="19" spans="1:7" s="56" customFormat="1" ht="12.75">
      <c r="A19" s="53" t="s">
        <v>473</v>
      </c>
      <c r="B19" s="53" t="s">
        <v>468</v>
      </c>
      <c r="C19" s="54">
        <v>30</v>
      </c>
      <c r="D19" s="54" t="s">
        <v>464</v>
      </c>
      <c r="E19" s="55"/>
      <c r="F19" s="55"/>
      <c r="G19" s="55">
        <f t="shared" si="0"/>
        <v>0</v>
      </c>
    </row>
    <row r="20" spans="1:7" s="56" customFormat="1" ht="12.75">
      <c r="A20" s="53" t="s">
        <v>475</v>
      </c>
      <c r="B20" s="53" t="s">
        <v>470</v>
      </c>
      <c r="C20" s="54">
        <v>6</v>
      </c>
      <c r="D20" s="54" t="s">
        <v>464</v>
      </c>
      <c r="E20" s="55"/>
      <c r="F20" s="55"/>
      <c r="G20" s="55">
        <f t="shared" si="0"/>
        <v>0</v>
      </c>
    </row>
    <row r="21" spans="1:7" s="56" customFormat="1" ht="12.75">
      <c r="A21" s="53" t="s">
        <v>477</v>
      </c>
      <c r="B21" s="53" t="s">
        <v>472</v>
      </c>
      <c r="C21" s="54">
        <v>2</v>
      </c>
      <c r="D21" s="54" t="s">
        <v>453</v>
      </c>
      <c r="E21" s="55"/>
      <c r="F21" s="55"/>
      <c r="G21" s="55">
        <f t="shared" si="0"/>
        <v>0</v>
      </c>
    </row>
    <row r="22" spans="1:7" s="56" customFormat="1" ht="12.75">
      <c r="A22" s="53" t="s">
        <v>479</v>
      </c>
      <c r="B22" s="53" t="s">
        <v>474</v>
      </c>
      <c r="C22" s="54">
        <v>4</v>
      </c>
      <c r="D22" s="54" t="s">
        <v>453</v>
      </c>
      <c r="E22" s="55"/>
      <c r="F22" s="55"/>
      <c r="G22" s="55">
        <f t="shared" si="0"/>
        <v>0</v>
      </c>
    </row>
    <row r="23" spans="1:7" s="56" customFormat="1" ht="12.75">
      <c r="A23" s="53" t="s">
        <v>481</v>
      </c>
      <c r="B23" s="53" t="s">
        <v>476</v>
      </c>
      <c r="C23" s="54">
        <v>30</v>
      </c>
      <c r="D23" s="54" t="s">
        <v>464</v>
      </c>
      <c r="E23" s="55"/>
      <c r="F23" s="55"/>
      <c r="G23" s="55">
        <f t="shared" si="0"/>
        <v>0</v>
      </c>
    </row>
    <row r="24" spans="1:7" s="56" customFormat="1" ht="12.75">
      <c r="A24" s="53" t="s">
        <v>483</v>
      </c>
      <c r="B24" s="53" t="s">
        <v>529</v>
      </c>
      <c r="C24" s="54">
        <v>40</v>
      </c>
      <c r="D24" s="54" t="s">
        <v>464</v>
      </c>
      <c r="E24" s="55"/>
      <c r="F24" s="55"/>
      <c r="G24" s="55">
        <f t="shared" si="0"/>
        <v>0</v>
      </c>
    </row>
    <row r="25" spans="1:7" s="56" customFormat="1" ht="12.75">
      <c r="A25" s="53" t="s">
        <v>485</v>
      </c>
      <c r="B25" s="53" t="s">
        <v>486</v>
      </c>
      <c r="C25" s="54">
        <v>2</v>
      </c>
      <c r="D25" s="54" t="s">
        <v>453</v>
      </c>
      <c r="E25" s="55"/>
      <c r="F25" s="55"/>
      <c r="G25" s="55">
        <f>(E25+F25)*C25</f>
        <v>0</v>
      </c>
    </row>
    <row r="26" spans="1:7" s="56" customFormat="1" ht="12.75">
      <c r="A26" s="53" t="s">
        <v>487</v>
      </c>
      <c r="B26" s="53" t="s">
        <v>530</v>
      </c>
      <c r="C26" s="54">
        <v>2</v>
      </c>
      <c r="D26" s="54" t="s">
        <v>453</v>
      </c>
      <c r="E26" s="55"/>
      <c r="F26" s="55"/>
      <c r="G26" s="55">
        <f aca="true" t="shared" si="1" ref="G26:G41">(E26+F26)*C26</f>
        <v>0</v>
      </c>
    </row>
    <row r="27" spans="1:7" s="56" customFormat="1" ht="12.75">
      <c r="A27" s="53" t="s">
        <v>490</v>
      </c>
      <c r="B27" s="53" t="s">
        <v>531</v>
      </c>
      <c r="C27" s="54">
        <v>15</v>
      </c>
      <c r="D27" s="54" t="s">
        <v>489</v>
      </c>
      <c r="E27" s="55"/>
      <c r="F27" s="55"/>
      <c r="G27" s="55">
        <f t="shared" si="1"/>
        <v>0</v>
      </c>
    </row>
    <row r="28" spans="1:7" s="56" customFormat="1" ht="12.75">
      <c r="A28" s="53" t="s">
        <v>492</v>
      </c>
      <c r="B28" s="53" t="s">
        <v>532</v>
      </c>
      <c r="C28" s="54">
        <v>15</v>
      </c>
      <c r="D28" s="54" t="s">
        <v>489</v>
      </c>
      <c r="E28" s="55"/>
      <c r="F28" s="55"/>
      <c r="G28" s="55">
        <f t="shared" si="1"/>
        <v>0</v>
      </c>
    </row>
    <row r="29" spans="1:7" s="56" customFormat="1" ht="12.75">
      <c r="A29" s="53" t="s">
        <v>494</v>
      </c>
      <c r="B29" s="53" t="s">
        <v>493</v>
      </c>
      <c r="C29" s="54">
        <v>20</v>
      </c>
      <c r="D29" s="54" t="s">
        <v>489</v>
      </c>
      <c r="E29" s="55"/>
      <c r="F29" s="55"/>
      <c r="G29" s="55">
        <f t="shared" si="1"/>
        <v>0</v>
      </c>
    </row>
    <row r="30" spans="1:7" s="56" customFormat="1" ht="12.75">
      <c r="A30" s="53" t="s">
        <v>496</v>
      </c>
      <c r="B30" s="53" t="s">
        <v>533</v>
      </c>
      <c r="C30" s="54">
        <v>20</v>
      </c>
      <c r="D30" s="54" t="s">
        <v>489</v>
      </c>
      <c r="E30" s="55"/>
      <c r="F30" s="55"/>
      <c r="G30" s="55">
        <f t="shared" si="1"/>
        <v>0</v>
      </c>
    </row>
    <row r="31" spans="1:7" s="56" customFormat="1" ht="12.75">
      <c r="A31" s="53" t="s">
        <v>498</v>
      </c>
      <c r="B31" s="53" t="s">
        <v>534</v>
      </c>
      <c r="C31" s="54">
        <v>35</v>
      </c>
      <c r="D31" s="54" t="s">
        <v>489</v>
      </c>
      <c r="E31" s="55"/>
      <c r="F31" s="55"/>
      <c r="G31" s="55">
        <f t="shared" si="1"/>
        <v>0</v>
      </c>
    </row>
    <row r="32" spans="1:7" s="56" customFormat="1" ht="12.75">
      <c r="A32" s="53" t="s">
        <v>500</v>
      </c>
      <c r="B32" s="53" t="s">
        <v>535</v>
      </c>
      <c r="C32" s="54">
        <v>35</v>
      </c>
      <c r="D32" s="54" t="s">
        <v>464</v>
      </c>
      <c r="E32" s="55"/>
      <c r="F32" s="55"/>
      <c r="G32" s="55">
        <f t="shared" si="1"/>
        <v>0</v>
      </c>
    </row>
    <row r="33" spans="1:7" ht="12.75">
      <c r="A33" s="42" t="s">
        <v>503</v>
      </c>
      <c r="B33" s="42" t="s">
        <v>536</v>
      </c>
      <c r="C33" s="43">
        <v>18</v>
      </c>
      <c r="D33" s="43" t="s">
        <v>502</v>
      </c>
      <c r="E33" s="44"/>
      <c r="F33" s="44"/>
      <c r="G33" s="44">
        <f t="shared" si="1"/>
        <v>0</v>
      </c>
    </row>
    <row r="34" spans="1:7" ht="12.75">
      <c r="A34" s="42" t="s">
        <v>537</v>
      </c>
      <c r="B34" s="42" t="s">
        <v>504</v>
      </c>
      <c r="C34" s="43">
        <v>1</v>
      </c>
      <c r="D34" s="43" t="s">
        <v>505</v>
      </c>
      <c r="E34" s="44"/>
      <c r="F34" s="44"/>
      <c r="G34" s="44">
        <f t="shared" si="1"/>
        <v>0</v>
      </c>
    </row>
    <row r="35" spans="1:7" ht="12.75">
      <c r="A35" s="42" t="s">
        <v>506</v>
      </c>
      <c r="B35" s="42" t="s">
        <v>538</v>
      </c>
      <c r="C35" s="43">
        <v>5</v>
      </c>
      <c r="D35" s="43" t="s">
        <v>453</v>
      </c>
      <c r="E35" s="44"/>
      <c r="F35" s="44"/>
      <c r="G35" s="44">
        <f t="shared" si="1"/>
        <v>0</v>
      </c>
    </row>
    <row r="36" spans="1:7" ht="12.75">
      <c r="A36" s="42" t="s">
        <v>539</v>
      </c>
      <c r="B36" s="42" t="s">
        <v>540</v>
      </c>
      <c r="C36" s="43">
        <v>1</v>
      </c>
      <c r="D36" s="43" t="s">
        <v>505</v>
      </c>
      <c r="E36" s="44"/>
      <c r="F36" s="44"/>
      <c r="G36" s="44">
        <f t="shared" si="1"/>
        <v>0</v>
      </c>
    </row>
    <row r="37" spans="1:7" ht="12.75">
      <c r="A37" s="42" t="s">
        <v>508</v>
      </c>
      <c r="B37" s="42" t="s">
        <v>509</v>
      </c>
      <c r="C37" s="43">
        <v>13</v>
      </c>
      <c r="D37" s="43" t="s">
        <v>510</v>
      </c>
      <c r="E37" s="44"/>
      <c r="F37" s="44"/>
      <c r="G37" s="44">
        <f t="shared" si="1"/>
        <v>0</v>
      </c>
    </row>
    <row r="38" spans="1:7" ht="12.75">
      <c r="A38" s="42" t="s">
        <v>511</v>
      </c>
      <c r="B38" s="42" t="s">
        <v>541</v>
      </c>
      <c r="C38" s="43">
        <v>4</v>
      </c>
      <c r="D38" s="43" t="s">
        <v>510</v>
      </c>
      <c r="E38" s="44"/>
      <c r="F38" s="44"/>
      <c r="G38" s="44">
        <f t="shared" si="1"/>
        <v>0</v>
      </c>
    </row>
    <row r="39" spans="1:7" ht="12.75">
      <c r="A39" s="42" t="s">
        <v>542</v>
      </c>
      <c r="B39" s="42" t="s">
        <v>543</v>
      </c>
      <c r="C39" s="43">
        <v>8</v>
      </c>
      <c r="D39" s="43" t="s">
        <v>510</v>
      </c>
      <c r="E39" s="44"/>
      <c r="F39" s="44"/>
      <c r="G39" s="44">
        <f t="shared" si="1"/>
        <v>0</v>
      </c>
    </row>
    <row r="40" spans="1:7" ht="12.75">
      <c r="A40" s="42" t="s">
        <v>544</v>
      </c>
      <c r="B40" s="42" t="s">
        <v>507</v>
      </c>
      <c r="C40" s="43">
        <v>1</v>
      </c>
      <c r="D40" s="43" t="s">
        <v>505</v>
      </c>
      <c r="E40" s="44"/>
      <c r="F40" s="44"/>
      <c r="G40" s="44">
        <f t="shared" si="1"/>
        <v>0</v>
      </c>
    </row>
    <row r="41" spans="1:7" ht="12.75">
      <c r="A41" s="42" t="s">
        <v>545</v>
      </c>
      <c r="B41" s="42" t="s">
        <v>514</v>
      </c>
      <c r="C41" s="43">
        <v>1</v>
      </c>
      <c r="D41" s="43" t="s">
        <v>453</v>
      </c>
      <c r="E41" s="44"/>
      <c r="F41" s="44"/>
      <c r="G41" s="44">
        <f t="shared" si="1"/>
        <v>0</v>
      </c>
    </row>
    <row r="43" spans="2:7" ht="15">
      <c r="B43" s="48" t="s">
        <v>515</v>
      </c>
      <c r="C43" s="49"/>
      <c r="D43" s="49"/>
      <c r="E43" s="50"/>
      <c r="F43" s="50"/>
      <c r="G43" s="50">
        <f>SUM(G9:G42)</f>
        <v>0</v>
      </c>
    </row>
    <row r="44" ht="15">
      <c r="B44" s="52"/>
    </row>
    <row r="45" ht="15">
      <c r="B45" s="51"/>
    </row>
  </sheetData>
  <sheetProtection/>
  <mergeCells count="5">
    <mergeCell ref="A1:G1"/>
    <mergeCell ref="B2:G2"/>
    <mergeCell ref="B4:G4"/>
    <mergeCell ref="B5:G5"/>
    <mergeCell ref="B3:G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Vasickova</dc:creator>
  <cp:keywords/>
  <dc:description/>
  <cp:lastModifiedBy>Katerina Vasickova</cp:lastModifiedBy>
  <cp:lastPrinted>2017-02-28T08:59:41Z</cp:lastPrinted>
  <dcterms:created xsi:type="dcterms:W3CDTF">2017-02-28T13:09:43Z</dcterms:created>
  <dcterms:modified xsi:type="dcterms:W3CDTF">2017-02-28T13:10:37Z</dcterms:modified>
  <cp:category/>
  <cp:version/>
  <cp:contentType/>
  <cp:contentStatus/>
</cp:coreProperties>
</file>