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selska.stepanka\Desktop\"/>
    </mc:Choice>
  </mc:AlternateContent>
  <bookViews>
    <workbookView xWindow="945" yWindow="0" windowWidth="27855" windowHeight="13020" tabRatio="500"/>
  </bookViews>
  <sheets>
    <sheet name="Rekapitulace stavby" sheetId="1" r:id="rId1"/>
    <sheet name="A - A - BOURACÍ PRÁCE A D..." sheetId="2" r:id="rId2"/>
    <sheet name="B - B - NOVÁ PODLAHA VČ. ..." sheetId="3" r:id="rId3"/>
    <sheet name="C - C - NOVÉ OBLOŽENÍ STĚN" sheetId="4" r:id="rId4"/>
    <sheet name="D - D - OSTATNÍ A SOUVISE..." sheetId="5" r:id="rId5"/>
    <sheet name="E - E - NOVÁ VÝMALBA VČ P..." sheetId="6" r:id="rId6"/>
    <sheet name="F - F - VEDLEJŠÍ ROZPOČTO..." sheetId="7" r:id="rId7"/>
    <sheet name="Pokyny pro vyplnění" sheetId="8" r:id="rId8"/>
  </sheets>
  <definedNames>
    <definedName name="_xlnm._FilterDatabase" localSheetId="1">'A - A - BOURACÍ PRÁCE A D...'!$C$84:$K$176</definedName>
    <definedName name="_xlnm._FilterDatabase" localSheetId="2">'B - B - NOVÁ PODLAHA VČ. ...'!$C$84:$K$178</definedName>
    <definedName name="_xlnm._FilterDatabase" localSheetId="3">'C - C - NOVÉ OBLOŽENÍ STĚN'!$C$81:$K$152</definedName>
    <definedName name="_xlnm._FilterDatabase" localSheetId="4">'D - D - OSTATNÍ A SOUVISE...'!$C$85:$K$154</definedName>
    <definedName name="_xlnm._FilterDatabase" localSheetId="5">'E - E - NOVÁ VÝMALBA VČ P...'!$C$82:$K$118</definedName>
    <definedName name="_xlnm._FilterDatabase" localSheetId="6">'F - F - VEDLEJŠÍ ROZPOČTO...'!$C$76:$K$86</definedName>
    <definedName name="_xlnm.Print_Titles" localSheetId="1">'A - A - BOURACÍ PRÁCE A D...'!$84:$84</definedName>
    <definedName name="_xlnm.Print_Titles" localSheetId="2">'B - B - NOVÁ PODLAHA VČ. ...'!$84:$84</definedName>
    <definedName name="_xlnm.Print_Titles" localSheetId="3">'C - C - NOVÉ OBLOŽENÍ STĚN'!$81:$81</definedName>
    <definedName name="_xlnm.Print_Titles" localSheetId="4">'D - D - OSTATNÍ A SOUVISE...'!$85:$85</definedName>
    <definedName name="_xlnm.Print_Titles" localSheetId="5">'E - E - NOVÁ VÝMALBA VČ P...'!$82:$82</definedName>
    <definedName name="_xlnm.Print_Titles" localSheetId="6">'F - F - VEDLEJŠÍ ROZPOČTO...'!$76:$76</definedName>
    <definedName name="_xlnm.Print_Titles" localSheetId="0">'Rekapitulace stavby'!$49:$49</definedName>
    <definedName name="_xlnm.Print_Area" localSheetId="1">'A - A - BOURACÍ PRÁCE A D...'!$C$4:$J$36,'A - A - BOURACÍ PRÁCE A D...'!$C$42:$J$66,'A - A - BOURACÍ PRÁCE A D...'!$C$72:$K$176</definedName>
    <definedName name="_xlnm.Print_Area" localSheetId="2">'B - B - NOVÁ PODLAHA VČ. ...'!$C$4:$J$36,'B - B - NOVÁ PODLAHA VČ. ...'!$C$42:$J$66,'B - B - NOVÁ PODLAHA VČ. ...'!$C$72:$K$178</definedName>
    <definedName name="_xlnm.Print_Area" localSheetId="3">'C - C - NOVÉ OBLOŽENÍ STĚN'!$C$4:$J$36,'C - C - NOVÉ OBLOŽENÍ STĚN'!$C$42:$J$63,'C - C - NOVÉ OBLOŽENÍ STĚN'!$C$69:$K$152</definedName>
    <definedName name="_xlnm.Print_Area" localSheetId="4">'D - D - OSTATNÍ A SOUVISE...'!$C$4:$J$36,'D - D - OSTATNÍ A SOUVISE...'!$C$42:$J$67,'D - D - OSTATNÍ A SOUVISE...'!$C$73:$K$154</definedName>
    <definedName name="_xlnm.Print_Area" localSheetId="5">'E - E - NOVÁ VÝMALBA VČ P...'!$C$4:$J$36,'E - E - NOVÁ VÝMALBA VČ P...'!$C$42:$J$64,'E - E - NOVÁ VÝMALBA VČ P...'!$C$70:$K$118</definedName>
    <definedName name="_xlnm.Print_Area" localSheetId="6">'F - F - VEDLEJŠÍ ROZPOČTO...'!$C$4:$J$36,'F - F - VEDLEJŠÍ ROZPOČTO...'!$C$42:$J$58,'F - F - VEDLEJŠÍ ROZPOČTO...'!$C$64:$K$86</definedName>
    <definedName name="_xlnm.Print_Area" localSheetId="7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stavby'!$C$39:$AQ$58</definedName>
  </definedName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K86" i="7" l="1"/>
  <c r="BI86" i="7"/>
  <c r="BH86" i="7"/>
  <c r="BG86" i="7"/>
  <c r="BF86" i="7"/>
  <c r="T86" i="7"/>
  <c r="R86" i="7"/>
  <c r="P86" i="7"/>
  <c r="J86" i="7"/>
  <c r="BE86" i="7" s="1"/>
  <c r="BK85" i="7"/>
  <c r="BI85" i="7"/>
  <c r="BH85" i="7"/>
  <c r="BG85" i="7"/>
  <c r="BF85" i="7"/>
  <c r="T85" i="7"/>
  <c r="R85" i="7"/>
  <c r="P85" i="7"/>
  <c r="J85" i="7"/>
  <c r="BE85" i="7" s="1"/>
  <c r="BK84" i="7"/>
  <c r="BI84" i="7"/>
  <c r="BH84" i="7"/>
  <c r="BG84" i="7"/>
  <c r="BF84" i="7"/>
  <c r="T84" i="7"/>
  <c r="R84" i="7"/>
  <c r="P84" i="7"/>
  <c r="J84" i="7"/>
  <c r="BE84" i="7" s="1"/>
  <c r="BK83" i="7"/>
  <c r="BI83" i="7"/>
  <c r="BH83" i="7"/>
  <c r="BG83" i="7"/>
  <c r="BF83" i="7"/>
  <c r="T83" i="7"/>
  <c r="R83" i="7"/>
  <c r="P83" i="7"/>
  <c r="J83" i="7"/>
  <c r="BE83" i="7" s="1"/>
  <c r="BK82" i="7"/>
  <c r="BI82" i="7"/>
  <c r="BH82" i="7"/>
  <c r="BG82" i="7"/>
  <c r="BF82" i="7"/>
  <c r="T82" i="7"/>
  <c r="R82" i="7"/>
  <c r="P82" i="7"/>
  <c r="J82" i="7"/>
  <c r="BE82" i="7" s="1"/>
  <c r="BK81" i="7"/>
  <c r="BI81" i="7"/>
  <c r="BH81" i="7"/>
  <c r="BG81" i="7"/>
  <c r="BF81" i="7"/>
  <c r="T81" i="7"/>
  <c r="R81" i="7"/>
  <c r="P81" i="7"/>
  <c r="J81" i="7"/>
  <c r="BE81" i="7" s="1"/>
  <c r="BK80" i="7"/>
  <c r="BI80" i="7"/>
  <c r="BH80" i="7"/>
  <c r="BG80" i="7"/>
  <c r="BF80" i="7"/>
  <c r="T80" i="7"/>
  <c r="R80" i="7"/>
  <c r="P80" i="7"/>
  <c r="J80" i="7"/>
  <c r="BE80" i="7" s="1"/>
  <c r="BK79" i="7"/>
  <c r="BI79" i="7"/>
  <c r="F34" i="7" s="1"/>
  <c r="BD57" i="1" s="1"/>
  <c r="BH79" i="7"/>
  <c r="BG79" i="7"/>
  <c r="F32" i="7" s="1"/>
  <c r="BB57" i="1" s="1"/>
  <c r="BF79" i="7"/>
  <c r="T79" i="7"/>
  <c r="R79" i="7"/>
  <c r="R78" i="7" s="1"/>
  <c r="P79" i="7"/>
  <c r="J79" i="7"/>
  <c r="BE79" i="7" s="1"/>
  <c r="BK78" i="7"/>
  <c r="T78" i="7"/>
  <c r="T77" i="7" s="1"/>
  <c r="P78" i="7"/>
  <c r="P77" i="7" s="1"/>
  <c r="J78" i="7"/>
  <c r="BK77" i="7"/>
  <c r="R77" i="7"/>
  <c r="J77" i="7"/>
  <c r="J73" i="7"/>
  <c r="F73" i="7"/>
  <c r="J71" i="7"/>
  <c r="F71" i="7"/>
  <c r="E69" i="7"/>
  <c r="J57" i="7"/>
  <c r="F52" i="7"/>
  <c r="J51" i="7"/>
  <c r="F51" i="7"/>
  <c r="F49" i="7"/>
  <c r="E47" i="7"/>
  <c r="F33" i="7"/>
  <c r="J31" i="7"/>
  <c r="F31" i="7"/>
  <c r="BA57" i="1" s="1"/>
  <c r="J18" i="7"/>
  <c r="E18" i="7"/>
  <c r="F74" i="7" s="1"/>
  <c r="J17" i="7"/>
  <c r="J12" i="7"/>
  <c r="J49" i="7" s="1"/>
  <c r="E7" i="7"/>
  <c r="BK117" i="6"/>
  <c r="BI117" i="6"/>
  <c r="BH117" i="6"/>
  <c r="BG117" i="6"/>
  <c r="BF117" i="6"/>
  <c r="T117" i="6"/>
  <c r="R117" i="6"/>
  <c r="P117" i="6"/>
  <c r="J117" i="6"/>
  <c r="BE117" i="6" s="1"/>
  <c r="BK115" i="6"/>
  <c r="BI115" i="6"/>
  <c r="BH115" i="6"/>
  <c r="BG115" i="6"/>
  <c r="BF115" i="6"/>
  <c r="T115" i="6"/>
  <c r="R115" i="6"/>
  <c r="P115" i="6"/>
  <c r="J115" i="6"/>
  <c r="BE115" i="6" s="1"/>
  <c r="BK113" i="6"/>
  <c r="BI113" i="6"/>
  <c r="BH113" i="6"/>
  <c r="BG113" i="6"/>
  <c r="BF113" i="6"/>
  <c r="T113" i="6"/>
  <c r="R113" i="6"/>
  <c r="P113" i="6"/>
  <c r="J113" i="6"/>
  <c r="BE113" i="6" s="1"/>
  <c r="BK111" i="6"/>
  <c r="BI111" i="6"/>
  <c r="BH111" i="6"/>
  <c r="BG111" i="6"/>
  <c r="BF111" i="6"/>
  <c r="T111" i="6"/>
  <c r="R111" i="6"/>
  <c r="P111" i="6"/>
  <c r="J111" i="6"/>
  <c r="BE111" i="6" s="1"/>
  <c r="BK109" i="6"/>
  <c r="BI109" i="6"/>
  <c r="BH109" i="6"/>
  <c r="BG109" i="6"/>
  <c r="BF109" i="6"/>
  <c r="T109" i="6"/>
  <c r="R109" i="6"/>
  <c r="P109" i="6"/>
  <c r="J109" i="6"/>
  <c r="BE109" i="6" s="1"/>
  <c r="BK107" i="6"/>
  <c r="BI107" i="6"/>
  <c r="BH107" i="6"/>
  <c r="BG107" i="6"/>
  <c r="F32" i="6" s="1"/>
  <c r="BB56" i="1" s="1"/>
  <c r="BF107" i="6"/>
  <c r="T107" i="6"/>
  <c r="R107" i="6"/>
  <c r="P107" i="6"/>
  <c r="J107" i="6"/>
  <c r="BE107" i="6" s="1"/>
  <c r="BK106" i="6"/>
  <c r="T106" i="6"/>
  <c r="T105" i="6" s="1"/>
  <c r="P106" i="6"/>
  <c r="P105" i="6" s="1"/>
  <c r="J106" i="6"/>
  <c r="BK105" i="6"/>
  <c r="J105" i="6"/>
  <c r="J62" i="6" s="1"/>
  <c r="BK104" i="6"/>
  <c r="BI104" i="6"/>
  <c r="BH104" i="6"/>
  <c r="BG104" i="6"/>
  <c r="BF104" i="6"/>
  <c r="T104" i="6"/>
  <c r="R104" i="6"/>
  <c r="R103" i="6" s="1"/>
  <c r="P104" i="6"/>
  <c r="J104" i="6"/>
  <c r="BE104" i="6" s="1"/>
  <c r="BK103" i="6"/>
  <c r="T103" i="6"/>
  <c r="P103" i="6"/>
  <c r="J103" i="6"/>
  <c r="BK101" i="6"/>
  <c r="BI101" i="6"/>
  <c r="BH101" i="6"/>
  <c r="BG101" i="6"/>
  <c r="BF101" i="6"/>
  <c r="T101" i="6"/>
  <c r="R101" i="6"/>
  <c r="P101" i="6"/>
  <c r="J101" i="6"/>
  <c r="BE101" i="6" s="1"/>
  <c r="BK99" i="6"/>
  <c r="BI99" i="6"/>
  <c r="BH99" i="6"/>
  <c r="BG99" i="6"/>
  <c r="BF99" i="6"/>
  <c r="T99" i="6"/>
  <c r="R99" i="6"/>
  <c r="P99" i="6"/>
  <c r="J99" i="6"/>
  <c r="BE99" i="6" s="1"/>
  <c r="BK98" i="6"/>
  <c r="BI98" i="6"/>
  <c r="BH98" i="6"/>
  <c r="BG98" i="6"/>
  <c r="BF98" i="6"/>
  <c r="F31" i="6" s="1"/>
  <c r="T98" i="6"/>
  <c r="R98" i="6"/>
  <c r="P98" i="6"/>
  <c r="J98" i="6"/>
  <c r="BE98" i="6" s="1"/>
  <c r="BK97" i="6"/>
  <c r="BI97" i="6"/>
  <c r="BH97" i="6"/>
  <c r="BG97" i="6"/>
  <c r="BF97" i="6"/>
  <c r="T97" i="6"/>
  <c r="T96" i="6" s="1"/>
  <c r="R97" i="6"/>
  <c r="P97" i="6"/>
  <c r="P96" i="6" s="1"/>
  <c r="J97" i="6"/>
  <c r="BE97" i="6" s="1"/>
  <c r="BK96" i="6"/>
  <c r="R96" i="6"/>
  <c r="J96" i="6"/>
  <c r="J60" i="6" s="1"/>
  <c r="BK94" i="6"/>
  <c r="BI94" i="6"/>
  <c r="BH94" i="6"/>
  <c r="BG94" i="6"/>
  <c r="BF94" i="6"/>
  <c r="T94" i="6"/>
  <c r="R94" i="6"/>
  <c r="P94" i="6"/>
  <c r="J94" i="6"/>
  <c r="BE94" i="6" s="1"/>
  <c r="BK93" i="6"/>
  <c r="BI93" i="6"/>
  <c r="BH93" i="6"/>
  <c r="BG93" i="6"/>
  <c r="BF93" i="6"/>
  <c r="T93" i="6"/>
  <c r="R93" i="6"/>
  <c r="P93" i="6"/>
  <c r="J93" i="6"/>
  <c r="BE93" i="6" s="1"/>
  <c r="BK91" i="6"/>
  <c r="BI91" i="6"/>
  <c r="BH91" i="6"/>
  <c r="BG91" i="6"/>
  <c r="BF91" i="6"/>
  <c r="T91" i="6"/>
  <c r="R91" i="6"/>
  <c r="P91" i="6"/>
  <c r="J91" i="6"/>
  <c r="BE91" i="6" s="1"/>
  <c r="BK89" i="6"/>
  <c r="BI89" i="6"/>
  <c r="BH89" i="6"/>
  <c r="BG89" i="6"/>
  <c r="BF89" i="6"/>
  <c r="T89" i="6"/>
  <c r="R89" i="6"/>
  <c r="R88" i="6" s="1"/>
  <c r="P89" i="6"/>
  <c r="J89" i="6"/>
  <c r="BE89" i="6" s="1"/>
  <c r="BK88" i="6"/>
  <c r="T88" i="6"/>
  <c r="P88" i="6"/>
  <c r="J88" i="6"/>
  <c r="BK86" i="6"/>
  <c r="BI86" i="6"/>
  <c r="BH86" i="6"/>
  <c r="BG86" i="6"/>
  <c r="BF86" i="6"/>
  <c r="T86" i="6"/>
  <c r="T85" i="6" s="1"/>
  <c r="T84" i="6" s="1"/>
  <c r="R86" i="6"/>
  <c r="P86" i="6"/>
  <c r="P85" i="6" s="1"/>
  <c r="J86" i="6"/>
  <c r="BE86" i="6" s="1"/>
  <c r="BK85" i="6"/>
  <c r="BK84" i="6" s="1"/>
  <c r="R85" i="6"/>
  <c r="J85" i="6"/>
  <c r="J58" i="6" s="1"/>
  <c r="P84" i="6"/>
  <c r="P83" i="6" s="1"/>
  <c r="AU56" i="1" s="1"/>
  <c r="J79" i="6"/>
  <c r="F79" i="6"/>
  <c r="J77" i="6"/>
  <c r="F77" i="6"/>
  <c r="E75" i="6"/>
  <c r="J63" i="6"/>
  <c r="J61" i="6"/>
  <c r="J59" i="6"/>
  <c r="F52" i="6"/>
  <c r="J51" i="6"/>
  <c r="F51" i="6"/>
  <c r="F49" i="6"/>
  <c r="E47" i="6"/>
  <c r="E45" i="6"/>
  <c r="J18" i="6"/>
  <c r="E18" i="6"/>
  <c r="F80" i="6" s="1"/>
  <c r="J17" i="6"/>
  <c r="J12" i="6"/>
  <c r="J49" i="6" s="1"/>
  <c r="E7" i="6"/>
  <c r="E73" i="6" s="1"/>
  <c r="BK151" i="5"/>
  <c r="BI151" i="5"/>
  <c r="BH151" i="5"/>
  <c r="BG151" i="5"/>
  <c r="BF151" i="5"/>
  <c r="T151" i="5"/>
  <c r="R151" i="5"/>
  <c r="R150" i="5" s="1"/>
  <c r="P151" i="5"/>
  <c r="J151" i="5"/>
  <c r="BE151" i="5" s="1"/>
  <c r="BK150" i="5"/>
  <c r="T150" i="5"/>
  <c r="P150" i="5"/>
  <c r="J150" i="5"/>
  <c r="BK149" i="5"/>
  <c r="BI149" i="5"/>
  <c r="BH149" i="5"/>
  <c r="BG149" i="5"/>
  <c r="BF149" i="5"/>
  <c r="T149" i="5"/>
  <c r="R149" i="5"/>
  <c r="P149" i="5"/>
  <c r="J149" i="5"/>
  <c r="BE149" i="5" s="1"/>
  <c r="BK147" i="5"/>
  <c r="BI147" i="5"/>
  <c r="BH147" i="5"/>
  <c r="BG147" i="5"/>
  <c r="BF147" i="5"/>
  <c r="T147" i="5"/>
  <c r="R147" i="5"/>
  <c r="P147" i="5"/>
  <c r="J147" i="5"/>
  <c r="BE147" i="5" s="1"/>
  <c r="BK143" i="5"/>
  <c r="BK142" i="5" s="1"/>
  <c r="J142" i="5" s="1"/>
  <c r="BI143" i="5"/>
  <c r="BH143" i="5"/>
  <c r="BG143" i="5"/>
  <c r="BF143" i="5"/>
  <c r="T143" i="5"/>
  <c r="R143" i="5"/>
  <c r="P143" i="5"/>
  <c r="J143" i="5"/>
  <c r="BE143" i="5" s="1"/>
  <c r="R142" i="5"/>
  <c r="BK141" i="5"/>
  <c r="BI141" i="5"/>
  <c r="BH141" i="5"/>
  <c r="BG141" i="5"/>
  <c r="BF141" i="5"/>
  <c r="T141" i="5"/>
  <c r="R141" i="5"/>
  <c r="P141" i="5"/>
  <c r="J141" i="5"/>
  <c r="BE141" i="5" s="1"/>
  <c r="BK139" i="5"/>
  <c r="BI139" i="5"/>
  <c r="BH139" i="5"/>
  <c r="BG139" i="5"/>
  <c r="BF139" i="5"/>
  <c r="T139" i="5"/>
  <c r="R139" i="5"/>
  <c r="R138" i="5" s="1"/>
  <c r="P139" i="5"/>
  <c r="J139" i="5"/>
  <c r="BE139" i="5" s="1"/>
  <c r="BK138" i="5"/>
  <c r="T138" i="5"/>
  <c r="P138" i="5"/>
  <c r="J138" i="5"/>
  <c r="BK137" i="5"/>
  <c r="BI137" i="5"/>
  <c r="BH137" i="5"/>
  <c r="BG137" i="5"/>
  <c r="BF137" i="5"/>
  <c r="T137" i="5"/>
  <c r="R137" i="5"/>
  <c r="P137" i="5"/>
  <c r="J137" i="5"/>
  <c r="BE137" i="5" s="1"/>
  <c r="BK135" i="5"/>
  <c r="BI135" i="5"/>
  <c r="BH135" i="5"/>
  <c r="BG135" i="5"/>
  <c r="BF135" i="5"/>
  <c r="T135" i="5"/>
  <c r="R135" i="5"/>
  <c r="P135" i="5"/>
  <c r="J135" i="5"/>
  <c r="BE135" i="5" s="1"/>
  <c r="BK133" i="5"/>
  <c r="BK132" i="5" s="1"/>
  <c r="BI133" i="5"/>
  <c r="BH133" i="5"/>
  <c r="BG133" i="5"/>
  <c r="BF133" i="5"/>
  <c r="T133" i="5"/>
  <c r="R133" i="5"/>
  <c r="P133" i="5"/>
  <c r="J133" i="5"/>
  <c r="BE133" i="5" s="1"/>
  <c r="R132" i="5"/>
  <c r="R131" i="5" s="1"/>
  <c r="BK130" i="5"/>
  <c r="BK129" i="5" s="1"/>
  <c r="J129" i="5" s="1"/>
  <c r="J61" i="5" s="1"/>
  <c r="BI130" i="5"/>
  <c r="BH130" i="5"/>
  <c r="BG130" i="5"/>
  <c r="BF130" i="5"/>
  <c r="F31" i="5" s="1"/>
  <c r="BA55" i="1" s="1"/>
  <c r="T130" i="5"/>
  <c r="T129" i="5" s="1"/>
  <c r="R130" i="5"/>
  <c r="P130" i="5"/>
  <c r="P129" i="5" s="1"/>
  <c r="J130" i="5"/>
  <c r="BE130" i="5" s="1"/>
  <c r="R129" i="5"/>
  <c r="BK127" i="5"/>
  <c r="BI127" i="5"/>
  <c r="BH127" i="5"/>
  <c r="BG127" i="5"/>
  <c r="BF127" i="5"/>
  <c r="T127" i="5"/>
  <c r="R127" i="5"/>
  <c r="P127" i="5"/>
  <c r="J127" i="5"/>
  <c r="BE127" i="5" s="1"/>
  <c r="BK125" i="5"/>
  <c r="BI125" i="5"/>
  <c r="BH125" i="5"/>
  <c r="BG125" i="5"/>
  <c r="BF125" i="5"/>
  <c r="T125" i="5"/>
  <c r="R125" i="5"/>
  <c r="P125" i="5"/>
  <c r="J125" i="5"/>
  <c r="BE125" i="5" s="1"/>
  <c r="BK120" i="5"/>
  <c r="BI120" i="5"/>
  <c r="BH120" i="5"/>
  <c r="BG120" i="5"/>
  <c r="BF120" i="5"/>
  <c r="T120" i="5"/>
  <c r="R120" i="5"/>
  <c r="R119" i="5" s="1"/>
  <c r="P120" i="5"/>
  <c r="J120" i="5"/>
  <c r="BE120" i="5" s="1"/>
  <c r="BK119" i="5"/>
  <c r="T119" i="5"/>
  <c r="P119" i="5"/>
  <c r="J119" i="5"/>
  <c r="BK118" i="5"/>
  <c r="BI118" i="5"/>
  <c r="BH118" i="5"/>
  <c r="BG118" i="5"/>
  <c r="BF118" i="5"/>
  <c r="T118" i="5"/>
  <c r="R118" i="5"/>
  <c r="P118" i="5"/>
  <c r="J118" i="5"/>
  <c r="BE118" i="5" s="1"/>
  <c r="BK117" i="5"/>
  <c r="BI117" i="5"/>
  <c r="BH117" i="5"/>
  <c r="BG117" i="5"/>
  <c r="BF117" i="5"/>
  <c r="T117" i="5"/>
  <c r="R117" i="5"/>
  <c r="P117" i="5"/>
  <c r="J117" i="5"/>
  <c r="BE117" i="5" s="1"/>
  <c r="BK115" i="5"/>
  <c r="BI115" i="5"/>
  <c r="BH115" i="5"/>
  <c r="BG115" i="5"/>
  <c r="BF115" i="5"/>
  <c r="T115" i="5"/>
  <c r="R115" i="5"/>
  <c r="P115" i="5"/>
  <c r="J115" i="5"/>
  <c r="BE115" i="5" s="1"/>
  <c r="BK113" i="5"/>
  <c r="BI113" i="5"/>
  <c r="BH113" i="5"/>
  <c r="BG113" i="5"/>
  <c r="BF113" i="5"/>
  <c r="T113" i="5"/>
  <c r="R113" i="5"/>
  <c r="P113" i="5"/>
  <c r="J113" i="5"/>
  <c r="BE113" i="5" s="1"/>
  <c r="BK108" i="5"/>
  <c r="BI108" i="5"/>
  <c r="BH108" i="5"/>
  <c r="BG108" i="5"/>
  <c r="BF108" i="5"/>
  <c r="T108" i="5"/>
  <c r="R108" i="5"/>
  <c r="P108" i="5"/>
  <c r="J108" i="5"/>
  <c r="BE108" i="5" s="1"/>
  <c r="BK103" i="5"/>
  <c r="BI103" i="5"/>
  <c r="BH103" i="5"/>
  <c r="BG103" i="5"/>
  <c r="BF103" i="5"/>
  <c r="T103" i="5"/>
  <c r="R103" i="5"/>
  <c r="P103" i="5"/>
  <c r="J103" i="5"/>
  <c r="BE103" i="5" s="1"/>
  <c r="BK98" i="5"/>
  <c r="BK97" i="5" s="1"/>
  <c r="J97" i="5" s="1"/>
  <c r="J59" i="5" s="1"/>
  <c r="BI98" i="5"/>
  <c r="BH98" i="5"/>
  <c r="BG98" i="5"/>
  <c r="BF98" i="5"/>
  <c r="T98" i="5"/>
  <c r="R98" i="5"/>
  <c r="P98" i="5"/>
  <c r="J98" i="5"/>
  <c r="BE98" i="5" s="1"/>
  <c r="R97" i="5"/>
  <c r="R87" i="5" s="1"/>
  <c r="R86" i="5" s="1"/>
  <c r="BK95" i="5"/>
  <c r="BI95" i="5"/>
  <c r="BH95" i="5"/>
  <c r="BG95" i="5"/>
  <c r="BF95" i="5"/>
  <c r="T95" i="5"/>
  <c r="R95" i="5"/>
  <c r="P95" i="5"/>
  <c r="J95" i="5"/>
  <c r="BE95" i="5" s="1"/>
  <c r="BK93" i="5"/>
  <c r="BI93" i="5"/>
  <c r="BH93" i="5"/>
  <c r="BG93" i="5"/>
  <c r="BF93" i="5"/>
  <c r="T93" i="5"/>
  <c r="R93" i="5"/>
  <c r="P93" i="5"/>
  <c r="J93" i="5"/>
  <c r="BE93" i="5" s="1"/>
  <c r="BK91" i="5"/>
  <c r="BI91" i="5"/>
  <c r="BH91" i="5"/>
  <c r="BG91" i="5"/>
  <c r="BF91" i="5"/>
  <c r="T91" i="5"/>
  <c r="R91" i="5"/>
  <c r="P91" i="5"/>
  <c r="J91" i="5"/>
  <c r="BE91" i="5" s="1"/>
  <c r="BK89" i="5"/>
  <c r="BI89" i="5"/>
  <c r="BH89" i="5"/>
  <c r="BG89" i="5"/>
  <c r="BF89" i="5"/>
  <c r="T89" i="5"/>
  <c r="R89" i="5"/>
  <c r="R88" i="5" s="1"/>
  <c r="P89" i="5"/>
  <c r="J89" i="5"/>
  <c r="BE89" i="5" s="1"/>
  <c r="BK88" i="5"/>
  <c r="T88" i="5"/>
  <c r="P88" i="5"/>
  <c r="J88" i="5"/>
  <c r="F83" i="5"/>
  <c r="J82" i="5"/>
  <c r="F82" i="5"/>
  <c r="F80" i="5"/>
  <c r="E78" i="5"/>
  <c r="J66" i="5"/>
  <c r="J65" i="5"/>
  <c r="J64" i="5"/>
  <c r="J60" i="5"/>
  <c r="J58" i="5"/>
  <c r="F52" i="5"/>
  <c r="J51" i="5"/>
  <c r="F51" i="5"/>
  <c r="F49" i="5"/>
  <c r="E47" i="5"/>
  <c r="F34" i="5"/>
  <c r="F32" i="5"/>
  <c r="J18" i="5"/>
  <c r="E18" i="5"/>
  <c r="J17" i="5"/>
  <c r="J12" i="5"/>
  <c r="J80" i="5" s="1"/>
  <c r="E7" i="5"/>
  <c r="E45" i="5" s="1"/>
  <c r="BK151" i="4"/>
  <c r="BI151" i="4"/>
  <c r="BH151" i="4"/>
  <c r="BG151" i="4"/>
  <c r="BF151" i="4"/>
  <c r="T151" i="4"/>
  <c r="R151" i="4"/>
  <c r="P151" i="4"/>
  <c r="J151" i="4"/>
  <c r="BE151" i="4" s="1"/>
  <c r="BK149" i="4"/>
  <c r="BI149" i="4"/>
  <c r="BH149" i="4"/>
  <c r="BG149" i="4"/>
  <c r="BF149" i="4"/>
  <c r="T149" i="4"/>
  <c r="R149" i="4"/>
  <c r="P149" i="4"/>
  <c r="J149" i="4"/>
  <c r="BE149" i="4" s="1"/>
  <c r="BK147" i="4"/>
  <c r="BI147" i="4"/>
  <c r="BH147" i="4"/>
  <c r="BG147" i="4"/>
  <c r="BF147" i="4"/>
  <c r="T147" i="4"/>
  <c r="R147" i="4"/>
  <c r="P147" i="4"/>
  <c r="J147" i="4"/>
  <c r="BE147" i="4" s="1"/>
  <c r="BK145" i="4"/>
  <c r="BI145" i="4"/>
  <c r="BH145" i="4"/>
  <c r="BG145" i="4"/>
  <c r="BF145" i="4"/>
  <c r="T145" i="4"/>
  <c r="R145" i="4"/>
  <c r="R144" i="4" s="1"/>
  <c r="P145" i="4"/>
  <c r="J145" i="4"/>
  <c r="BE145" i="4" s="1"/>
  <c r="BK144" i="4"/>
  <c r="T144" i="4"/>
  <c r="P144" i="4"/>
  <c r="J144" i="4"/>
  <c r="J62" i="4" s="1"/>
  <c r="BK143" i="4"/>
  <c r="BI143" i="4"/>
  <c r="BH143" i="4"/>
  <c r="BG143" i="4"/>
  <c r="BF143" i="4"/>
  <c r="T143" i="4"/>
  <c r="R143" i="4"/>
  <c r="P143" i="4"/>
  <c r="J143" i="4"/>
  <c r="BE143" i="4" s="1"/>
  <c r="BK141" i="4"/>
  <c r="BI141" i="4"/>
  <c r="BH141" i="4"/>
  <c r="BG141" i="4"/>
  <c r="BF141" i="4"/>
  <c r="BE141" i="4"/>
  <c r="T141" i="4"/>
  <c r="R141" i="4"/>
  <c r="P141" i="4"/>
  <c r="J141" i="4"/>
  <c r="BK140" i="4"/>
  <c r="BI140" i="4"/>
  <c r="BH140" i="4"/>
  <c r="BG140" i="4"/>
  <c r="BF140" i="4"/>
  <c r="BE140" i="4"/>
  <c r="T140" i="4"/>
  <c r="R140" i="4"/>
  <c r="P140" i="4"/>
  <c r="J140" i="4"/>
  <c r="BK134" i="4"/>
  <c r="BI134" i="4"/>
  <c r="BH134" i="4"/>
  <c r="BG134" i="4"/>
  <c r="BF134" i="4"/>
  <c r="T134" i="4"/>
  <c r="R134" i="4"/>
  <c r="P134" i="4"/>
  <c r="J134" i="4"/>
  <c r="BE134" i="4" s="1"/>
  <c r="BK133" i="4"/>
  <c r="BI133" i="4"/>
  <c r="BH133" i="4"/>
  <c r="BG133" i="4"/>
  <c r="BF133" i="4"/>
  <c r="BE133" i="4"/>
  <c r="T133" i="4"/>
  <c r="R133" i="4"/>
  <c r="P133" i="4"/>
  <c r="J133" i="4"/>
  <c r="BK132" i="4"/>
  <c r="BI132" i="4"/>
  <c r="BH132" i="4"/>
  <c r="BG132" i="4"/>
  <c r="BF132" i="4"/>
  <c r="BE132" i="4"/>
  <c r="T132" i="4"/>
  <c r="R132" i="4"/>
  <c r="P132" i="4"/>
  <c r="J132" i="4"/>
  <c r="BK131" i="4"/>
  <c r="BI131" i="4"/>
  <c r="BH131" i="4"/>
  <c r="BG131" i="4"/>
  <c r="BF131" i="4"/>
  <c r="T131" i="4"/>
  <c r="R131" i="4"/>
  <c r="P131" i="4"/>
  <c r="J131" i="4"/>
  <c r="BE131" i="4" s="1"/>
  <c r="BK130" i="4"/>
  <c r="BI130" i="4"/>
  <c r="BH130" i="4"/>
  <c r="BG130" i="4"/>
  <c r="BF130" i="4"/>
  <c r="T130" i="4"/>
  <c r="R130" i="4"/>
  <c r="P130" i="4"/>
  <c r="J130" i="4"/>
  <c r="BE130" i="4" s="1"/>
  <c r="BK122" i="4"/>
  <c r="BI122" i="4"/>
  <c r="BH122" i="4"/>
  <c r="BG122" i="4"/>
  <c r="BF122" i="4"/>
  <c r="T122" i="4"/>
  <c r="R122" i="4"/>
  <c r="P122" i="4"/>
  <c r="J122" i="4"/>
  <c r="BE122" i="4" s="1"/>
  <c r="BK115" i="4"/>
  <c r="BI115" i="4"/>
  <c r="BH115" i="4"/>
  <c r="BG115" i="4"/>
  <c r="BF115" i="4"/>
  <c r="BE115" i="4"/>
  <c r="T115" i="4"/>
  <c r="R115" i="4"/>
  <c r="P115" i="4"/>
  <c r="J115" i="4"/>
  <c r="BK113" i="4"/>
  <c r="BI113" i="4"/>
  <c r="BH113" i="4"/>
  <c r="BG113" i="4"/>
  <c r="BF113" i="4"/>
  <c r="BE113" i="4"/>
  <c r="T113" i="4"/>
  <c r="R113" i="4"/>
  <c r="P113" i="4"/>
  <c r="J113" i="4"/>
  <c r="BK108" i="4"/>
  <c r="BI108" i="4"/>
  <c r="BH108" i="4"/>
  <c r="BG108" i="4"/>
  <c r="BF108" i="4"/>
  <c r="T108" i="4"/>
  <c r="R108" i="4"/>
  <c r="P108" i="4"/>
  <c r="J108" i="4"/>
  <c r="BE108" i="4" s="1"/>
  <c r="BK106" i="4"/>
  <c r="BI106" i="4"/>
  <c r="BH106" i="4"/>
  <c r="BG106" i="4"/>
  <c r="BF106" i="4"/>
  <c r="T106" i="4"/>
  <c r="R106" i="4"/>
  <c r="P106" i="4"/>
  <c r="J106" i="4"/>
  <c r="BE106" i="4" s="1"/>
  <c r="BK104" i="4"/>
  <c r="BI104" i="4"/>
  <c r="BH104" i="4"/>
  <c r="BG104" i="4"/>
  <c r="BF104" i="4"/>
  <c r="T104" i="4"/>
  <c r="R104" i="4"/>
  <c r="P104" i="4"/>
  <c r="J104" i="4"/>
  <c r="BE104" i="4" s="1"/>
  <c r="BK102" i="4"/>
  <c r="BI102" i="4"/>
  <c r="BH102" i="4"/>
  <c r="BG102" i="4"/>
  <c r="BF102" i="4"/>
  <c r="T102" i="4"/>
  <c r="R102" i="4"/>
  <c r="P102" i="4"/>
  <c r="J102" i="4"/>
  <c r="BE102" i="4" s="1"/>
  <c r="BK101" i="4"/>
  <c r="BI101" i="4"/>
  <c r="BH101" i="4"/>
  <c r="BG101" i="4"/>
  <c r="BF101" i="4"/>
  <c r="BE101" i="4"/>
  <c r="T101" i="4"/>
  <c r="R101" i="4"/>
  <c r="P101" i="4"/>
  <c r="J101" i="4"/>
  <c r="BK100" i="4"/>
  <c r="BI100" i="4"/>
  <c r="BH100" i="4"/>
  <c r="BG100" i="4"/>
  <c r="BF100" i="4"/>
  <c r="T100" i="4"/>
  <c r="R100" i="4"/>
  <c r="P100" i="4"/>
  <c r="J100" i="4"/>
  <c r="BE100" i="4" s="1"/>
  <c r="BK95" i="4"/>
  <c r="BI95" i="4"/>
  <c r="BH95" i="4"/>
  <c r="BG95" i="4"/>
  <c r="BF95" i="4"/>
  <c r="BE95" i="4"/>
  <c r="T95" i="4"/>
  <c r="R95" i="4"/>
  <c r="P95" i="4"/>
  <c r="J95" i="4"/>
  <c r="BK93" i="4"/>
  <c r="BI93" i="4"/>
  <c r="BH93" i="4"/>
  <c r="BG93" i="4"/>
  <c r="BF93" i="4"/>
  <c r="T93" i="4"/>
  <c r="R93" i="4"/>
  <c r="R92" i="4" s="1"/>
  <c r="R91" i="4" s="1"/>
  <c r="R82" i="4" s="1"/>
  <c r="P93" i="4"/>
  <c r="J93" i="4"/>
  <c r="BE93" i="4" s="1"/>
  <c r="BK92" i="4"/>
  <c r="T92" i="4"/>
  <c r="T91" i="4" s="1"/>
  <c r="P92" i="4"/>
  <c r="P91" i="4" s="1"/>
  <c r="J92" i="4"/>
  <c r="BK91" i="4"/>
  <c r="J91" i="4"/>
  <c r="BK90" i="4"/>
  <c r="BI90" i="4"/>
  <c r="BH90" i="4"/>
  <c r="BG90" i="4"/>
  <c r="BF90" i="4"/>
  <c r="T90" i="4"/>
  <c r="R90" i="4"/>
  <c r="R89" i="4" s="1"/>
  <c r="P90" i="4"/>
  <c r="J90" i="4"/>
  <c r="BE90" i="4" s="1"/>
  <c r="BK89" i="4"/>
  <c r="T89" i="4"/>
  <c r="P89" i="4"/>
  <c r="J89" i="4"/>
  <c r="BK88" i="4"/>
  <c r="BI88" i="4"/>
  <c r="BH88" i="4"/>
  <c r="BG88" i="4"/>
  <c r="BF88" i="4"/>
  <c r="T88" i="4"/>
  <c r="R88" i="4"/>
  <c r="P88" i="4"/>
  <c r="J88" i="4"/>
  <c r="BE88" i="4" s="1"/>
  <c r="BK87" i="4"/>
  <c r="BI87" i="4"/>
  <c r="BH87" i="4"/>
  <c r="BG87" i="4"/>
  <c r="BF87" i="4"/>
  <c r="T87" i="4"/>
  <c r="R87" i="4"/>
  <c r="P87" i="4"/>
  <c r="J87" i="4"/>
  <c r="BE87" i="4" s="1"/>
  <c r="BK86" i="4"/>
  <c r="BI86" i="4"/>
  <c r="BH86" i="4"/>
  <c r="F33" i="4" s="1"/>
  <c r="BC54" i="1" s="1"/>
  <c r="BG86" i="4"/>
  <c r="BF86" i="4"/>
  <c r="T86" i="4"/>
  <c r="R86" i="4"/>
  <c r="P86" i="4"/>
  <c r="J86" i="4"/>
  <c r="BE86" i="4" s="1"/>
  <c r="J30" i="4" s="1"/>
  <c r="AV54" i="1" s="1"/>
  <c r="AT54" i="1" s="1"/>
  <c r="BK85" i="4"/>
  <c r="BI85" i="4"/>
  <c r="BH85" i="4"/>
  <c r="BG85" i="4"/>
  <c r="BF85" i="4"/>
  <c r="T85" i="4"/>
  <c r="T84" i="4" s="1"/>
  <c r="T83" i="4" s="1"/>
  <c r="T82" i="4" s="1"/>
  <c r="R85" i="4"/>
  <c r="P85" i="4"/>
  <c r="P84" i="4" s="1"/>
  <c r="J85" i="4"/>
  <c r="BE85" i="4" s="1"/>
  <c r="BK84" i="4"/>
  <c r="BK83" i="4" s="1"/>
  <c r="J83" i="4" s="1"/>
  <c r="J57" i="4" s="1"/>
  <c r="R84" i="4"/>
  <c r="R83" i="4" s="1"/>
  <c r="J84" i="4"/>
  <c r="J58" i="4" s="1"/>
  <c r="P83" i="4"/>
  <c r="P82" i="4" s="1"/>
  <c r="J78" i="4"/>
  <c r="F78" i="4"/>
  <c r="F76" i="4"/>
  <c r="E74" i="4"/>
  <c r="J61" i="4"/>
  <c r="J60" i="4"/>
  <c r="J59" i="4"/>
  <c r="J51" i="4"/>
  <c r="F51" i="4"/>
  <c r="F49" i="4"/>
  <c r="E47" i="4"/>
  <c r="J31" i="4"/>
  <c r="AW54" i="1" s="1"/>
  <c r="J18" i="4"/>
  <c r="E18" i="4"/>
  <c r="J17" i="4"/>
  <c r="J12" i="4"/>
  <c r="J49" i="4" s="1"/>
  <c r="E7" i="4"/>
  <c r="E72" i="4" s="1"/>
  <c r="BK177" i="3"/>
  <c r="BI177" i="3"/>
  <c r="BH177" i="3"/>
  <c r="BG177" i="3"/>
  <c r="BF177" i="3"/>
  <c r="T177" i="3"/>
  <c r="R177" i="3"/>
  <c r="P177" i="3"/>
  <c r="J177" i="3"/>
  <c r="BE177" i="3" s="1"/>
  <c r="BK171" i="3"/>
  <c r="BI171" i="3"/>
  <c r="BH171" i="3"/>
  <c r="BG171" i="3"/>
  <c r="BF171" i="3"/>
  <c r="T171" i="3"/>
  <c r="T170" i="3" s="1"/>
  <c r="R171" i="3"/>
  <c r="P171" i="3"/>
  <c r="P170" i="3" s="1"/>
  <c r="J171" i="3"/>
  <c r="BE171" i="3" s="1"/>
  <c r="BK170" i="3"/>
  <c r="R170" i="3"/>
  <c r="J170" i="3"/>
  <c r="J65" i="3" s="1"/>
  <c r="BK169" i="3"/>
  <c r="BI169" i="3"/>
  <c r="BH169" i="3"/>
  <c r="BG169" i="3"/>
  <c r="BF169" i="3"/>
  <c r="T169" i="3"/>
  <c r="R169" i="3"/>
  <c r="P169" i="3"/>
  <c r="J169" i="3"/>
  <c r="BE169" i="3" s="1"/>
  <c r="BK164" i="3"/>
  <c r="BI164" i="3"/>
  <c r="BH164" i="3"/>
  <c r="BG164" i="3"/>
  <c r="BF164" i="3"/>
  <c r="T164" i="3"/>
  <c r="R164" i="3"/>
  <c r="P164" i="3"/>
  <c r="J164" i="3"/>
  <c r="BE164" i="3" s="1"/>
  <c r="BK159" i="3"/>
  <c r="BI159" i="3"/>
  <c r="BH159" i="3"/>
  <c r="BG159" i="3"/>
  <c r="BF159" i="3"/>
  <c r="BE159" i="3"/>
  <c r="T159" i="3"/>
  <c r="R159" i="3"/>
  <c r="P159" i="3"/>
  <c r="J159" i="3"/>
  <c r="BK157" i="3"/>
  <c r="BI157" i="3"/>
  <c r="BH157" i="3"/>
  <c r="BG157" i="3"/>
  <c r="BF157" i="3"/>
  <c r="T157" i="3"/>
  <c r="R157" i="3"/>
  <c r="P157" i="3"/>
  <c r="J157" i="3"/>
  <c r="BE157" i="3" s="1"/>
  <c r="BK155" i="3"/>
  <c r="BI155" i="3"/>
  <c r="BH155" i="3"/>
  <c r="BG155" i="3"/>
  <c r="BF155" i="3"/>
  <c r="T155" i="3"/>
  <c r="R155" i="3"/>
  <c r="P155" i="3"/>
  <c r="J155" i="3"/>
  <c r="BE155" i="3" s="1"/>
  <c r="BK153" i="3"/>
  <c r="BI153" i="3"/>
  <c r="BH153" i="3"/>
  <c r="BG153" i="3"/>
  <c r="BF153" i="3"/>
  <c r="T153" i="3"/>
  <c r="R153" i="3"/>
  <c r="P153" i="3"/>
  <c r="J153" i="3"/>
  <c r="BE153" i="3" s="1"/>
  <c r="BK148" i="3"/>
  <c r="BI148" i="3"/>
  <c r="BH148" i="3"/>
  <c r="BG148" i="3"/>
  <c r="BF148" i="3"/>
  <c r="T148" i="3"/>
  <c r="R148" i="3"/>
  <c r="R147" i="3" s="1"/>
  <c r="P148" i="3"/>
  <c r="J148" i="3"/>
  <c r="BE148" i="3" s="1"/>
  <c r="BK147" i="3"/>
  <c r="T147" i="3"/>
  <c r="P147" i="3"/>
  <c r="J147" i="3"/>
  <c r="BK146" i="3"/>
  <c r="BI146" i="3"/>
  <c r="BH146" i="3"/>
  <c r="BG146" i="3"/>
  <c r="BF146" i="3"/>
  <c r="T146" i="3"/>
  <c r="R146" i="3"/>
  <c r="P146" i="3"/>
  <c r="J146" i="3"/>
  <c r="BE146" i="3" s="1"/>
  <c r="BK144" i="3"/>
  <c r="BI144" i="3"/>
  <c r="BH144" i="3"/>
  <c r="BG144" i="3"/>
  <c r="BF144" i="3"/>
  <c r="T144" i="3"/>
  <c r="R144" i="3"/>
  <c r="P144" i="3"/>
  <c r="J144" i="3"/>
  <c r="BE144" i="3" s="1"/>
  <c r="BK140" i="3"/>
  <c r="BI140" i="3"/>
  <c r="BH140" i="3"/>
  <c r="BG140" i="3"/>
  <c r="BF140" i="3"/>
  <c r="T140" i="3"/>
  <c r="R140" i="3"/>
  <c r="P140" i="3"/>
  <c r="J140" i="3"/>
  <c r="BE140" i="3" s="1"/>
  <c r="BK138" i="3"/>
  <c r="BI138" i="3"/>
  <c r="BH138" i="3"/>
  <c r="BG138" i="3"/>
  <c r="BF138" i="3"/>
  <c r="T138" i="3"/>
  <c r="R138" i="3"/>
  <c r="P138" i="3"/>
  <c r="J138" i="3"/>
  <c r="BE138" i="3" s="1"/>
  <c r="BK134" i="3"/>
  <c r="BI134" i="3"/>
  <c r="BH134" i="3"/>
  <c r="BG134" i="3"/>
  <c r="BF134" i="3"/>
  <c r="T134" i="3"/>
  <c r="T133" i="3" s="1"/>
  <c r="R134" i="3"/>
  <c r="P134" i="3"/>
  <c r="P133" i="3" s="1"/>
  <c r="J134" i="3"/>
  <c r="BE134" i="3" s="1"/>
  <c r="BK133" i="3"/>
  <c r="BK107" i="3" s="1"/>
  <c r="J107" i="3" s="1"/>
  <c r="J61" i="3" s="1"/>
  <c r="R133" i="3"/>
  <c r="J133" i="3"/>
  <c r="J63" i="3" s="1"/>
  <c r="BK132" i="3"/>
  <c r="BI132" i="3"/>
  <c r="BH132" i="3"/>
  <c r="BG132" i="3"/>
  <c r="BF132" i="3"/>
  <c r="T132" i="3"/>
  <c r="R132" i="3"/>
  <c r="P132" i="3"/>
  <c r="J132" i="3"/>
  <c r="BE132" i="3" s="1"/>
  <c r="BK130" i="3"/>
  <c r="BI130" i="3"/>
  <c r="BH130" i="3"/>
  <c r="BG130" i="3"/>
  <c r="BF130" i="3"/>
  <c r="T130" i="3"/>
  <c r="R130" i="3"/>
  <c r="P130" i="3"/>
  <c r="J130" i="3"/>
  <c r="BE130" i="3" s="1"/>
  <c r="BK126" i="3"/>
  <c r="BI126" i="3"/>
  <c r="BH126" i="3"/>
  <c r="BG126" i="3"/>
  <c r="BF126" i="3"/>
  <c r="BE126" i="3"/>
  <c r="T126" i="3"/>
  <c r="R126" i="3"/>
  <c r="P126" i="3"/>
  <c r="J126" i="3"/>
  <c r="BK124" i="3"/>
  <c r="BI124" i="3"/>
  <c r="BH124" i="3"/>
  <c r="BG124" i="3"/>
  <c r="BF124" i="3"/>
  <c r="T124" i="3"/>
  <c r="R124" i="3"/>
  <c r="P124" i="3"/>
  <c r="J124" i="3"/>
  <c r="BE124" i="3" s="1"/>
  <c r="BK121" i="3"/>
  <c r="BI121" i="3"/>
  <c r="BH121" i="3"/>
  <c r="BG121" i="3"/>
  <c r="BF121" i="3"/>
  <c r="BE121" i="3"/>
  <c r="T121" i="3"/>
  <c r="R121" i="3"/>
  <c r="P121" i="3"/>
  <c r="J121" i="3"/>
  <c r="BK119" i="3"/>
  <c r="BI119" i="3"/>
  <c r="BH119" i="3"/>
  <c r="BG119" i="3"/>
  <c r="BF119" i="3"/>
  <c r="T119" i="3"/>
  <c r="R119" i="3"/>
  <c r="P119" i="3"/>
  <c r="J119" i="3"/>
  <c r="BE119" i="3" s="1"/>
  <c r="BK115" i="3"/>
  <c r="BI115" i="3"/>
  <c r="BH115" i="3"/>
  <c r="BG115" i="3"/>
  <c r="BF115" i="3"/>
  <c r="T115" i="3"/>
  <c r="R115" i="3"/>
  <c r="P115" i="3"/>
  <c r="J115" i="3"/>
  <c r="BE115" i="3" s="1"/>
  <c r="BK113" i="3"/>
  <c r="BI113" i="3"/>
  <c r="BH113" i="3"/>
  <c r="BG113" i="3"/>
  <c r="BF113" i="3"/>
  <c r="BE113" i="3"/>
  <c r="T113" i="3"/>
  <c r="R113" i="3"/>
  <c r="P113" i="3"/>
  <c r="J113" i="3"/>
  <c r="BK109" i="3"/>
  <c r="BI109" i="3"/>
  <c r="BH109" i="3"/>
  <c r="BG109" i="3"/>
  <c r="BF109" i="3"/>
  <c r="T109" i="3"/>
  <c r="R109" i="3"/>
  <c r="R108" i="3" s="1"/>
  <c r="P109" i="3"/>
  <c r="J109" i="3"/>
  <c r="BE109" i="3" s="1"/>
  <c r="BK108" i="3"/>
  <c r="T108" i="3"/>
  <c r="T107" i="3" s="1"/>
  <c r="T85" i="3" s="1"/>
  <c r="P108" i="3"/>
  <c r="J108" i="3"/>
  <c r="R107" i="3"/>
  <c r="BK106" i="3"/>
  <c r="BI106" i="3"/>
  <c r="BH106" i="3"/>
  <c r="BG106" i="3"/>
  <c r="BF106" i="3"/>
  <c r="T106" i="3"/>
  <c r="R106" i="3"/>
  <c r="R105" i="3" s="1"/>
  <c r="P106" i="3"/>
  <c r="J106" i="3"/>
  <c r="BE106" i="3" s="1"/>
  <c r="BK105" i="3"/>
  <c r="T105" i="3"/>
  <c r="P105" i="3"/>
  <c r="J105" i="3"/>
  <c r="BK104" i="3"/>
  <c r="BK103" i="3" s="1"/>
  <c r="BI104" i="3"/>
  <c r="BH104" i="3"/>
  <c r="BG104" i="3"/>
  <c r="BF104" i="3"/>
  <c r="F31" i="3" s="1"/>
  <c r="BA53" i="1" s="1"/>
  <c r="T104" i="3"/>
  <c r="T103" i="3" s="1"/>
  <c r="R104" i="3"/>
  <c r="P104" i="3"/>
  <c r="P103" i="3" s="1"/>
  <c r="J104" i="3"/>
  <c r="BE104" i="3" s="1"/>
  <c r="R103" i="3"/>
  <c r="R86" i="3" s="1"/>
  <c r="R85" i="3" s="1"/>
  <c r="BK101" i="3"/>
  <c r="BI101" i="3"/>
  <c r="BH101" i="3"/>
  <c r="BG101" i="3"/>
  <c r="BF101" i="3"/>
  <c r="T101" i="3"/>
  <c r="R101" i="3"/>
  <c r="P101" i="3"/>
  <c r="J101" i="3"/>
  <c r="BE101" i="3" s="1"/>
  <c r="BK98" i="3"/>
  <c r="BI98" i="3"/>
  <c r="BH98" i="3"/>
  <c r="BG98" i="3"/>
  <c r="BF98" i="3"/>
  <c r="T98" i="3"/>
  <c r="R98" i="3"/>
  <c r="P98" i="3"/>
  <c r="J98" i="3"/>
  <c r="BE98" i="3" s="1"/>
  <c r="BK94" i="3"/>
  <c r="BI94" i="3"/>
  <c r="BH94" i="3"/>
  <c r="BG94" i="3"/>
  <c r="BF94" i="3"/>
  <c r="T94" i="3"/>
  <c r="R94" i="3"/>
  <c r="P94" i="3"/>
  <c r="J94" i="3"/>
  <c r="BE94" i="3" s="1"/>
  <c r="BK93" i="3"/>
  <c r="BI93" i="3"/>
  <c r="BH93" i="3"/>
  <c r="BG93" i="3"/>
  <c r="BF93" i="3"/>
  <c r="T93" i="3"/>
  <c r="R93" i="3"/>
  <c r="P93" i="3"/>
  <c r="J93" i="3"/>
  <c r="BE93" i="3" s="1"/>
  <c r="BK92" i="3"/>
  <c r="BI92" i="3"/>
  <c r="BH92" i="3"/>
  <c r="BG92" i="3"/>
  <c r="BF92" i="3"/>
  <c r="T92" i="3"/>
  <c r="R92" i="3"/>
  <c r="P92" i="3"/>
  <c r="J92" i="3"/>
  <c r="BE92" i="3" s="1"/>
  <c r="BK88" i="3"/>
  <c r="BI88" i="3"/>
  <c r="BH88" i="3"/>
  <c r="BG88" i="3"/>
  <c r="BF88" i="3"/>
  <c r="T88" i="3"/>
  <c r="R88" i="3"/>
  <c r="R87" i="3" s="1"/>
  <c r="P88" i="3"/>
  <c r="J88" i="3"/>
  <c r="BE88" i="3" s="1"/>
  <c r="BK87" i="3"/>
  <c r="T87" i="3"/>
  <c r="T86" i="3" s="1"/>
  <c r="P87" i="3"/>
  <c r="P86" i="3" s="1"/>
  <c r="J87" i="3"/>
  <c r="J81" i="3"/>
  <c r="F81" i="3"/>
  <c r="F79" i="3"/>
  <c r="E77" i="3"/>
  <c r="E75" i="3"/>
  <c r="J64" i="3"/>
  <c r="J62" i="3"/>
  <c r="J60" i="3"/>
  <c r="J58" i="3"/>
  <c r="J51" i="3"/>
  <c r="F51" i="3"/>
  <c r="J49" i="3"/>
  <c r="F49" i="3"/>
  <c r="E47" i="3"/>
  <c r="F33" i="3"/>
  <c r="BC53" i="1" s="1"/>
  <c r="J18" i="3"/>
  <c r="E18" i="3"/>
  <c r="F52" i="3" s="1"/>
  <c r="J17" i="3"/>
  <c r="J12" i="3"/>
  <c r="J79" i="3" s="1"/>
  <c r="E7" i="3"/>
  <c r="E45" i="3" s="1"/>
  <c r="BK176" i="2"/>
  <c r="BI176" i="2"/>
  <c r="BH176" i="2"/>
  <c r="BG176" i="2"/>
  <c r="BF176" i="2"/>
  <c r="T176" i="2"/>
  <c r="R176" i="2"/>
  <c r="P176" i="2"/>
  <c r="J176" i="2"/>
  <c r="BE176" i="2" s="1"/>
  <c r="BK172" i="2"/>
  <c r="BK171" i="2" s="1"/>
  <c r="J171" i="2" s="1"/>
  <c r="J65" i="2" s="1"/>
  <c r="BI172" i="2"/>
  <c r="BH172" i="2"/>
  <c r="BG172" i="2"/>
  <c r="BF172" i="2"/>
  <c r="T172" i="2"/>
  <c r="R172" i="2"/>
  <c r="P172" i="2"/>
  <c r="J172" i="2"/>
  <c r="BE172" i="2" s="1"/>
  <c r="R171" i="2"/>
  <c r="BK170" i="2"/>
  <c r="BI170" i="2"/>
  <c r="BH170" i="2"/>
  <c r="BG170" i="2"/>
  <c r="BF170" i="2"/>
  <c r="T170" i="2"/>
  <c r="R170" i="2"/>
  <c r="P170" i="2"/>
  <c r="J170" i="2"/>
  <c r="BE170" i="2" s="1"/>
  <c r="BK168" i="2"/>
  <c r="BI168" i="2"/>
  <c r="BH168" i="2"/>
  <c r="BG168" i="2"/>
  <c r="BF168" i="2"/>
  <c r="T168" i="2"/>
  <c r="R168" i="2"/>
  <c r="P168" i="2"/>
  <c r="J168" i="2"/>
  <c r="BE168" i="2" s="1"/>
  <c r="BK166" i="2"/>
  <c r="BI166" i="2"/>
  <c r="BH166" i="2"/>
  <c r="BG166" i="2"/>
  <c r="BF166" i="2"/>
  <c r="T166" i="2"/>
  <c r="R166" i="2"/>
  <c r="P166" i="2"/>
  <c r="J166" i="2"/>
  <c r="BE166" i="2" s="1"/>
  <c r="BK164" i="2"/>
  <c r="BI164" i="2"/>
  <c r="BH164" i="2"/>
  <c r="BG164" i="2"/>
  <c r="BF164" i="2"/>
  <c r="T164" i="2"/>
  <c r="R164" i="2"/>
  <c r="P164" i="2"/>
  <c r="J164" i="2"/>
  <c r="BE164" i="2" s="1"/>
  <c r="BK162" i="2"/>
  <c r="BI162" i="2"/>
  <c r="BH162" i="2"/>
  <c r="BG162" i="2"/>
  <c r="BF162" i="2"/>
  <c r="T162" i="2"/>
  <c r="R162" i="2"/>
  <c r="R161" i="2" s="1"/>
  <c r="P162" i="2"/>
  <c r="J162" i="2"/>
  <c r="BE162" i="2" s="1"/>
  <c r="BK161" i="2"/>
  <c r="T161" i="2"/>
  <c r="P161" i="2"/>
  <c r="J161" i="2"/>
  <c r="BK160" i="2"/>
  <c r="BI160" i="2"/>
  <c r="BH160" i="2"/>
  <c r="BG160" i="2"/>
  <c r="BF160" i="2"/>
  <c r="T160" i="2"/>
  <c r="R160" i="2"/>
  <c r="P160" i="2"/>
  <c r="J160" i="2"/>
  <c r="BE160" i="2" s="1"/>
  <c r="BK155" i="2"/>
  <c r="BI155" i="2"/>
  <c r="BH155" i="2"/>
  <c r="BG155" i="2"/>
  <c r="BF155" i="2"/>
  <c r="T155" i="2"/>
  <c r="R155" i="2"/>
  <c r="P155" i="2"/>
  <c r="J155" i="2"/>
  <c r="BE155" i="2" s="1"/>
  <c r="BK153" i="2"/>
  <c r="BK152" i="2" s="1"/>
  <c r="BI153" i="2"/>
  <c r="BH153" i="2"/>
  <c r="BG153" i="2"/>
  <c r="BF153" i="2"/>
  <c r="T153" i="2"/>
  <c r="R153" i="2"/>
  <c r="P153" i="2"/>
  <c r="J153" i="2"/>
  <c r="BE153" i="2" s="1"/>
  <c r="R152" i="2"/>
  <c r="R147" i="2" s="1"/>
  <c r="BK151" i="2"/>
  <c r="BI151" i="2"/>
  <c r="BH151" i="2"/>
  <c r="BG151" i="2"/>
  <c r="BF151" i="2"/>
  <c r="T151" i="2"/>
  <c r="R151" i="2"/>
  <c r="P151" i="2"/>
  <c r="J151" i="2"/>
  <c r="BE151" i="2" s="1"/>
  <c r="BK149" i="2"/>
  <c r="BI149" i="2"/>
  <c r="BH149" i="2"/>
  <c r="BG149" i="2"/>
  <c r="BF149" i="2"/>
  <c r="T149" i="2"/>
  <c r="R149" i="2"/>
  <c r="R148" i="2" s="1"/>
  <c r="P149" i="2"/>
  <c r="J149" i="2"/>
  <c r="BE149" i="2" s="1"/>
  <c r="BK148" i="2"/>
  <c r="T148" i="2"/>
  <c r="P148" i="2"/>
  <c r="J148" i="2"/>
  <c r="BK146" i="2"/>
  <c r="BI146" i="2"/>
  <c r="BH146" i="2"/>
  <c r="BG146" i="2"/>
  <c r="BF146" i="2"/>
  <c r="BE146" i="2"/>
  <c r="T146" i="2"/>
  <c r="R146" i="2"/>
  <c r="R145" i="2" s="1"/>
  <c r="P146" i="2"/>
  <c r="J146" i="2"/>
  <c r="BK145" i="2"/>
  <c r="T145" i="2"/>
  <c r="P145" i="2"/>
  <c r="J145" i="2"/>
  <c r="BK143" i="2"/>
  <c r="BI143" i="2"/>
  <c r="BH143" i="2"/>
  <c r="BG143" i="2"/>
  <c r="BF143" i="2"/>
  <c r="T143" i="2"/>
  <c r="R143" i="2"/>
  <c r="P143" i="2"/>
  <c r="J143" i="2"/>
  <c r="BE143" i="2" s="1"/>
  <c r="BK141" i="2"/>
  <c r="BI141" i="2"/>
  <c r="BH141" i="2"/>
  <c r="BG141" i="2"/>
  <c r="BF141" i="2"/>
  <c r="T141" i="2"/>
  <c r="R141" i="2"/>
  <c r="P141" i="2"/>
  <c r="J141" i="2"/>
  <c r="BE141" i="2" s="1"/>
  <c r="BK140" i="2"/>
  <c r="BI140" i="2"/>
  <c r="BH140" i="2"/>
  <c r="BG140" i="2"/>
  <c r="BF140" i="2"/>
  <c r="T140" i="2"/>
  <c r="R140" i="2"/>
  <c r="P140" i="2"/>
  <c r="J140" i="2"/>
  <c r="BE140" i="2" s="1"/>
  <c r="BK139" i="2"/>
  <c r="BK138" i="2" s="1"/>
  <c r="BI139" i="2"/>
  <c r="BH139" i="2"/>
  <c r="BG139" i="2"/>
  <c r="BF139" i="2"/>
  <c r="F31" i="2" s="1"/>
  <c r="BA52" i="1" s="1"/>
  <c r="T139" i="2"/>
  <c r="R139" i="2"/>
  <c r="P139" i="2"/>
  <c r="J139" i="2"/>
  <c r="BE139" i="2" s="1"/>
  <c r="R138" i="2"/>
  <c r="R86" i="2" s="1"/>
  <c r="R85" i="2" s="1"/>
  <c r="BK136" i="2"/>
  <c r="BI136" i="2"/>
  <c r="BH136" i="2"/>
  <c r="BG136" i="2"/>
  <c r="BF136" i="2"/>
  <c r="T136" i="2"/>
  <c r="R136" i="2"/>
  <c r="P136" i="2"/>
  <c r="J136" i="2"/>
  <c r="BE136" i="2" s="1"/>
  <c r="BK134" i="2"/>
  <c r="BI134" i="2"/>
  <c r="BH134" i="2"/>
  <c r="BG134" i="2"/>
  <c r="BF134" i="2"/>
  <c r="T134" i="2"/>
  <c r="R134" i="2"/>
  <c r="P134" i="2"/>
  <c r="J134" i="2"/>
  <c r="BE134" i="2" s="1"/>
  <c r="BK132" i="2"/>
  <c r="BI132" i="2"/>
  <c r="BH132" i="2"/>
  <c r="BG132" i="2"/>
  <c r="BF132" i="2"/>
  <c r="T132" i="2"/>
  <c r="R132" i="2"/>
  <c r="P132" i="2"/>
  <c r="J132" i="2"/>
  <c r="BE132" i="2" s="1"/>
  <c r="BK127" i="2"/>
  <c r="BI127" i="2"/>
  <c r="BH127" i="2"/>
  <c r="BG127" i="2"/>
  <c r="BF127" i="2"/>
  <c r="T127" i="2"/>
  <c r="R127" i="2"/>
  <c r="P127" i="2"/>
  <c r="J127" i="2"/>
  <c r="BE127" i="2" s="1"/>
  <c r="BK123" i="2"/>
  <c r="BI123" i="2"/>
  <c r="BH123" i="2"/>
  <c r="BG123" i="2"/>
  <c r="BF123" i="2"/>
  <c r="T123" i="2"/>
  <c r="R123" i="2"/>
  <c r="P123" i="2"/>
  <c r="J123" i="2"/>
  <c r="BE123" i="2" s="1"/>
  <c r="BK121" i="2"/>
  <c r="BI121" i="2"/>
  <c r="BH121" i="2"/>
  <c r="BG121" i="2"/>
  <c r="BF121" i="2"/>
  <c r="T121" i="2"/>
  <c r="R121" i="2"/>
  <c r="P121" i="2"/>
  <c r="J121" i="2"/>
  <c r="BE121" i="2" s="1"/>
  <c r="BK115" i="2"/>
  <c r="BI115" i="2"/>
  <c r="BH115" i="2"/>
  <c r="BG115" i="2"/>
  <c r="BF115" i="2"/>
  <c r="T115" i="2"/>
  <c r="R115" i="2"/>
  <c r="P115" i="2"/>
  <c r="J115" i="2"/>
  <c r="BE115" i="2" s="1"/>
  <c r="BK111" i="2"/>
  <c r="BI111" i="2"/>
  <c r="BH111" i="2"/>
  <c r="BG111" i="2"/>
  <c r="BF111" i="2"/>
  <c r="T111" i="2"/>
  <c r="R111" i="2"/>
  <c r="P111" i="2"/>
  <c r="J111" i="2"/>
  <c r="BE111" i="2" s="1"/>
  <c r="BK107" i="2"/>
  <c r="BI107" i="2"/>
  <c r="BH107" i="2"/>
  <c r="BG107" i="2"/>
  <c r="BF107" i="2"/>
  <c r="T107" i="2"/>
  <c r="R107" i="2"/>
  <c r="P107" i="2"/>
  <c r="J107" i="2"/>
  <c r="BE107" i="2" s="1"/>
  <c r="BK105" i="2"/>
  <c r="BI105" i="2"/>
  <c r="BH105" i="2"/>
  <c r="BG105" i="2"/>
  <c r="BF105" i="2"/>
  <c r="T105" i="2"/>
  <c r="R105" i="2"/>
  <c r="P105" i="2"/>
  <c r="J105" i="2"/>
  <c r="BE105" i="2" s="1"/>
  <c r="BK104" i="2"/>
  <c r="BI104" i="2"/>
  <c r="BH104" i="2"/>
  <c r="BG104" i="2"/>
  <c r="BF104" i="2"/>
  <c r="T104" i="2"/>
  <c r="R104" i="2"/>
  <c r="P104" i="2"/>
  <c r="J104" i="2"/>
  <c r="BE104" i="2" s="1"/>
  <c r="BK103" i="2"/>
  <c r="BI103" i="2"/>
  <c r="BH103" i="2"/>
  <c r="BG103" i="2"/>
  <c r="BF103" i="2"/>
  <c r="T103" i="2"/>
  <c r="R103" i="2"/>
  <c r="P103" i="2"/>
  <c r="J103" i="2"/>
  <c r="BE103" i="2" s="1"/>
  <c r="BK102" i="2"/>
  <c r="BI102" i="2"/>
  <c r="BH102" i="2"/>
  <c r="BG102" i="2"/>
  <c r="BF102" i="2"/>
  <c r="T102" i="2"/>
  <c r="R102" i="2"/>
  <c r="P102" i="2"/>
  <c r="J102" i="2"/>
  <c r="BE102" i="2" s="1"/>
  <c r="BK101" i="2"/>
  <c r="BI101" i="2"/>
  <c r="BH101" i="2"/>
  <c r="BG101" i="2"/>
  <c r="BF101" i="2"/>
  <c r="T101" i="2"/>
  <c r="R101" i="2"/>
  <c r="P101" i="2"/>
  <c r="J101" i="2"/>
  <c r="BE101" i="2" s="1"/>
  <c r="BK99" i="2"/>
  <c r="BI99" i="2"/>
  <c r="BH99" i="2"/>
  <c r="BG99" i="2"/>
  <c r="BF99" i="2"/>
  <c r="T99" i="2"/>
  <c r="R99" i="2"/>
  <c r="P99" i="2"/>
  <c r="J99" i="2"/>
  <c r="BE99" i="2" s="1"/>
  <c r="BK98" i="2"/>
  <c r="BI98" i="2"/>
  <c r="BH98" i="2"/>
  <c r="BG98" i="2"/>
  <c r="BF98" i="2"/>
  <c r="T98" i="2"/>
  <c r="R98" i="2"/>
  <c r="P98" i="2"/>
  <c r="J98" i="2"/>
  <c r="BE98" i="2" s="1"/>
  <c r="BK97" i="2"/>
  <c r="BI97" i="2"/>
  <c r="BH97" i="2"/>
  <c r="BG97" i="2"/>
  <c r="BF97" i="2"/>
  <c r="T97" i="2"/>
  <c r="R97" i="2"/>
  <c r="P97" i="2"/>
  <c r="J97" i="2"/>
  <c r="BE97" i="2" s="1"/>
  <c r="BK96" i="2"/>
  <c r="BI96" i="2"/>
  <c r="BH96" i="2"/>
  <c r="BG96" i="2"/>
  <c r="BF96" i="2"/>
  <c r="T96" i="2"/>
  <c r="R96" i="2"/>
  <c r="P96" i="2"/>
  <c r="J96" i="2"/>
  <c r="BE96" i="2" s="1"/>
  <c r="BK95" i="2"/>
  <c r="BI95" i="2"/>
  <c r="BH95" i="2"/>
  <c r="BG95" i="2"/>
  <c r="BF95" i="2"/>
  <c r="T95" i="2"/>
  <c r="R95" i="2"/>
  <c r="P95" i="2"/>
  <c r="J95" i="2"/>
  <c r="BE95" i="2" s="1"/>
  <c r="BK94" i="2"/>
  <c r="BI94" i="2"/>
  <c r="BH94" i="2"/>
  <c r="BG94" i="2"/>
  <c r="BF94" i="2"/>
  <c r="T94" i="2"/>
  <c r="R94" i="2"/>
  <c r="P94" i="2"/>
  <c r="J94" i="2"/>
  <c r="BE94" i="2" s="1"/>
  <c r="BK92" i="2"/>
  <c r="BI92" i="2"/>
  <c r="BH92" i="2"/>
  <c r="BG92" i="2"/>
  <c r="BF92" i="2"/>
  <c r="T92" i="2"/>
  <c r="R92" i="2"/>
  <c r="P92" i="2"/>
  <c r="J92" i="2"/>
  <c r="BE92" i="2" s="1"/>
  <c r="BK91" i="2"/>
  <c r="BI91" i="2"/>
  <c r="BH91" i="2"/>
  <c r="BG91" i="2"/>
  <c r="BF91" i="2"/>
  <c r="T91" i="2"/>
  <c r="R91" i="2"/>
  <c r="P91" i="2"/>
  <c r="J91" i="2"/>
  <c r="BE91" i="2" s="1"/>
  <c r="BK89" i="2"/>
  <c r="BI89" i="2"/>
  <c r="BH89" i="2"/>
  <c r="BG89" i="2"/>
  <c r="BF89" i="2"/>
  <c r="T89" i="2"/>
  <c r="R89" i="2"/>
  <c r="P89" i="2"/>
  <c r="J89" i="2"/>
  <c r="BE89" i="2" s="1"/>
  <c r="BK88" i="2"/>
  <c r="BI88" i="2"/>
  <c r="BH88" i="2"/>
  <c r="BG88" i="2"/>
  <c r="BF88" i="2"/>
  <c r="T88" i="2"/>
  <c r="R88" i="2"/>
  <c r="R87" i="2" s="1"/>
  <c r="P88" i="2"/>
  <c r="J88" i="2"/>
  <c r="BE88" i="2" s="1"/>
  <c r="BK87" i="2"/>
  <c r="T87" i="2"/>
  <c r="P87" i="2"/>
  <c r="J87" i="2"/>
  <c r="J81" i="2"/>
  <c r="F81" i="2"/>
  <c r="F79" i="2"/>
  <c r="E77" i="2"/>
  <c r="E75" i="2"/>
  <c r="J64" i="2"/>
  <c r="J62" i="2"/>
  <c r="J60" i="2"/>
  <c r="J58" i="2"/>
  <c r="J51" i="2"/>
  <c r="F51" i="2"/>
  <c r="J49" i="2"/>
  <c r="F49" i="2"/>
  <c r="E47" i="2"/>
  <c r="F33" i="2"/>
  <c r="J18" i="2"/>
  <c r="E18" i="2"/>
  <c r="F52" i="2" s="1"/>
  <c r="J17" i="2"/>
  <c r="J12" i="2"/>
  <c r="J79" i="2" s="1"/>
  <c r="E7" i="2"/>
  <c r="E45" i="2" s="1"/>
  <c r="BC57" i="1"/>
  <c r="AY57" i="1"/>
  <c r="AX57" i="1"/>
  <c r="AW57" i="1"/>
  <c r="AU57" i="1"/>
  <c r="BA56" i="1"/>
  <c r="AY56" i="1"/>
  <c r="AX56" i="1"/>
  <c r="BD55" i="1"/>
  <c r="BB55" i="1"/>
  <c r="AY55" i="1"/>
  <c r="AX55" i="1"/>
  <c r="AY54" i="1"/>
  <c r="AX54" i="1"/>
  <c r="AU54" i="1"/>
  <c r="AY53" i="1"/>
  <c r="AX53" i="1"/>
  <c r="BC52" i="1"/>
  <c r="AY52" i="1"/>
  <c r="AX52" i="1"/>
  <c r="AS51" i="1"/>
  <c r="L47" i="1"/>
  <c r="AM46" i="1"/>
  <c r="L46" i="1"/>
  <c r="AM44" i="1"/>
  <c r="L44" i="1"/>
  <c r="L42" i="1"/>
  <c r="L41" i="1"/>
  <c r="J152" i="2" l="1"/>
  <c r="J63" i="2" s="1"/>
  <c r="BK147" i="2"/>
  <c r="J147" i="2" s="1"/>
  <c r="J61" i="2" s="1"/>
  <c r="J138" i="2"/>
  <c r="J59" i="2" s="1"/>
  <c r="BK86" i="2"/>
  <c r="F30" i="3"/>
  <c r="AZ53" i="1" s="1"/>
  <c r="J30" i="3"/>
  <c r="AV53" i="1" s="1"/>
  <c r="F30" i="6"/>
  <c r="AZ56" i="1" s="1"/>
  <c r="J30" i="7"/>
  <c r="AV57" i="1" s="1"/>
  <c r="AT57" i="1" s="1"/>
  <c r="F30" i="7"/>
  <c r="AZ57" i="1" s="1"/>
  <c r="F30" i="2"/>
  <c r="AZ52" i="1" s="1"/>
  <c r="J30" i="2"/>
  <c r="AV52" i="1" s="1"/>
  <c r="J103" i="3"/>
  <c r="J59" i="3" s="1"/>
  <c r="BK86" i="3"/>
  <c r="F79" i="4"/>
  <c r="F52" i="4"/>
  <c r="J76" i="4"/>
  <c r="J30" i="5"/>
  <c r="AV55" i="1" s="1"/>
  <c r="F30" i="5"/>
  <c r="AZ55" i="1" s="1"/>
  <c r="R106" i="6"/>
  <c r="R105" i="6" s="1"/>
  <c r="E67" i="7"/>
  <c r="E45" i="7"/>
  <c r="J31" i="2"/>
  <c r="AW52" i="1" s="1"/>
  <c r="F82" i="2"/>
  <c r="F32" i="2"/>
  <c r="BB52" i="1" s="1"/>
  <c r="F34" i="2"/>
  <c r="BD52" i="1" s="1"/>
  <c r="P138" i="2"/>
  <c r="P86" i="2" s="1"/>
  <c r="T138" i="2"/>
  <c r="T86" i="2" s="1"/>
  <c r="P152" i="2"/>
  <c r="P147" i="2" s="1"/>
  <c r="T152" i="2"/>
  <c r="T147" i="2" s="1"/>
  <c r="P171" i="2"/>
  <c r="T171" i="2"/>
  <c r="J31" i="3"/>
  <c r="AW53" i="1" s="1"/>
  <c r="F82" i="3"/>
  <c r="F32" i="3"/>
  <c r="BB53" i="1" s="1"/>
  <c r="F34" i="3"/>
  <c r="BD53" i="1" s="1"/>
  <c r="P107" i="3"/>
  <c r="P85" i="3" s="1"/>
  <c r="AU53" i="1" s="1"/>
  <c r="BK82" i="4"/>
  <c r="J82" i="4" s="1"/>
  <c r="F30" i="4"/>
  <c r="AZ54" i="1" s="1"/>
  <c r="F31" i="4"/>
  <c r="BA54" i="1" s="1"/>
  <c r="BA51" i="1" s="1"/>
  <c r="F32" i="4"/>
  <c r="BB54" i="1" s="1"/>
  <c r="F34" i="4"/>
  <c r="BD54" i="1" s="1"/>
  <c r="E76" i="5"/>
  <c r="BK87" i="5"/>
  <c r="P87" i="5"/>
  <c r="J31" i="5"/>
  <c r="AW55" i="1" s="1"/>
  <c r="F33" i="5"/>
  <c r="BC55" i="1" s="1"/>
  <c r="BC51" i="1" s="1"/>
  <c r="BK131" i="5"/>
  <c r="J131" i="5" s="1"/>
  <c r="J62" i="5" s="1"/>
  <c r="J132" i="5"/>
  <c r="J63" i="5" s="1"/>
  <c r="J84" i="6"/>
  <c r="J57" i="6" s="1"/>
  <c r="BK83" i="6"/>
  <c r="J83" i="6" s="1"/>
  <c r="T83" i="6"/>
  <c r="F34" i="6"/>
  <c r="BD56" i="1" s="1"/>
  <c r="E45" i="4"/>
  <c r="P97" i="5"/>
  <c r="T97" i="5"/>
  <c r="T87" i="5" s="1"/>
  <c r="P132" i="5"/>
  <c r="T132" i="5"/>
  <c r="P142" i="5"/>
  <c r="T142" i="5"/>
  <c r="R84" i="6"/>
  <c r="R83" i="6" s="1"/>
  <c r="J30" i="6"/>
  <c r="AV56" i="1" s="1"/>
  <c r="AT56" i="1" s="1"/>
  <c r="J31" i="6"/>
  <c r="AW56" i="1" s="1"/>
  <c r="F33" i="6"/>
  <c r="BC56" i="1" s="1"/>
  <c r="J56" i="7"/>
  <c r="J27" i="7"/>
  <c r="J49" i="5"/>
  <c r="T86" i="5" l="1"/>
  <c r="AY51" i="1"/>
  <c r="W29" i="1"/>
  <c r="P85" i="2"/>
  <c r="AU52" i="1" s="1"/>
  <c r="W27" i="1"/>
  <c r="AW51" i="1"/>
  <c r="AK27" i="1" s="1"/>
  <c r="T85" i="2"/>
  <c r="J36" i="7"/>
  <c r="AG57" i="1"/>
  <c r="AN57" i="1" s="1"/>
  <c r="T131" i="5"/>
  <c r="P86" i="5"/>
  <c r="AU55" i="1" s="1"/>
  <c r="P131" i="5"/>
  <c r="BK86" i="5"/>
  <c r="J86" i="5" s="1"/>
  <c r="J87" i="5"/>
  <c r="J57" i="5" s="1"/>
  <c r="J56" i="4"/>
  <c r="J27" i="4"/>
  <c r="BB51" i="1"/>
  <c r="AT55" i="1"/>
  <c r="AT52" i="1"/>
  <c r="J56" i="6"/>
  <c r="J27" i="6"/>
  <c r="BD51" i="1"/>
  <c r="W30" i="1" s="1"/>
  <c r="BK85" i="3"/>
  <c r="J85" i="3" s="1"/>
  <c r="J86" i="3"/>
  <c r="J57" i="3" s="1"/>
  <c r="AZ51" i="1"/>
  <c r="AT53" i="1"/>
  <c r="BK85" i="2"/>
  <c r="J85" i="2" s="1"/>
  <c r="J86" i="2"/>
  <c r="J57" i="2" s="1"/>
  <c r="AV51" i="1" l="1"/>
  <c r="W26" i="1"/>
  <c r="J56" i="3"/>
  <c r="J27" i="3"/>
  <c r="AX51" i="1"/>
  <c r="W28" i="1"/>
  <c r="J56" i="5"/>
  <c r="J27" i="5"/>
  <c r="AG54" i="1"/>
  <c r="AN54" i="1" s="1"/>
  <c r="J36" i="4"/>
  <c r="AU51" i="1"/>
  <c r="J56" i="2"/>
  <c r="J27" i="2"/>
  <c r="J36" i="6"/>
  <c r="AG56" i="1"/>
  <c r="AN56" i="1" s="1"/>
  <c r="J36" i="2" l="1"/>
  <c r="AG52" i="1"/>
  <c r="AT51" i="1"/>
  <c r="AK26" i="1"/>
  <c r="J36" i="5"/>
  <c r="AG55" i="1"/>
  <c r="AN55" i="1" s="1"/>
  <c r="J36" i="3"/>
  <c r="AG53" i="1"/>
  <c r="AN53" i="1" s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<sst xmlns="http://schemas.openxmlformats.org/spreadsheetml/2006/main" count="4926" uniqueCount="938">
  <si>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</si>
  <si>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</si>
  <si>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</si>
  <si>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</si>
  <si>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</si>
  <si>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</si>
  <si>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</si>
  <si>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{c1d95a75-fa51-4516-a3ce-bf88087dd4ab}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</si>
  <si>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</si>
  <si>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</si>
  <si>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</si>
  <si>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</si>
  <si>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</si>
  <si>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</si>
  <si>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</si>
  <si>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</si>
  <si>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ZS-LESNI-A2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</si>
  <si>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</si>
  <si>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</si>
  <si>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ZÁKLADNÍ ŠKOLA LESNÍ - OPRAVA TĚLOCVIČNY</t>
  </si>
  <si>
    <t>KSO:</t>
  </si>
  <si>
    <t>CC-CZ:</t>
  </si>
  <si>
    <t>Místo:</t>
  </si>
  <si>
    <t>LIBEREC, LESNÍ ULICE</t>
  </si>
  <si>
    <t>Datum:</t>
  </si>
  <si>
    <t>6.3.2017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</si>
  <si>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</si>
  <si>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</si>
  <si>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</si>
  <si>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</si>
  <si>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</si>
  <si>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</si>
  <si>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</si>
  <si>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PROJEKTOVÝ ATELIER DAVID</t>
  </si>
  <si>
    <t>True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</si>
  <si>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</si>
  <si>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soustava"uveden žádný údaj, nepochází z Cenové soustavy ÚRS._x000D_
Je-li v kontrolním rozpočtu nebo v soupisu prací uvedena v kolonce "Název položky" obchodní značka jakéhokoliv materiálu nenbo výrobku, má tento název pouze informativní charakter. Pro ocenění a následně pro realizaci je možné použít i jiný materiál nebo výrobek, který má srovnatelné nebo lepší užitné vlastnosti a odpovídá požadavkům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</si>
  <si>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</si>
  <si>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</si>
  <si>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</si>
  <si>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</si>
  <si>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</si>
  <si>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</si>
  <si>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</si>
  <si>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</si>
  <si>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</si>
  <si>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</si>
  <si>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</si>
  <si>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</si>
  <si>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</si>
  <si>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</si>
  <si>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</si>
  <si>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</si>
  <si>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</si>
  <si>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</si>
  <si>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</si>
  <si>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</si>
  <si>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</si>
  <si>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</si>
  <si>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</si>
  <si>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</si>
  <si>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</si>
  <si>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</si>
  <si>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</si>
  <si>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</si>
  <si>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</si>
  <si>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</si>
  <si>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</si>
  <si>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</si>
  <si>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</si>
  <si>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</si>
  <si>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</si>
  <si>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</si>
  <si>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</si>
  <si>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</si>
  <si>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</si>
  <si>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</si>
  <si>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A - BOURACÍ PRÁCE A DEMONTÁŽE</t>
  </si>
  <si>
    <t>STA</t>
  </si>
  <si>
    <t>1</t>
  </si>
  <si>
    <t>{fe0cfb1a-472d-48e3-96eb-fc9c5bd3a96c}</t>
  </si>
  <si>
    <t>2</t>
  </si>
  <si>
    <t>B</t>
  </si>
  <si>
    <t>B - NOVÁ PODLAHA VČ. ZNAČENÍ</t>
  </si>
  <si>
    <t>{ee8922c3-9091-411f-9872-0ba21e86c817}</t>
  </si>
  <si>
    <t>C</t>
  </si>
  <si>
    <t>C - NOVÉ OBLOŽENÍ STĚN</t>
  </si>
  <si>
    <t>{9333ccdd-a60b-4d36-9709-c377bd542dfe}</t>
  </si>
  <si>
    <t>D - OSTATNÍ A SOUVISEJÍCÍ PRÁCE</t>
  </si>
  <si>
    <t>{09479f3e-c721-4c8a-8be2-2e31116de055}</t>
  </si>
  <si>
    <t>E</t>
  </si>
  <si>
    <t>E - NOVÁ VÝMALBA VČ PŘÍSLUŠNÝCH PRACÍ</t>
  </si>
  <si>
    <t>{c890fe4e-9591-4c97-9c45-6627c9b55612}</t>
  </si>
  <si>
    <t>F</t>
  </si>
  <si>
    <t>F - VEDLEJŠÍ ROZPOČTOVÉ NÁKLADY</t>
  </si>
  <si>
    <t>{9cd329c8-8359-475a-a49a-6afb133fdea8}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</si>
  <si>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</si>
  <si>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</si>
  <si>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</si>
  <si>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</si>
  <si>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</si>
  <si>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</si>
  <si>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</si>
  <si>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A - A - BOURACÍ PRÁCE A DEMONTÁŽE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</si>
  <si>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soustava"uveden žádný údaj, nepochází z Cenové soustavy ÚRS._x000D_
Je-li v kontrolním rozpočtu nebo v soupisu prací uvedena v kolonce "Název položky" obchodní značka jakéhokoliv materiálu nenbo výrobku, má tento název pouze informativní charakter. Pro ocenění a následně pro realizaci je možné použít i jiný materiál nebo výrobek, který má srovnatelné nebo lepší užitné vlastnosti a odpovídá požadavkům dokumentace.01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</si>
  <si>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</si>
  <si>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</si>
  <si>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</si>
  <si>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</si>
  <si>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</si>
  <si>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</si>
  <si>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</si>
  <si>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</si>
  <si>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</si>
  <si>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</si>
  <si>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</si>
  <si>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</si>
  <si>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766 - Konstrukce truhlářské</t>
  </si>
  <si>
    <t xml:space="preserve">    775 - Podlahy skládané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</si>
  <si>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</si>
  <si>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</si>
  <si>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</si>
  <si>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</si>
  <si>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</si>
  <si>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</si>
  <si>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</si>
  <si>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</si>
  <si>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</si>
  <si>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</si>
  <si>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</si>
  <si>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</si>
  <si>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</si>
  <si>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</si>
  <si>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</si>
  <si>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</si>
  <si>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</si>
  <si>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</si>
  <si>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práce, bourání</t>
  </si>
  <si>
    <t>K</t>
  </si>
  <si>
    <t>900001</t>
  </si>
  <si>
    <t>Šetrná demontáž konstrukce úložného systému, jeho uložení a zpětná montáž na jiné místo v provedení podle PD D1.2 a D1.3</t>
  </si>
  <si>
    <t>ks</t>
  </si>
  <si>
    <t>4</t>
  </si>
  <si>
    <t>19467232</t>
  </si>
  <si>
    <t>900002</t>
  </si>
  <si>
    <t>Šetrná demontáž žebřin, jejich uložení a zpětná montáž na místo podle PD  D1.2 a D1.3</t>
  </si>
  <si>
    <t>427299632</t>
  </si>
  <si>
    <t>VV</t>
  </si>
  <si>
    <t>5+2+1+5</t>
  </si>
  <si>
    <t>3</t>
  </si>
  <si>
    <t>900003</t>
  </si>
  <si>
    <t>Šetrná demontáž konstrukce hrazdy, její uložení a zpětná montáž na místo podle PD  D1.2 a D1.3</t>
  </si>
  <si>
    <t>-1302416163</t>
  </si>
  <si>
    <t>900004</t>
  </si>
  <si>
    <t>Šetrná demontáž kotevních bodů hrazdy, její uložení a zpětná montáž na místo podle PD  D1.2 a D1.3</t>
  </si>
  <si>
    <t>236722981</t>
  </si>
  <si>
    <t>3+3</t>
  </si>
  <si>
    <t>5</t>
  </si>
  <si>
    <t>900005</t>
  </si>
  <si>
    <t>Šetrná demontáž kotevních bodů pro šplhací tyče, jejich uložení a zpětná montáž na místo podle PD  D1.2 a D1.3</t>
  </si>
  <si>
    <t>2006638236</t>
  </si>
  <si>
    <t>6</t>
  </si>
  <si>
    <t>900006</t>
  </si>
  <si>
    <t>Šetrná demontáž reproduktoru vč odpojení kabeláže, ochrany vedení během výstavby, jejich uložení, prodloužení kabeláže a zpětná montáž na nové místo a připojení podle PD  D1.2 a D1.3</t>
  </si>
  <si>
    <t>-534598933</t>
  </si>
  <si>
    <t>7</t>
  </si>
  <si>
    <t>900007</t>
  </si>
  <si>
    <t>Šetrná demontáž krycích mříží v každém rohu tělocvičny, jejich uložení a zpětná montáž na nové místo podle PD  D1.2 a D1.3</t>
  </si>
  <si>
    <t>19038049</t>
  </si>
  <si>
    <t>8</t>
  </si>
  <si>
    <t>900008</t>
  </si>
  <si>
    <t>Šetrná demontáž krycí mříže digitální výsledkové tabule, její uložení a zpětná montáž na nové místo podle PD  D1.2 a D1.3</t>
  </si>
  <si>
    <t>387351495</t>
  </si>
  <si>
    <t>900008a</t>
  </si>
  <si>
    <t>Šetrná demontáž  digitální výsledkové tabule, její uložení a zpětná montáž na nové místo podle PD  D1.2 a D1.3</t>
  </si>
  <si>
    <t>-24981440</t>
  </si>
  <si>
    <t>10</t>
  </si>
  <si>
    <t>900009</t>
  </si>
  <si>
    <t>Zrušení kotevních bodů pro hrazdu podle PD  D1.2 a D1.3</t>
  </si>
  <si>
    <t>1043152987</t>
  </si>
  <si>
    <t>11</t>
  </si>
  <si>
    <t>900010</t>
  </si>
  <si>
    <t>Zrušení pouzdra na síť tenisu podle PD  D1.2 a D1.3</t>
  </si>
  <si>
    <t>1469691618</t>
  </si>
  <si>
    <t>12</t>
  </si>
  <si>
    <t>900012</t>
  </si>
  <si>
    <t>Demontáž ochranné mříže spodního ovládání oken</t>
  </si>
  <si>
    <t>23493185</t>
  </si>
  <si>
    <t>13</t>
  </si>
  <si>
    <t>900013</t>
  </si>
  <si>
    <t>Šetrná demontáž zásuvky vč instalační krabice, její uložení a zpětná montáž vč nové krabice a prodloužení vedení s naspojkováním</t>
  </si>
  <si>
    <t>-1234154746</t>
  </si>
  <si>
    <t>14</t>
  </si>
  <si>
    <t>900014</t>
  </si>
  <si>
    <t>Demontáž lišt kabeláže výsledkové tabule a vedení nad vstupem</t>
  </si>
  <si>
    <t>hod</t>
  </si>
  <si>
    <t>-1446297998</t>
  </si>
  <si>
    <t>962031132</t>
  </si>
  <si>
    <t>Bourání příček z cihel pálených na MVC tl do 100 mm</t>
  </si>
  <si>
    <t>m2</t>
  </si>
  <si>
    <t>CS ÚRS 2017 01</t>
  </si>
  <si>
    <t>-1351625980</t>
  </si>
  <si>
    <t>"nářaďovna"2,31*3,00</t>
  </si>
  <si>
    <t>16</t>
  </si>
  <si>
    <t>965045113</t>
  </si>
  <si>
    <t>Bourání potěrů cementových nebo pískocementových tl do 50 mm pl přes 4 m2</t>
  </si>
  <si>
    <t>-870581940</t>
  </si>
  <si>
    <t>"tl. 30 mm"</t>
  </si>
  <si>
    <t>"nářaďovna"56,35</t>
  </si>
  <si>
    <t>Součet</t>
  </si>
  <si>
    <t>17</t>
  </si>
  <si>
    <t>968072456</t>
  </si>
  <si>
    <t xml:space="preserve">Vybourání kovových dveřních zárubní pl přes 2 m2 vč ostění a vyvěšení křídel </t>
  </si>
  <si>
    <t>-2046208974</t>
  </si>
  <si>
    <t>"nářaďovna"1,45*1,97</t>
  </si>
  <si>
    <t>"tělocvična"1,70*1,97+1,45*1,97</t>
  </si>
  <si>
    <t>18</t>
  </si>
  <si>
    <t>9680726a</t>
  </si>
  <si>
    <t>Vybourání kovových stěn, posuvných a pevných mříží kromě výkladních v provedení podle PD D1.2</t>
  </si>
  <si>
    <t>689104529</t>
  </si>
  <si>
    <t>"posuvné dveře"1,56*1,97</t>
  </si>
  <si>
    <t>"doukřídlové mříže tělocvična"1,70*1,97</t>
  </si>
  <si>
    <t>"pevné a posuvné mříže nářaďovna"3,39*3,00</t>
  </si>
  <si>
    <t>"demontáž krytu radiátoru-mříž s pletivem"1,80*2,40*6</t>
  </si>
  <si>
    <t>19</t>
  </si>
  <si>
    <t>971033641</t>
  </si>
  <si>
    <t>Vybourání otvorů ve zdivu cihelném pl do 4 m2 na MVC nebo MV tl do 300 mm</t>
  </si>
  <si>
    <t>m3</t>
  </si>
  <si>
    <t>1286712215</t>
  </si>
  <si>
    <t>"nářaďovna"1,65*2,20*0,30</t>
  </si>
  <si>
    <t>20</t>
  </si>
  <si>
    <t>973032616</t>
  </si>
  <si>
    <t>Vysekání kapes ve zdivu z dutých cihel nebo tvárnic do 10x100x50 mm</t>
  </si>
  <si>
    <t>kus</t>
  </si>
  <si>
    <t>-1984535525</t>
  </si>
  <si>
    <t>"pro naspojkování kabeláže"1</t>
  </si>
  <si>
    <t>"krabice pro zásuvku"1</t>
  </si>
  <si>
    <t>974032132</t>
  </si>
  <si>
    <t>Vysekání rýh ve stěnách nebo příčkách z dutých cihel nebo tvárnic hl do 50 mm š 70 mm</t>
  </si>
  <si>
    <t>m</t>
  </si>
  <si>
    <t>68466085</t>
  </si>
  <si>
    <t>"pro vedení k výsledkové tabuli"8</t>
  </si>
  <si>
    <t>"vedení nad vstupem"3</t>
  </si>
  <si>
    <t>"zásuvka v nářaďovně"3</t>
  </si>
  <si>
    <t>22</t>
  </si>
  <si>
    <t>974032666</t>
  </si>
  <si>
    <t>Vysekání rýh ve stěnách z dutých cihel nebo tvárnic pro vtahování nosníků hl do 150 mm v do 250 mm</t>
  </si>
  <si>
    <t>257483006</t>
  </si>
  <si>
    <t>"nářaďovna pro IPE č.16"2,05*3</t>
  </si>
  <si>
    <t>23</t>
  </si>
  <si>
    <t>975053141</t>
  </si>
  <si>
    <t>Víceřadové podchycení stropů pro osazení nosníků v do 3,5 m pro zatížení do 1500 kg/m2</t>
  </si>
  <si>
    <t>-173462535</t>
  </si>
  <si>
    <t>"nářaďovna"3,00*2</t>
  </si>
  <si>
    <t>24</t>
  </si>
  <si>
    <t>978013191</t>
  </si>
  <si>
    <t>Otlučení vnitřní vápenné nebo vápenocementové omítky stěn v rozsahu do 100 %</t>
  </si>
  <si>
    <t>-101873458</t>
  </si>
  <si>
    <t>"ostění a nadpraží vstupu do nářaďovny"(2,00*2+1,45)*0,30</t>
  </si>
  <si>
    <t>997</t>
  </si>
  <si>
    <t>Přesun sutě</t>
  </si>
  <si>
    <t>25</t>
  </si>
  <si>
    <t>997013113</t>
  </si>
  <si>
    <t>Vnitrostaveništní doprava suti a vybouraných hmot pro budovy v do 12 m s použitím mechanizace</t>
  </si>
  <si>
    <t>t</t>
  </si>
  <si>
    <t>-1016258251</t>
  </si>
  <si>
    <t>26</t>
  </si>
  <si>
    <t>997013501</t>
  </si>
  <si>
    <t>Odvoz suti a vybouraných hmot na skládku nebo meziskládku do 1 km se složením</t>
  </si>
  <si>
    <t>332894061</t>
  </si>
  <si>
    <t>27</t>
  </si>
  <si>
    <t>997013509</t>
  </si>
  <si>
    <t>Příplatek k odvozu suti a vybouraných hmot na skládku ZKD 1 km přes 1 km</t>
  </si>
  <si>
    <t>-468556771</t>
  </si>
  <si>
    <t>"celkem 20 km"34,166*19</t>
  </si>
  <si>
    <t>28</t>
  </si>
  <si>
    <t>997013851</t>
  </si>
  <si>
    <t>Poplatek za uložení netříděné stavební suti na skládku (skládkovné)</t>
  </si>
  <si>
    <t>-211497027</t>
  </si>
  <si>
    <t>34,166</t>
  </si>
  <si>
    <t>998</t>
  </si>
  <si>
    <t>Přesun hmot</t>
  </si>
  <si>
    <t>29</t>
  </si>
  <si>
    <t>998011002</t>
  </si>
  <si>
    <t>Přesun hmot pro budovy zděné v do 12 m</t>
  </si>
  <si>
    <t>-1508832139</t>
  </si>
  <si>
    <t>PSV</t>
  </si>
  <si>
    <t>Práce a dodávky PSV</t>
  </si>
  <si>
    <t>711</t>
  </si>
  <si>
    <t>Izolace proti vodě, vlhkosti a plynům</t>
  </si>
  <si>
    <t>30</t>
  </si>
  <si>
    <t>711131811</t>
  </si>
  <si>
    <t>Odstranění izolace proti zemní vlhkosti vodorovné</t>
  </si>
  <si>
    <t>-214648617</t>
  </si>
  <si>
    <t>31</t>
  </si>
  <si>
    <t>998711202</t>
  </si>
  <si>
    <t>Přesun hmot procentní pro izolace proti vodě, vlhkosti a plynům v objektech v do 12 m</t>
  </si>
  <si>
    <t>%</t>
  </si>
  <si>
    <t>151138815</t>
  </si>
  <si>
    <t>762</t>
  </si>
  <si>
    <t>Konstrukce tesařské</t>
  </si>
  <si>
    <t>32</t>
  </si>
  <si>
    <t>762521811</t>
  </si>
  <si>
    <t>Demontáž podlah bez polštářů z prken tloušťky do 32 mm</t>
  </si>
  <si>
    <t>1499644587</t>
  </si>
  <si>
    <t>33</t>
  </si>
  <si>
    <t>7625218a</t>
  </si>
  <si>
    <t>Demontáž podkladových roštů z prken tloušťky do 32 mm po 60 cm</t>
  </si>
  <si>
    <t>1766883643</t>
  </si>
  <si>
    <t>"podkladový rošt 3*25 mm křížem z prken po 60 cm"</t>
  </si>
  <si>
    <t>Mezisoučet</t>
  </si>
  <si>
    <t>56,35*3/0,60</t>
  </si>
  <si>
    <t>34</t>
  </si>
  <si>
    <t>998762202</t>
  </si>
  <si>
    <t>Přesun hmot procentní pro kce tesařské v objektech v do 12 m</t>
  </si>
  <si>
    <t>2139654630</t>
  </si>
  <si>
    <t>766</t>
  </si>
  <si>
    <t>Konstrukce truhlářské</t>
  </si>
  <si>
    <t>35</t>
  </si>
  <si>
    <t>766411821</t>
  </si>
  <si>
    <t>Demontáž truhlářského obložení stěn z palubek</t>
  </si>
  <si>
    <t>-137221649</t>
  </si>
  <si>
    <t>(17,50+29,95*2)*2,05</t>
  </si>
  <si>
    <t>36</t>
  </si>
  <si>
    <t>766411822</t>
  </si>
  <si>
    <t>Demontáž truhlářského obložení stěn podkladových roštů vč kotvení dle popisu PD</t>
  </si>
  <si>
    <t>-1447147805</t>
  </si>
  <si>
    <t>37</t>
  </si>
  <si>
    <t>766421821</t>
  </si>
  <si>
    <t>Demontáž truhlářského obložení stěn výše přes 2,50m a podhledů z palubek</t>
  </si>
  <si>
    <t>801865066</t>
  </si>
  <si>
    <t>"obložení stěn výše než 2,50 m"17,50*3,05</t>
  </si>
  <si>
    <t>38</t>
  </si>
  <si>
    <t>766421822</t>
  </si>
  <si>
    <t>Demontáž truhlářského obložení stěn výše než 2,50 m a podhledů podkladových roštů vč. kotvení podle PD</t>
  </si>
  <si>
    <t>-833379147</t>
  </si>
  <si>
    <t>39</t>
  </si>
  <si>
    <t>998766202</t>
  </si>
  <si>
    <t>Přesun hmot procentní pro konstrukce truhlářské v objektech v do 12 m</t>
  </si>
  <si>
    <t>-506060714</t>
  </si>
  <si>
    <t>775</t>
  </si>
  <si>
    <t>Podlahy skládané</t>
  </si>
  <si>
    <t>40</t>
  </si>
  <si>
    <t>775511800</t>
  </si>
  <si>
    <t>Demontáž podlah vlysových lepených s lištami lepenými</t>
  </si>
  <si>
    <t>-1145452063</t>
  </si>
  <si>
    <t>"tělocvična"524,77</t>
  </si>
  <si>
    <t>41</t>
  </si>
  <si>
    <t>998775202</t>
  </si>
  <si>
    <t>Přesun hmot procentní pro podlahy dřevěné v objektech v do 12 m</t>
  </si>
  <si>
    <t>596020611</t>
  </si>
  <si>
    <t>B - B - NOVÁ PODLAHA VČ. ZNAČENÍ</t>
  </si>
  <si>
    <t xml:space="preserve">    6 - Úpravy povrchů, podlahy a osazování výplní</t>
  </si>
  <si>
    <t xml:space="preserve">    713 - Izolace tepelné</t>
  </si>
  <si>
    <t xml:space="preserve">    783 - Dokončovací práce - nátěry</t>
  </si>
  <si>
    <t>Úpravy povrchů, podlahy a osazování výplní</t>
  </si>
  <si>
    <t>631311126</t>
  </si>
  <si>
    <t>Mazanina tl do 120 mm z betonu prostého bez zvýšených nároků na prostředí tř. C 25/30</t>
  </si>
  <si>
    <t>-208657604</t>
  </si>
  <si>
    <t xml:space="preserve"> "v provedení podle P D  D1.4"</t>
  </si>
  <si>
    <t>"nářaďovna"56,35*0,086</t>
  </si>
  <si>
    <t>631319012</t>
  </si>
  <si>
    <t>Příplatek k mazanině tl do 120 mm za přehlazení povrchu</t>
  </si>
  <si>
    <t>-349835763</t>
  </si>
  <si>
    <t>631319173</t>
  </si>
  <si>
    <t>Příplatek k mazanině tl do 120 mm za stržení povrchu spodní vrstvy před vložením výztuže</t>
  </si>
  <si>
    <t>213046506</t>
  </si>
  <si>
    <t>631362021</t>
  </si>
  <si>
    <t>Výztuž mazanin svařovanými sítěmi Kari</t>
  </si>
  <si>
    <t>341105093</t>
  </si>
  <si>
    <t>"nářaďovna"56,35*0,0054*1,10</t>
  </si>
  <si>
    <t>634111115</t>
  </si>
  <si>
    <t>Obvodová dilatace pružnou těsnicí páskou v 120 mm mezi stěnou a mazaninou</t>
  </si>
  <si>
    <t>1527953923</t>
  </si>
  <si>
    <t xml:space="preserve"> "v provedení podle Pd  d1.4 "</t>
  </si>
  <si>
    <t>"nářaďovna"(5,70+9,75)*2-(1,45*1,90)</t>
  </si>
  <si>
    <t>634911113</t>
  </si>
  <si>
    <t>Řezání dilatačních spár š 5 mm hl do 50 mm v čerstvé betonové mazanině</t>
  </si>
  <si>
    <t>1629032602</t>
  </si>
  <si>
    <t>"nářaďovna"(9,75+5,70)*2</t>
  </si>
  <si>
    <t>900015</t>
  </si>
  <si>
    <t>Úprava nivelity pouzdra na sloupky</t>
  </si>
  <si>
    <t>-1768219776</t>
  </si>
  <si>
    <t>-1435008973</t>
  </si>
  <si>
    <t>711111001</t>
  </si>
  <si>
    <t>Provedení izolace proti zemní vlhkosti vodorovné za studena nátěrem penetračním</t>
  </si>
  <si>
    <t>2000194665</t>
  </si>
  <si>
    <t>M</t>
  </si>
  <si>
    <t>111631500</t>
  </si>
  <si>
    <t>lak asfaltový ALP/9 (MJ t) bal 9 kg</t>
  </si>
  <si>
    <t>-1572906442</t>
  </si>
  <si>
    <t>56,35*0,0003</t>
  </si>
  <si>
    <t>711112001</t>
  </si>
  <si>
    <t>Provedení izolace proti zemní vlhkosti svislé za studena nátěrem penetračním</t>
  </si>
  <si>
    <t>98995053</t>
  </si>
  <si>
    <t>"nářaďovna"(5,70+9,75)*2*0,12-(1,45*1,90)*0,12</t>
  </si>
  <si>
    <t>1422302394</t>
  </si>
  <si>
    <t>3,377*0,00035</t>
  </si>
  <si>
    <t>711141559</t>
  </si>
  <si>
    <t>Provedení izolace proti zemní vlhkosti pásy přitavením vodorovné NAIP</t>
  </si>
  <si>
    <t>-2025376435</t>
  </si>
  <si>
    <t xml:space="preserve"> "v provedení podle Pd  d1.4"</t>
  </si>
  <si>
    <t>101015880</t>
  </si>
  <si>
    <t>hydroizolační asfaltový SBS modifikovaný pás s vložkou ze skleněné tkaniny</t>
  </si>
  <si>
    <t>820752059</t>
  </si>
  <si>
    <t>56,35*1,15</t>
  </si>
  <si>
    <t>711142559</t>
  </si>
  <si>
    <t>Provedení izolace proti zemní vlhkosti pásy přitavením svislé NAIP</t>
  </si>
  <si>
    <t>466186864</t>
  </si>
  <si>
    <t>1613989039</t>
  </si>
  <si>
    <t>3,377*1,20</t>
  </si>
  <si>
    <t>997183142</t>
  </si>
  <si>
    <t>713</t>
  </si>
  <si>
    <t>Izolace tepelné</t>
  </si>
  <si>
    <t>713121111</t>
  </si>
  <si>
    <t>Montáž izolace tepelné podlah volně kladenými rohožemi, pásy, dílci, deskami 1 vrstva</t>
  </si>
  <si>
    <t>518972528</t>
  </si>
  <si>
    <t>283759190</t>
  </si>
  <si>
    <t>deska z pěnového polystyrenu EPS 200 S 1000 x 500 x 30 mm</t>
  </si>
  <si>
    <t>1076033452</t>
  </si>
  <si>
    <t>56,35*1,02</t>
  </si>
  <si>
    <t>713191133</t>
  </si>
  <si>
    <t>Montáž izolace tepelné podlah, stropů vrchem nebo střech překrytí fólií s přelepeným spojem</t>
  </si>
  <si>
    <t>-369432605</t>
  </si>
  <si>
    <t>283233140</t>
  </si>
  <si>
    <t>fólie separační PE , tl. 0,2 mm, 2 x 50 m, 100 m2/role</t>
  </si>
  <si>
    <t>36134950</t>
  </si>
  <si>
    <t>56,35*1,10</t>
  </si>
  <si>
    <t>998713202</t>
  </si>
  <si>
    <t>Přesun hmot procentní pro izolace tepelné v objektech v do 12 m</t>
  </si>
  <si>
    <t>1563988264</t>
  </si>
  <si>
    <t>775413315</t>
  </si>
  <si>
    <t>Montáž soklíku ze dřeva tvrdého nebo měkkého lepeného</t>
  </si>
  <si>
    <t>1978755547</t>
  </si>
  <si>
    <t>"tělocvična"(29,95+17,50)*2-(1,90+1,65+0,60+1,45)</t>
  </si>
  <si>
    <t>614181010</t>
  </si>
  <si>
    <t>lišta dřevěná dub 8x40 mm</t>
  </si>
  <si>
    <t>1936996280</t>
  </si>
  <si>
    <t>117,445*1,10</t>
  </si>
  <si>
    <t>775429121</t>
  </si>
  <si>
    <t>Montáž podlahové lišty přechodové připevněné vruty</t>
  </si>
  <si>
    <t>-1012305247</t>
  </si>
  <si>
    <t>"mezi tělocvičnou a nářaďovnou"1,90</t>
  </si>
  <si>
    <t>553431190</t>
  </si>
  <si>
    <t>hliníková přechodová lišta</t>
  </si>
  <si>
    <t>1328747800</t>
  </si>
  <si>
    <t>1,900*1,10</t>
  </si>
  <si>
    <t>775541115</t>
  </si>
  <si>
    <t xml:space="preserve">Montáž podlah z lamel dýhovaných spojovaných v drážce zámkem š dílce do 200 mm vč. celoplošného lepení </t>
  </si>
  <si>
    <t>165565500</t>
  </si>
  <si>
    <t>6115153a</t>
  </si>
  <si>
    <t>podlaha dřevěná  lepená zámková sendvičová celková tl 15 mm lamely 2423/200mm  vč.lepidla v provedení podle popisu PD - cenová nabídka</t>
  </si>
  <si>
    <t>-2110195658</t>
  </si>
  <si>
    <t>"nářaďovna"56,35*1,10</t>
  </si>
  <si>
    <t>"tělocvična"524,77*1,10</t>
  </si>
  <si>
    <t>1452675081</t>
  </si>
  <si>
    <t>783</t>
  </si>
  <si>
    <t>Dokončovací práce - nátěry</t>
  </si>
  <si>
    <t>7831471a</t>
  </si>
  <si>
    <t>Polyuretanový nátěr truhlářských konstrukcí - lajnování hřišť v provedení podle PD D1.3</t>
  </si>
  <si>
    <t>908480136</t>
  </si>
  <si>
    <t>"basketbal"(26,20+14,00)*2+14</t>
  </si>
  <si>
    <t>"volejbal"(18+9)*2</t>
  </si>
  <si>
    <t>"badminton"(5,20+13,40)*2*2+(6,10+13,40)*2+13,40*4+6,10*4</t>
  </si>
  <si>
    <t>"brankoviště + ostatní"(2+3)*2*2+24*2+2*3,14*1,50*2+2*3,14*10,20/2*2</t>
  </si>
  <si>
    <t>7831471b</t>
  </si>
  <si>
    <t>Polyuretanový nátěr truhlářských konstrukcí - stříkané logo v provedení podle PD D1.3</t>
  </si>
  <si>
    <t>710512146</t>
  </si>
  <si>
    <t>3,14*1,65*1,65</t>
  </si>
  <si>
    <t>C - C - NOVÉ OBLOŽENÍ STĚN</t>
  </si>
  <si>
    <t>642944221</t>
  </si>
  <si>
    <t>Osazování ocelových zárubní dodatečné pl přes 2,5 m2</t>
  </si>
  <si>
    <t>859983089</t>
  </si>
  <si>
    <t>553313a</t>
  </si>
  <si>
    <t>zárubeň z jeklů 1600/2100</t>
  </si>
  <si>
    <t>1810735810</t>
  </si>
  <si>
    <t>553313b</t>
  </si>
  <si>
    <t>zárubeň z jeklů 1900/2100</t>
  </si>
  <si>
    <t>1430591967</t>
  </si>
  <si>
    <t>5533133</t>
  </si>
  <si>
    <t>zárubeň 900/2100</t>
  </si>
  <si>
    <t>-1364329867</t>
  </si>
  <si>
    <t>681191448</t>
  </si>
  <si>
    <t>762083121</t>
  </si>
  <si>
    <t>Impregnace řeziva proti dřevokaznému hmyzu, houbám a plísním máčením třída ohrožení 1 a 2</t>
  </si>
  <si>
    <t>1696014004</t>
  </si>
  <si>
    <t>10,267+2,823</t>
  </si>
  <si>
    <t>766001</t>
  </si>
  <si>
    <t>Vyvrtání otvorů v dřevěném obložení stěn v provedení podle PD D1.3</t>
  </si>
  <si>
    <t>1592430215</t>
  </si>
  <si>
    <t>"spodní ovládání oken pr 5 cm"12</t>
  </si>
  <si>
    <t>"pro el. zásuvku pr 10 cm"2</t>
  </si>
  <si>
    <t>" pro hlavice radiátorů pr 10 cm"6</t>
  </si>
  <si>
    <t>766002</t>
  </si>
  <si>
    <t>D+M dřevěná dvířka 300/300 v obložení stěn v provedení podle PD D1.3</t>
  </si>
  <si>
    <t>748816037</t>
  </si>
  <si>
    <t>766003</t>
  </si>
  <si>
    <t>D+M dřevěná dvířka 800/800 v obložení stěn v provedení podle PD D1.3</t>
  </si>
  <si>
    <t>1480666445</t>
  </si>
  <si>
    <t>766006</t>
  </si>
  <si>
    <t>D+M Dveře dřevěné plné 1600/2100 vč. kování v provedení podle PD</t>
  </si>
  <si>
    <t>-1121747557</t>
  </si>
  <si>
    <t>"tělocvična"1</t>
  </si>
  <si>
    <t>766007</t>
  </si>
  <si>
    <t>D+M Dveře dřevěné plné 1900/2100 vč. kování v provedení podle PD</t>
  </si>
  <si>
    <t>227620826</t>
  </si>
  <si>
    <t>766008</t>
  </si>
  <si>
    <t>D+M Dveře dřevěné plné 900/2100 vč. kování v provedení podle PD</t>
  </si>
  <si>
    <t>-1498136831</t>
  </si>
  <si>
    <t>7664122a</t>
  </si>
  <si>
    <t>Montáž obložení stěn plochy přes 1 m2 ze skosených a zaoblených hoblovaných prken přes 100mm min tl.32 mm s mezerami</t>
  </si>
  <si>
    <t>-1188403423</t>
  </si>
  <si>
    <t>" v provedení podle PD D1.3 a D1.5"(29,95*2+17,50)*2,60-(1,56*2,02+1,90*2,10+1,45*1,97)+17,50*3,10-0,90*2,10</t>
  </si>
  <si>
    <t>"ostění a nadpraží"(2,10*2+1,66+2,10*2+1,90+2,10*2+1,55+2,10*2+0,90)*0,40</t>
  </si>
  <si>
    <t>"horní plocha obložení stěn"17,50*0,152+(29,95+6,255+6,325)*0,372+(4,90*2+4,80)*0,70*2</t>
  </si>
  <si>
    <t>6051107a</t>
  </si>
  <si>
    <t>řezivo jehličnaté středové SM 2 - 3,5 m tl. 32 mm hoblované se skosenými hranami jakost I</t>
  </si>
  <si>
    <t>-1786716202</t>
  </si>
  <si>
    <t>291,67* 0,032*1,10</t>
  </si>
  <si>
    <t>766417211</t>
  </si>
  <si>
    <t>Montáž obložení stěn podkladového roštu</t>
  </si>
  <si>
    <t>796462320</t>
  </si>
  <si>
    <t>"stěny výše 2,60m vodorovné latě"(29,95*2+15,70)*4</t>
  </si>
  <si>
    <t>"stěny výše3,10m vodorovné latě"15,70*5</t>
  </si>
  <si>
    <t>"vodorovná lať podélné stěny"29,95*2*0,34/0,80</t>
  </si>
  <si>
    <t xml:space="preserve">"stěny výše 2,60m svislé latě"(29,95*2+15,70)*2,60/0,80 </t>
  </si>
  <si>
    <t>"stěny výše 3,10 m svislé latě"15,70*3,10/0,80</t>
  </si>
  <si>
    <t>605110600</t>
  </si>
  <si>
    <t>řezivo jehličnaté omítané střed jakost I</t>
  </si>
  <si>
    <t>1981600746</t>
  </si>
  <si>
    <t>712,896*0,06*0,06*1,10</t>
  </si>
  <si>
    <t>154851a</t>
  </si>
  <si>
    <t>spojovací materiál pro obložení stěn v provedení podle PD D1.5</t>
  </si>
  <si>
    <t>Kč</t>
  </si>
  <si>
    <t>923578346</t>
  </si>
  <si>
    <t>154851b</t>
  </si>
  <si>
    <t>spojovací materiál pro podkladní rošt v provedení podle PD D1.5</t>
  </si>
  <si>
    <t>-1376302537</t>
  </si>
  <si>
    <t>766695232</t>
  </si>
  <si>
    <t>Montáž truhlářských prahů dveří 2křídlových šířky do 10 cm</t>
  </si>
  <si>
    <t>866914008</t>
  </si>
  <si>
    <t>611872560</t>
  </si>
  <si>
    <t>prah dveřní dřevěný dubový tl 2 cm dl.147 cm š 10 cm</t>
  </si>
  <si>
    <t>1744907854</t>
  </si>
  <si>
    <t>9539622</t>
  </si>
  <si>
    <t>Kotvy chemickým tmelem M 4 hl 80 mm do zdiva z děrovaných cihel s pouzdrem a vyvrtáním otvoru</t>
  </si>
  <si>
    <t>803556824</t>
  </si>
  <si>
    <t>17,50*(4+5)/0,80</t>
  </si>
  <si>
    <t>"pod okny"(4,90*2+4,80)/0,80</t>
  </si>
  <si>
    <t>"dlouhá stěna"(29,95+6,255+1,20*2+6,325)/0,80</t>
  </si>
  <si>
    <t>"zaokrouhleno"272</t>
  </si>
  <si>
    <t>9539651</t>
  </si>
  <si>
    <t>Kotevní šroub pro chemické kotvy M4 dl 150 mm</t>
  </si>
  <si>
    <t>-1410805658</t>
  </si>
  <si>
    <t>1594525</t>
  </si>
  <si>
    <t>tahokov v provedení podle PD vč zpevnění a povrchové úpravy</t>
  </si>
  <si>
    <t>-1787303773</t>
  </si>
  <si>
    <t>(4,90*2+4,80)*0,16</t>
  </si>
  <si>
    <t>-1456542068</t>
  </si>
  <si>
    <t>783113101</t>
  </si>
  <si>
    <t>Jednonásobný napouštěcí syntetický nátěr truhlářských konstrukcí</t>
  </si>
  <si>
    <t>-216227459</t>
  </si>
  <si>
    <t>"transparentní lak jedna strana + hrany podle PD D1.3+D1.5"291,67+ 0,032*2</t>
  </si>
  <si>
    <t>783113121</t>
  </si>
  <si>
    <t>Dvojnásobný  krycí syntetický nátěr truhlářských konstrukcí</t>
  </si>
  <si>
    <t>-1422880850</t>
  </si>
  <si>
    <t>"transparentní lak jedna stana + hrany podle PD D1.3+D1.5"291,67+ 0,032*2</t>
  </si>
  <si>
    <t>783114101</t>
  </si>
  <si>
    <t>Základní jednonásobný syntetický nátěr truhlářských konstrukcí</t>
  </si>
  <si>
    <t>-1394047426</t>
  </si>
  <si>
    <t>"transparentní lak líc + hrany podle PD D1.3+D1.5"291,67+ 0,032*2</t>
  </si>
  <si>
    <t>783117101</t>
  </si>
  <si>
    <t>Krycí jednonásobný syntetický nátěr truhlářských konstrukcí</t>
  </si>
  <si>
    <t>-1507243160</t>
  </si>
  <si>
    <t>D - D - OSTATNÍ A SOUVISEJÍCÍ PRÁCE</t>
  </si>
  <si>
    <t xml:space="preserve">    3 - Svislé a kompletní konstrukce</t>
  </si>
  <si>
    <t xml:space="preserve">    767 - Konstrukce zámečnické</t>
  </si>
  <si>
    <t xml:space="preserve">    771 - Podlahy z dlaždic</t>
  </si>
  <si>
    <t>Svislé a kompletní konstrukce</t>
  </si>
  <si>
    <t>310278842</t>
  </si>
  <si>
    <t>Zazdívka otvorů pl do 1 m2 ve zdivu nadzákladovém z nepálených tvárnic tl do 300 mm</t>
  </si>
  <si>
    <t>-2022569262</t>
  </si>
  <si>
    <t>"provedení podle PD"1,65*2,20*0,30</t>
  </si>
  <si>
    <t>317234410</t>
  </si>
  <si>
    <t>Vyzdívka mezi nosníky z cihel pálených na MC</t>
  </si>
  <si>
    <t>-669405570</t>
  </si>
  <si>
    <t>"nářaďovna IPE160"2,05*0,16*0,30</t>
  </si>
  <si>
    <t>317944323</t>
  </si>
  <si>
    <t>Válcované nosníky č.14 až 22 dodatečně osazované do připravených otvorů</t>
  </si>
  <si>
    <t>-249652949</t>
  </si>
  <si>
    <t>"nářaďovna IPE160"2,05*3*15,80/1000</t>
  </si>
  <si>
    <t>130107480</t>
  </si>
  <si>
    <t>ocel profilová IPE, v jakosti 11 375, h=160 mm</t>
  </si>
  <si>
    <t>-2027645919</t>
  </si>
  <si>
    <t>"nářaďovna IPE160"2,05*3*15,80/1000*1,10</t>
  </si>
  <si>
    <t>612135101</t>
  </si>
  <si>
    <t>Hrubá výplň rýh ve stěnách maltou jakékoli šířky rýhy</t>
  </si>
  <si>
    <t>1951071449</t>
  </si>
  <si>
    <t>"pro vedení k výsledkové tabuli"8*0,07</t>
  </si>
  <si>
    <t>"vedení nad vstupem"3*0,07</t>
  </si>
  <si>
    <t>"zásuvka v nářaďovně"3*0,07</t>
  </si>
  <si>
    <t>6123252a</t>
  </si>
  <si>
    <t>Vápenocementová štuková omítka malých ploch do 4,0 m2 na stěnách</t>
  </si>
  <si>
    <t>-1181429435</t>
  </si>
  <si>
    <t>"po bourané příčce"0,50*3,00</t>
  </si>
  <si>
    <t>"po vybourání dveří"(1,45+1,97*2)*0,30+(1,70+1,97*2)*0,40+(1,45+1,97*2)*0,40</t>
  </si>
  <si>
    <t>"po vybouraném otvoru vnitřní a vnější"(3,70-1,45)*1,60*2</t>
  </si>
  <si>
    <t>6123252b</t>
  </si>
  <si>
    <t>Vápenocementová štuková omítka malých ploch do 1,0 m2 na stěnách</t>
  </si>
  <si>
    <t>-379297735</t>
  </si>
  <si>
    <t>"pro vedení k výsledkové tabuli"6,00*0,30</t>
  </si>
  <si>
    <t>"vedení nad vstupem"4*0,30</t>
  </si>
  <si>
    <t>"zásuvka v nářaďovně"0,40*0,40</t>
  </si>
  <si>
    <t>612325302</t>
  </si>
  <si>
    <t>Vápenocementová štuková omítka ostění nebo nadpraží</t>
  </si>
  <si>
    <t>1556292288</t>
  </si>
  <si>
    <t>(1,90+2,10*2)*0,40+(1,97*2+1,45)*0,30</t>
  </si>
  <si>
    <t>631311114</t>
  </si>
  <si>
    <t>Mazanina tl do 80 mm z betonu prostého bez zvýšených nároků na prostředí tř. C 16/20</t>
  </si>
  <si>
    <t>1775449058</t>
  </si>
  <si>
    <t>"lože pro osazení válcovaných nosníků vč.bednění"0,20*0,30*0,05*2</t>
  </si>
  <si>
    <t>-1766435228</t>
  </si>
  <si>
    <t>553313910</t>
  </si>
  <si>
    <t>zárubeň ocelová pro zděné stěny 150 1450 dvoukřídlá</t>
  </si>
  <si>
    <t>1043883863</t>
  </si>
  <si>
    <t>900011</t>
  </si>
  <si>
    <t xml:space="preserve">Ochrana různých zařízení během výstavby </t>
  </si>
  <si>
    <t>1253880525</t>
  </si>
  <si>
    <t>"rozvodnice elektro"1</t>
  </si>
  <si>
    <t>"rozvodnice ovládání osvětlení"1</t>
  </si>
  <si>
    <t>"rozvodnice ovládání výsledkové tabule"1</t>
  </si>
  <si>
    <t>952901111</t>
  </si>
  <si>
    <t>Vyčištění budov bytové a občanské výstavby při výšce podlaží do 4 m</t>
  </si>
  <si>
    <t>1170867571</t>
  </si>
  <si>
    <t>952901114</t>
  </si>
  <si>
    <t>Vyčištění budov bytové a občanské výstavby při výšce podlaží přes 4 m</t>
  </si>
  <si>
    <t>100657686</t>
  </si>
  <si>
    <t>-356731660</t>
  </si>
  <si>
    <t>766004</t>
  </si>
  <si>
    <t>D+M Dveře dřevěné plné 1450/1970 vč. kování v provedení podle PD</t>
  </si>
  <si>
    <t>-953578939</t>
  </si>
  <si>
    <t>"nářaďovna"1</t>
  </si>
  <si>
    <t>766005</t>
  </si>
  <si>
    <t>D+M Dveře dřevěné plné 1450/1970 vč. kování a kruhového okna v provedení podle PD</t>
  </si>
  <si>
    <t>-989035636</t>
  </si>
  <si>
    <t>-1253289840</t>
  </si>
  <si>
    <t>767</t>
  </si>
  <si>
    <t>Konstrukce zámečnické</t>
  </si>
  <si>
    <t>7671221</t>
  </si>
  <si>
    <t>D+M ocelové dělící stěny 5700/3000 s dvoukřídlovými posuvnými dveřmi mvč. kotvení a povrchové úpravy v provedení podle PD  D1.3</t>
  </si>
  <si>
    <t>-339046442</t>
  </si>
  <si>
    <t>5,70*3,00</t>
  </si>
  <si>
    <t>998767202</t>
  </si>
  <si>
    <t>Přesun hmot procentní pro zámečnické konstrukce v objektech v do 12 m</t>
  </si>
  <si>
    <t>-766834560</t>
  </si>
  <si>
    <t>771</t>
  </si>
  <si>
    <t>Podlahy z dlaždic</t>
  </si>
  <si>
    <t>771474142</t>
  </si>
  <si>
    <t>Montáž soklíků z dlaždic keramických s požlábkem flexibilní lepidlo v do 120 mm</t>
  </si>
  <si>
    <t>452536357</t>
  </si>
  <si>
    <t>"po zazděném otvoru"1,65</t>
  </si>
  <si>
    <t>"od dveří k rohu"3,70-1,45</t>
  </si>
  <si>
    <t>597613120</t>
  </si>
  <si>
    <t xml:space="preserve">sokl keramický podlahy (barevné) 30 x 8 x 0,8 cm I. j. </t>
  </si>
  <si>
    <t>192061549</t>
  </si>
  <si>
    <t>3,900/0,30*1,10</t>
  </si>
  <si>
    <t>998771202</t>
  </si>
  <si>
    <t>Přesun hmot procentní pro podlahy z dlaždic v objektech v do 12 m</t>
  </si>
  <si>
    <t>-521563573</t>
  </si>
  <si>
    <t>7838263</t>
  </si>
  <si>
    <t>Olejový omyvatelný nátěr omítek v provedení podle stávajícího</t>
  </si>
  <si>
    <t>-1870778995</t>
  </si>
  <si>
    <t>"po zazděném otvoru"1,65*1,60</t>
  </si>
  <si>
    <t>"od dveří na roh"3,70*1,60-1,45*1,60</t>
  </si>
  <si>
    <t>E - E - NOVÁ VÝMALBA VČ PŘÍSLUŠNÝCH PRACÍ</t>
  </si>
  <si>
    <t xml:space="preserve">    94 - Lešení a stavební výtahy</t>
  </si>
  <si>
    <t xml:space="preserve">    784 - Dokončovací práce - malby a tapety</t>
  </si>
  <si>
    <t>612325222</t>
  </si>
  <si>
    <t>Vápenocementová štuková omítka nebo vysprávkový tmel malých ploch do 0,25 m2 na stěnách</t>
  </si>
  <si>
    <t>-506153186</t>
  </si>
  <si>
    <t>"odhad"50</t>
  </si>
  <si>
    <t>94</t>
  </si>
  <si>
    <t>Lešení a stavební výtahy</t>
  </si>
  <si>
    <t>946111118</t>
  </si>
  <si>
    <t>Montáž pojízdných věží trubkových/dílcových š do 0,9 m dl do 3,2 m v do 8,6 m</t>
  </si>
  <si>
    <t>-258187272</t>
  </si>
  <si>
    <t>"pro malby a opravy omítek"2</t>
  </si>
  <si>
    <t>946111218</t>
  </si>
  <si>
    <t>Příplatek k pojízdným věžím š do 0,9 m dl do 3,2 m v do 8,6 m za první a ZKD den použití</t>
  </si>
  <si>
    <t>-854211338</t>
  </si>
  <si>
    <t>2*10</t>
  </si>
  <si>
    <t>946111818</t>
  </si>
  <si>
    <t>Demontáž pojízdných věží trubkových/dílcových š do 0,9 m dl do 3,2 m v do 8,6 m</t>
  </si>
  <si>
    <t>961181484</t>
  </si>
  <si>
    <t>949101111</t>
  </si>
  <si>
    <t>Lešení pomocné pro objekty pozemních staveb s lešeňovou podlahou v do 1,9 m zatížení do 150 kg/m2</t>
  </si>
  <si>
    <t>-1111553843</t>
  </si>
  <si>
    <t>"pro obložení stěn"(29,95+17,50)*2*1,50</t>
  </si>
  <si>
    <t>-579178619</t>
  </si>
  <si>
    <t>-1825559830</t>
  </si>
  <si>
    <t>-784922078</t>
  </si>
  <si>
    <t>"celkem 20 km"0,245*19</t>
  </si>
  <si>
    <t>-950116038</t>
  </si>
  <si>
    <t>0,245</t>
  </si>
  <si>
    <t>684204564</t>
  </si>
  <si>
    <t>784</t>
  </si>
  <si>
    <t>Dokončovací práce - malby a tapety</t>
  </si>
  <si>
    <t>784111031</t>
  </si>
  <si>
    <t>Omytí podkladu v místnostech výšky do 3,80 m</t>
  </si>
  <si>
    <t>-804063535</t>
  </si>
  <si>
    <t>"Nářaďovna"(5,70+9,75)*2*3,00+5,70*9,75</t>
  </si>
  <si>
    <t>784111035</t>
  </si>
  <si>
    <t>Omytí podkladu v místnostech výšky přes 5,00 m</t>
  </si>
  <si>
    <t>-1892694732</t>
  </si>
  <si>
    <t>"tělocvična"(29,95*2+17,50)*(9,00-2,05)+17,50*(9,00-3,05)</t>
  </si>
  <si>
    <t>784121001</t>
  </si>
  <si>
    <t>Oškrabání malby v mísnostech výšky do 3,80 m</t>
  </si>
  <si>
    <t>-1741432164</t>
  </si>
  <si>
    <t>784121005</t>
  </si>
  <si>
    <t>Oškrabání malby v mísnostech výšky přes 5,00 m</t>
  </si>
  <si>
    <t>1417212499</t>
  </si>
  <si>
    <t>784211101</t>
  </si>
  <si>
    <t>Dvojnásobné bílé malby ze směsí za mokra výborně otěruvzdorných v místnostech výšky do 3,80 m</t>
  </si>
  <si>
    <t>-149104370</t>
  </si>
  <si>
    <t>784211105</t>
  </si>
  <si>
    <t>Dvojnásobné bílé malby ze směsí za mokra výborně otěruvzdorných v místnostech výšky přes 5,00 m</t>
  </si>
  <si>
    <t>320540298</t>
  </si>
  <si>
    <t>F - F - VEDLEJŠÍ ROZPOČTOVÉ NÁKLADY</t>
  </si>
  <si>
    <t>VRN - Vedlejší rozpočtové náklady</t>
  </si>
  <si>
    <t>VRN</t>
  </si>
  <si>
    <t>Vedlejší rozpočtové náklady</t>
  </si>
  <si>
    <t>032103000</t>
  </si>
  <si>
    <t>Náklady na stavební buňky</t>
  </si>
  <si>
    <t>1024</t>
  </si>
  <si>
    <t>-1856613143</t>
  </si>
  <si>
    <t>032503000</t>
  </si>
  <si>
    <t>Skládky na staveništi</t>
  </si>
  <si>
    <t>-187764720</t>
  </si>
  <si>
    <t>032903000</t>
  </si>
  <si>
    <t>Náklady na provoz a údržbu vybavení staveniště</t>
  </si>
  <si>
    <t>1940876658</t>
  </si>
  <si>
    <t>034103000</t>
  </si>
  <si>
    <t>Energie pro zařízení staveniště</t>
  </si>
  <si>
    <t>-632533891</t>
  </si>
  <si>
    <t>034203000</t>
  </si>
  <si>
    <t>Oplocení staveniště</t>
  </si>
  <si>
    <t>1660112802</t>
  </si>
  <si>
    <t>034303000</t>
  </si>
  <si>
    <t>Opatření na ochranu pozemků sousedních se staveništěm</t>
  </si>
  <si>
    <t>1794161223</t>
  </si>
  <si>
    <t>034503000</t>
  </si>
  <si>
    <t>Informační tabule na staveništi</t>
  </si>
  <si>
    <t>1076354180</t>
  </si>
  <si>
    <t>039103000</t>
  </si>
  <si>
    <t>Rozebrání, bourání a odvoz zařízení staveniště</t>
  </si>
  <si>
    <t>-1719464297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</si>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</sst>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 x14ac:knownFonts="1">
    <font>
      <sz val="8"/>
      <name val="Trebuchet MS"/>
      <family val="2"/>
      <charset val="1"/>
    </font>
    <font>
      <b/>
      <sz val="10"/>
      <color rgb="FF000000"/>
      <name val="Trebuchet MS"/>
      <family val="2"/>
      <charset val="1"/>
    </font>
    <font>
      <sz val="8"/>
      <color rgb="FFFAE682"/>
      <name val="Trebuchet MS"/>
      <charset val="1"/>
    </font>
    <font>
      <sz val="10"/>
      <name val="Trebuchet MS"/>
      <charset val="1"/>
    </font>
    <font>
      <sz val="10"/>
      <color rgb="FF960000"/>
      <name val="Trebuchet MS"/>
      <charset val="1"/>
    </font>
    <font>
      <u/>
      <sz val="10"/>
      <color rgb="FF0000FF"/>
      <name val="Trebuchet MS"/>
      <charset val="1"/>
    </font>
    <font>
      <u/>
      <sz val="11"/>
      <color rgb="FF0000FF"/>
      <name val="Calibri"/>
      <charset val="1"/>
    </font>
    <font>
      <b/>
      <sz val="16"/>
      <name val="Trebuchet MS"/>
      <charset val="1"/>
    </font>
    <font>
      <sz val="8"/>
      <color rgb="FF3366FF"/>
      <name val="Trebuchet MS"/>
      <charset val="1"/>
    </font>
    <font>
      <b/>
      <sz val="12"/>
      <color rgb="FF969696"/>
      <name val="Trebuchet MS"/>
      <charset val="1"/>
    </font>
    <font>
      <sz val="9"/>
      <color rgb="FF969696"/>
      <name val="Trebuchet MS"/>
      <charset val="1"/>
    </font>
    <font>
      <sz val="9"/>
      <name val="Trebuchet MS"/>
      <charset val="1"/>
    </font>
    <font>
      <b/>
      <sz val="8"/>
      <color rgb="FF969696"/>
      <name val="Trebuchet MS"/>
      <charset val="1"/>
    </font>
    <font>
      <b/>
      <sz val="12"/>
      <name val="Trebuchet MS"/>
      <charset val="1"/>
    </font>
    <font>
      <b/>
      <sz val="10"/>
      <name val="Trebuchet MS"/>
      <charset val="1"/>
    </font>
    <font>
      <sz val="8"/>
      <color rgb="FF969696"/>
      <name val="Trebuchet MS"/>
      <charset val="1"/>
    </font>
    <font>
      <b/>
      <sz val="9"/>
      <name val="Trebuchet MS"/>
      <charset val="1"/>
    </font>
    <font>
      <sz val="12"/>
      <color rgb="FF969696"/>
      <name val="Trebuchet MS"/>
      <charset val="1"/>
    </font>
    <font>
      <b/>
      <sz val="12"/>
      <color rgb="FF960000"/>
      <name val="Trebuchet MS"/>
      <charset val="1"/>
    </font>
    <font>
      <sz val="12"/>
      <name val="Trebuchet MS"/>
      <charset val="1"/>
    </font>
    <font>
      <sz val="18"/>
      <color rgb="FF0000FF"/>
      <name val="Wingdings 2"/>
      <charset val="1"/>
    </font>
    <font>
      <sz val="11"/>
      <name val="Trebuchet MS"/>
      <charset val="1"/>
    </font>
    <font>
      <b/>
      <sz val="11"/>
      <color rgb="FF003366"/>
      <name val="Trebuchet MS"/>
      <charset val="1"/>
    </font>
    <font>
      <sz val="11"/>
      <color rgb="FF003366"/>
      <name val="Trebuchet MS"/>
      <charset val="1"/>
    </font>
    <font>
      <b/>
      <sz val="11"/>
      <name val="Trebuchet MS"/>
      <charset val="1"/>
    </font>
    <font>
      <sz val="11"/>
      <color rgb="FF969696"/>
      <name val="Trebuchet MS"/>
      <charset val="1"/>
    </font>
    <font>
      <sz val="10"/>
      <color rgb="FF0000FF"/>
      <name val="Trebuchet MS"/>
      <charset val="1"/>
    </font>
    <font>
      <b/>
      <sz val="12"/>
      <color rgb="FF800000"/>
      <name val="Trebuchet MS"/>
      <charset val="1"/>
    </font>
    <font>
      <sz val="12"/>
      <color rgb="FF003366"/>
      <name val="Trebuchet MS"/>
      <charset val="1"/>
    </font>
    <font>
      <sz val="10"/>
      <color rgb="FF003366"/>
      <name val="Trebuchet MS"/>
      <charset val="1"/>
    </font>
    <font>
      <sz val="9"/>
      <color rgb="FF000000"/>
      <name val="Trebuchet MS"/>
      <charset val="1"/>
    </font>
    <font>
      <sz val="8"/>
      <color rgb="FF960000"/>
      <name val="Trebuchet MS"/>
      <charset val="1"/>
    </font>
    <font>
      <b/>
      <sz val="8"/>
      <name val="Trebuchet MS"/>
      <charset val="1"/>
    </font>
    <font>
      <sz val="8"/>
      <color rgb="FF003366"/>
      <name val="Trebuchet MS"/>
      <charset val="1"/>
    </font>
    <font>
      <sz val="8"/>
      <color rgb="FF505050"/>
      <name val="Trebuchet MS"/>
      <charset val="1"/>
    </font>
    <font>
      <sz val="7"/>
      <color rgb="FF969696"/>
      <name val="Trebuchet MS"/>
      <charset val="1"/>
    </font>
    <font>
      <sz val="8"/>
      <color rgb="FF800080"/>
      <name val="Trebuchet MS"/>
      <charset val="1"/>
    </font>
    <font>
      <sz val="8"/>
      <color rgb="FFFF0000"/>
      <name val="Trebuchet MS"/>
      <charset val="1"/>
    </font>
    <font>
      <sz val="8"/>
      <color rgb="FF0000A8"/>
      <name val="Trebuchet MS"/>
      <charset val="1"/>
    </font>
    <font>
      <i/>
      <sz val="8"/>
      <color rgb="FF0000FF"/>
      <name val="Trebuchet MS"/>
      <charset val="1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i/>
      <sz val="9"/>
      <name val="Trebuchet MS"/>
      <charset val="238"/>
    </font>
    <font>
      <b/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DDDDDD"/>
        <bgColor rgb="FFD2D2D2"/>
      </patternFill>
    </fill>
    <fill>
      <patternFill patternType="solid">
        <fgColor rgb="FFFAE682"/>
        <bgColor rgb="FFFFFFCC"/>
      </patternFill>
    </fill>
    <fill>
      <patternFill patternType="solid">
        <fgColor rgb="FFBEBEBE"/>
        <bgColor rgb="FFD2D2D2"/>
      </patternFill>
    </fill>
    <fill>
      <patternFill patternType="solid">
        <fgColor rgb="FFD2D2D2"/>
        <bgColor rgb="FFDDDDDD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auto="1"/>
      </right>
      <top style="hair">
        <color rgb="FF969696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6" fillId="0" borderId="0" applyBorder="0" applyProtection="0"/>
    <xf numFmtId="0" fontId="1" fillId="3" borderId="0" applyBorder="0" applyProtection="0"/>
  </cellStyleXfs>
  <cellXfs count="393">
    <xf numFmtId="0" fontId="0" fillId="0" borderId="0" xfId="0"/>
    <xf numFmtId="165" fontId="11" fillId="0" borderId="0" xfId="0" applyNumberFormat="1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 wrapText="1"/>
    </xf>
    <xf numFmtId="4" fontId="13" fillId="5" borderId="10" xfId="0" applyNumberFormat="1" applyFont="1" applyFill="1" applyBorder="1" applyAlignment="1" applyProtection="1">
      <alignment vertical="center"/>
    </xf>
    <xf numFmtId="0" fontId="13" fillId="5" borderId="9" xfId="0" applyFont="1" applyFill="1" applyBorder="1" applyAlignment="1" applyProtection="1">
      <alignment horizontal="left" vertical="center"/>
    </xf>
    <xf numFmtId="4" fontId="12" fillId="0" borderId="0" xfId="0" applyNumberFormat="1" applyFont="1" applyBorder="1" applyAlignment="1" applyProtection="1">
      <alignment vertical="center"/>
    </xf>
    <xf numFmtId="164" fontId="15" fillId="0" borderId="0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4" fontId="14" fillId="0" borderId="7" xfId="0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 wrapText="1"/>
    </xf>
    <xf numFmtId="49" fontId="11" fillId="2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 applyProtection="1">
      <alignment horizontal="left" vertical="center"/>
    </xf>
    <xf numFmtId="0" fontId="0" fillId="0" borderId="0" xfId="0" applyBorder="1"/>
    <xf numFmtId="0" fontId="44" fillId="0" borderId="0" xfId="0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left" vertical="center" wrapText="1"/>
      <protection locked="0"/>
    </xf>
    <xf numFmtId="0" fontId="42" fillId="0" borderId="12" xfId="0" applyFont="1" applyBorder="1" applyAlignment="1" applyProtection="1">
      <alignment horizontal="left" wrapText="1"/>
      <protection locked="0"/>
    </xf>
    <xf numFmtId="0" fontId="41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</xf>
    <xf numFmtId="0" fontId="26" fillId="4" borderId="0" xfId="1" applyFont="1" applyFill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 wrapText="1"/>
    </xf>
    <xf numFmtId="4" fontId="18" fillId="0" borderId="0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horizontal="right" vertical="center"/>
    </xf>
    <xf numFmtId="0" fontId="11" fillId="6" borderId="9" xfId="0" applyFont="1" applyFill="1" applyBorder="1" applyAlignment="1" applyProtection="1">
      <alignment horizontal="right" vertical="center"/>
    </xf>
    <xf numFmtId="0" fontId="11" fillId="6" borderId="9" xfId="0" applyFont="1" applyFill="1" applyBorder="1" applyAlignment="1" applyProtection="1">
      <alignment horizontal="center" vertical="center"/>
    </xf>
    <xf numFmtId="0" fontId="11" fillId="6" borderId="8" xfId="0" applyFont="1" applyFill="1" applyBorder="1" applyAlignment="1" applyProtection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2" fillId="4" borderId="0" xfId="0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horizontal="left" vertical="center"/>
    </xf>
    <xf numFmtId="0" fontId="5" fillId="4" borderId="0" xfId="1" applyFont="1" applyFill="1" applyBorder="1" applyAlignment="1" applyProtection="1">
      <alignment vertical="center"/>
    </xf>
    <xf numFmtId="0" fontId="6" fillId="4" borderId="0" xfId="1" applyFill="1" applyBorder="1" applyAlignment="1" applyProtection="1"/>
    <xf numFmtId="0" fontId="0" fillId="4" borderId="0" xfId="0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  <protection locked="0"/>
    </xf>
    <xf numFmtId="49" fontId="11" fillId="2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4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1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13" fillId="5" borderId="9" xfId="0" applyFont="1" applyFill="1" applyBorder="1" applyAlignment="1" applyProtection="1">
      <alignment horizontal="center" vertical="center"/>
    </xf>
    <xf numFmtId="0" fontId="0" fillId="5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1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1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11" fillId="0" borderId="0" xfId="0" applyNumberFormat="1" applyFont="1" applyBorder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1" fillId="6" borderId="10" xfId="0" applyFont="1" applyFill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4" fontId="17" fillId="0" borderId="21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7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21" fillId="0" borderId="4" xfId="0" applyFont="1" applyBorder="1" applyAlignment="1">
      <alignment vertical="center"/>
    </xf>
    <xf numFmtId="4" fontId="25" fillId="0" borderId="21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7" xfId="0" applyNumberFormat="1" applyFont="1" applyBorder="1" applyAlignment="1" applyProtection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166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26" fillId="4" borderId="0" xfId="1" applyFont="1" applyFill="1" applyBorder="1" applyAlignment="1" applyProtection="1">
      <alignment vertical="center"/>
    </xf>
    <xf numFmtId="0" fontId="3" fillId="4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 vertical="center"/>
      <protection locked="0"/>
    </xf>
    <xf numFmtId="4" fontId="15" fillId="0" borderId="0" xfId="0" applyNumberFormat="1" applyFont="1" applyBorder="1" applyAlignment="1" applyProtection="1">
      <alignment vertical="center"/>
    </xf>
    <xf numFmtId="164" fontId="15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13" fillId="6" borderId="8" xfId="0" applyFont="1" applyFill="1" applyBorder="1" applyAlignment="1" applyProtection="1">
      <alignment horizontal="left" vertical="center"/>
    </xf>
    <xf numFmtId="0" fontId="13" fillId="6" borderId="9" xfId="0" applyFont="1" applyFill="1" applyBorder="1" applyAlignment="1" applyProtection="1">
      <alignment horizontal="right" vertical="center"/>
    </xf>
    <xf numFmtId="0" fontId="13" fillId="6" borderId="9" xfId="0" applyFont="1" applyFill="1" applyBorder="1" applyAlignment="1" applyProtection="1">
      <alignment horizontal="center" vertical="center"/>
    </xf>
    <xf numFmtId="0" fontId="0" fillId="6" borderId="9" xfId="0" applyFont="1" applyFill="1" applyBorder="1" applyAlignment="1" applyProtection="1">
      <alignment vertical="center"/>
      <protection locked="0"/>
    </xf>
    <xf numFmtId="4" fontId="13" fillId="6" borderId="9" xfId="0" applyNumberFormat="1" applyFont="1" applyFill="1" applyBorder="1" applyAlignment="1" applyProtection="1">
      <alignment vertical="center"/>
    </xf>
    <xf numFmtId="0" fontId="0" fillId="6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11" fillId="6" borderId="0" xfId="0" applyFont="1" applyFill="1" applyBorder="1" applyAlignment="1" applyProtection="1">
      <alignment horizontal="right" vertical="center"/>
    </xf>
    <xf numFmtId="0" fontId="0" fillId="6" borderId="5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28" fillId="0" borderId="0" xfId="0" applyFont="1" applyAlignment="1">
      <alignment vertical="center"/>
    </xf>
    <xf numFmtId="0" fontId="28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23" xfId="0" applyFont="1" applyBorder="1" applyAlignment="1" applyProtection="1">
      <alignment horizontal="left" vertical="center"/>
    </xf>
    <xf numFmtId="0" fontId="28" fillId="0" borderId="23" xfId="0" applyFont="1" applyBorder="1" applyAlignment="1" applyProtection="1">
      <alignment vertical="center"/>
    </xf>
    <xf numFmtId="0" fontId="28" fillId="0" borderId="23" xfId="0" applyFont="1" applyBorder="1" applyAlignment="1" applyProtection="1">
      <alignment vertical="center"/>
      <protection locked="0"/>
    </xf>
    <xf numFmtId="4" fontId="28" fillId="0" borderId="23" xfId="0" applyNumberFormat="1" applyFont="1" applyBorder="1" applyAlignment="1" applyProtection="1">
      <alignment vertical="center"/>
    </xf>
    <xf numFmtId="0" fontId="28" fillId="0" borderId="5" xfId="0" applyFont="1" applyBorder="1" applyAlignment="1" applyProtection="1">
      <alignment vertical="center"/>
    </xf>
    <xf numFmtId="0" fontId="29" fillId="0" borderId="0" xfId="0" applyFont="1" applyAlignment="1">
      <alignment vertical="center"/>
    </xf>
    <xf numFmtId="0" fontId="29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9" fillId="0" borderId="23" xfId="0" applyFont="1" applyBorder="1" applyAlignment="1" applyProtection="1">
      <alignment horizontal="left" vertical="center"/>
    </xf>
    <xf numFmtId="0" fontId="29" fillId="0" borderId="23" xfId="0" applyFont="1" applyBorder="1" applyAlignment="1" applyProtection="1">
      <alignment vertical="center"/>
    </xf>
    <xf numFmtId="0" fontId="29" fillId="0" borderId="23" xfId="0" applyFont="1" applyBorder="1" applyAlignment="1" applyProtection="1">
      <alignment vertical="center"/>
      <protection locked="0"/>
    </xf>
    <xf numFmtId="4" fontId="29" fillId="0" borderId="23" xfId="0" applyNumberFormat="1" applyFont="1" applyBorder="1" applyAlignment="1" applyProtection="1">
      <alignment vertical="center"/>
    </xf>
    <xf numFmtId="0" fontId="29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  <protection locked="0"/>
    </xf>
    <xf numFmtId="165" fontId="11" fillId="0" borderId="0" xfId="0" applyNumberFormat="1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1" fillId="6" borderId="18" xfId="0" applyFont="1" applyFill="1" applyBorder="1" applyAlignment="1" applyProtection="1">
      <alignment horizontal="center" vertical="center" wrapText="1"/>
    </xf>
    <xf numFmtId="0" fontId="11" fillId="6" borderId="19" xfId="0" applyFont="1" applyFill="1" applyBorder="1" applyAlignment="1" applyProtection="1">
      <alignment horizontal="center" vertical="center" wrapText="1"/>
    </xf>
    <xf numFmtId="0" fontId="30" fillId="6" borderId="19" xfId="0" applyFont="1" applyFill="1" applyBorder="1" applyAlignment="1" applyProtection="1">
      <alignment horizontal="center" vertical="center" wrapText="1"/>
      <protection locked="0"/>
    </xf>
    <xf numFmtId="0" fontId="11" fillId="6" borderId="20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31" fillId="0" borderId="15" xfId="0" applyNumberFormat="1" applyFont="1" applyBorder="1" applyAlignment="1" applyProtection="1"/>
    <xf numFmtId="166" fontId="31" fillId="0" borderId="16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33" fillId="0" borderId="0" xfId="0" applyFont="1" applyAlignment="1"/>
    <xf numFmtId="0" fontId="33" fillId="0" borderId="4" xfId="0" applyFont="1" applyBorder="1" applyAlignment="1" applyProtection="1"/>
    <xf numFmtId="0" fontId="33" fillId="0" borderId="0" xfId="0" applyFont="1" applyAlignment="1" applyProtection="1"/>
    <xf numFmtId="0" fontId="33" fillId="0" borderId="0" xfId="0" applyFont="1" applyAlignment="1" applyProtection="1">
      <alignment horizontal="left"/>
    </xf>
    <xf numFmtId="0" fontId="28" fillId="0" borderId="0" xfId="0" applyFont="1" applyAlignment="1" applyProtection="1">
      <alignment horizontal="left"/>
    </xf>
    <xf numFmtId="0" fontId="33" fillId="0" borderId="0" xfId="0" applyFont="1" applyAlignment="1" applyProtection="1">
      <protection locked="0"/>
    </xf>
    <xf numFmtId="4" fontId="28" fillId="0" borderId="0" xfId="0" applyNumberFormat="1" applyFont="1" applyAlignment="1" applyProtection="1"/>
    <xf numFmtId="0" fontId="33" fillId="0" borderId="4" xfId="0" applyFont="1" applyBorder="1" applyAlignment="1"/>
    <xf numFmtId="0" fontId="33" fillId="0" borderId="21" xfId="0" applyFont="1" applyBorder="1" applyAlignment="1" applyProtection="1"/>
    <xf numFmtId="0" fontId="33" fillId="0" borderId="0" xfId="0" applyFont="1" applyBorder="1" applyAlignment="1" applyProtection="1"/>
    <xf numFmtId="166" fontId="33" fillId="0" borderId="0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4" fontId="33" fillId="0" borderId="0" xfId="0" applyNumberFormat="1" applyFont="1" applyAlignment="1">
      <alignment vertical="center"/>
    </xf>
    <xf numFmtId="0" fontId="33" fillId="0" borderId="0" xfId="0" applyFont="1" applyBorder="1" applyAlignment="1" applyProtection="1">
      <alignment horizontal="left"/>
    </xf>
    <xf numFmtId="0" fontId="29" fillId="0" borderId="0" xfId="0" applyFont="1" applyBorder="1" applyAlignment="1" applyProtection="1">
      <alignment horizontal="left"/>
    </xf>
    <xf numFmtId="4" fontId="29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2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5" fillId="2" borderId="27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166" fontId="15" fillId="0" borderId="0" xfId="0" applyNumberFormat="1" applyFont="1" applyBorder="1" applyAlignment="1" applyProtection="1">
      <alignment vertical="center"/>
    </xf>
    <xf numFmtId="166" fontId="15" fillId="0" borderId="17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4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center" wrapText="1"/>
    </xf>
    <xf numFmtId="167" fontId="34" fillId="0" borderId="0" xfId="0" applyNumberFormat="1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  <protection locked="0"/>
    </xf>
    <xf numFmtId="0" fontId="34" fillId="0" borderId="4" xfId="0" applyFont="1" applyBorder="1" applyAlignment="1">
      <alignment vertical="center"/>
    </xf>
    <xf numFmtId="0" fontId="34" fillId="0" borderId="21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4" fillId="0" borderId="17" xfId="0" applyFont="1" applyBorder="1" applyAlignment="1" applyProtection="1">
      <alignment vertical="center"/>
    </xf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4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36" fillId="0" borderId="0" xfId="0" applyFont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6" fillId="0" borderId="21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6" fillId="0" borderId="17" xfId="0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167" fontId="34" fillId="0" borderId="0" xfId="0" applyNumberFormat="1" applyFont="1" applyAlignment="1" applyProtection="1">
      <alignment vertical="center"/>
    </xf>
    <xf numFmtId="0" fontId="37" fillId="0" borderId="0" xfId="0" applyFont="1" applyAlignment="1">
      <alignment vertical="center"/>
    </xf>
    <xf numFmtId="0" fontId="37" fillId="0" borderId="4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37" fillId="0" borderId="0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7" fillId="0" borderId="21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37" fillId="0" borderId="17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167" fontId="0" fillId="2" borderId="27" xfId="0" applyNumberFormat="1" applyFont="1" applyFill="1" applyBorder="1" applyAlignment="1" applyProtection="1">
      <alignment vertical="center"/>
      <protection locked="0"/>
    </xf>
    <xf numFmtId="0" fontId="38" fillId="0" borderId="0" xfId="0" applyFont="1" applyAlignment="1">
      <alignment vertical="center"/>
    </xf>
    <xf numFmtId="0" fontId="38" fillId="0" borderId="4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167" fontId="38" fillId="0" borderId="0" xfId="0" applyNumberFormat="1" applyFont="1" applyAlignment="1" applyProtection="1">
      <alignment vertical="center"/>
    </xf>
    <xf numFmtId="0" fontId="38" fillId="0" borderId="0" xfId="0" applyFont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8" fillId="0" borderId="21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vertical="center"/>
    </xf>
    <xf numFmtId="0" fontId="38" fillId="0" borderId="17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15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5" fillId="0" borderId="23" xfId="0" applyNumberFormat="1" applyFont="1" applyBorder="1" applyAlignment="1" applyProtection="1">
      <alignment vertical="center"/>
    </xf>
    <xf numFmtId="166" fontId="15" fillId="0" borderId="24" xfId="0" applyNumberFormat="1" applyFont="1" applyBorder="1" applyAlignment="1" applyProtection="1">
      <alignment vertical="center"/>
    </xf>
    <xf numFmtId="0" fontId="39" fillId="0" borderId="27" xfId="0" applyFont="1" applyBorder="1" applyAlignment="1" applyProtection="1">
      <alignment horizontal="center" vertical="center"/>
    </xf>
    <xf numFmtId="49" fontId="39" fillId="0" borderId="27" xfId="0" applyNumberFormat="1" applyFont="1" applyBorder="1" applyAlignment="1" applyProtection="1">
      <alignment horizontal="left" vertical="center" wrapText="1"/>
    </xf>
    <xf numFmtId="0" fontId="39" fillId="0" borderId="27" xfId="0" applyFont="1" applyBorder="1" applyAlignment="1" applyProtection="1">
      <alignment horizontal="left" vertical="center" wrapText="1"/>
    </xf>
    <xf numFmtId="0" fontId="39" fillId="0" borderId="27" xfId="0" applyFont="1" applyBorder="1" applyAlignment="1" applyProtection="1">
      <alignment horizontal="center" vertical="center" wrapText="1"/>
    </xf>
    <xf numFmtId="167" fontId="39" fillId="0" borderId="27" xfId="0" applyNumberFormat="1" applyFont="1" applyBorder="1" applyAlignment="1" applyProtection="1">
      <alignment vertical="center"/>
    </xf>
    <xf numFmtId="4" fontId="39" fillId="2" borderId="27" xfId="0" applyNumberFormat="1" applyFont="1" applyFill="1" applyBorder="1" applyAlignment="1" applyProtection="1">
      <alignment vertical="center"/>
      <protection locked="0"/>
    </xf>
    <xf numFmtId="4" fontId="39" fillId="0" borderId="27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9" fillId="2" borderId="27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34" fillId="0" borderId="22" xfId="0" applyFont="1" applyBorder="1" applyAlignment="1" applyProtection="1">
      <alignment vertical="center"/>
    </xf>
    <xf numFmtId="0" fontId="34" fillId="0" borderId="23" xfId="0" applyFont="1" applyBorder="1" applyAlignment="1" applyProtection="1">
      <alignment vertical="center"/>
    </xf>
    <xf numFmtId="0" fontId="34" fillId="0" borderId="24" xfId="0" applyFont="1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167" fontId="37" fillId="0" borderId="0" xfId="0" applyNumberFormat="1" applyFont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2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/>
    </xf>
    <xf numFmtId="4" fontId="28" fillId="0" borderId="0" xfId="0" applyNumberFormat="1" applyFont="1" applyBorder="1" applyAlignment="1" applyProtection="1"/>
    <xf numFmtId="0" fontId="0" fillId="0" borderId="0" xfId="0" applyAlignment="1" applyProtection="1">
      <alignment vertical="top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2" xfId="0" applyFont="1" applyBorder="1" applyAlignment="1" applyProtection="1">
      <alignment vertical="center" wrapText="1"/>
      <protection locked="0"/>
    </xf>
    <xf numFmtId="0" fontId="40" fillId="0" borderId="3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40" fillId="0" borderId="4" xfId="0" applyFont="1" applyBorder="1" applyAlignment="1" applyProtection="1">
      <alignment horizontal="center" vertical="center" wrapText="1"/>
      <protection locked="0"/>
    </xf>
    <xf numFmtId="0" fontId="40" fillId="0" borderId="5" xfId="0" applyFont="1" applyBorder="1" applyAlignment="1" applyProtection="1">
      <alignment horizontal="center" vertical="center" wrapText="1"/>
      <protection locked="0"/>
    </xf>
    <xf numFmtId="0" fontId="40" fillId="0" borderId="4" xfId="0" applyFont="1" applyBorder="1" applyAlignment="1" applyProtection="1">
      <alignment vertical="center" wrapText="1"/>
      <protection locked="0"/>
    </xf>
    <xf numFmtId="0" fontId="40" fillId="0" borderId="5" xfId="0" applyFont="1" applyBorder="1" applyAlignment="1" applyProtection="1">
      <alignment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left" vertical="center" wrapText="1"/>
      <protection locked="0"/>
    </xf>
    <xf numFmtId="0" fontId="43" fillId="0" borderId="4" xfId="0" applyFont="1" applyBorder="1" applyAlignment="1" applyProtection="1">
      <alignment vertical="center" wrapText="1"/>
      <protection locked="0"/>
    </xf>
    <xf numFmtId="0" fontId="40" fillId="0" borderId="0" xfId="0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49" fontId="43" fillId="0" borderId="0" xfId="0" applyNumberFormat="1" applyFont="1" applyBorder="1" applyAlignment="1" applyProtection="1">
      <alignment vertical="center" wrapText="1"/>
      <protection locked="0"/>
    </xf>
    <xf numFmtId="0" fontId="40" fillId="0" borderId="11" xfId="0" applyFont="1" applyBorder="1" applyAlignment="1" applyProtection="1">
      <alignment vertical="center" wrapText="1"/>
      <protection locked="0"/>
    </xf>
    <xf numFmtId="0" fontId="46" fillId="0" borderId="12" xfId="0" applyFont="1" applyBorder="1" applyAlignment="1" applyProtection="1">
      <alignment vertical="center" wrapText="1"/>
      <protection locked="0"/>
    </xf>
    <xf numFmtId="0" fontId="40" fillId="0" borderId="13" xfId="0" applyFont="1" applyBorder="1" applyAlignment="1" applyProtection="1">
      <alignment vertical="center" wrapText="1"/>
      <protection locked="0"/>
    </xf>
    <xf numFmtId="0" fontId="40" fillId="0" borderId="0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2" xfId="0" applyFont="1" applyBorder="1" applyAlignment="1" applyProtection="1">
      <alignment horizontal="left" vertical="center"/>
      <protection locked="0"/>
    </xf>
    <xf numFmtId="0" fontId="40" fillId="0" borderId="3" xfId="0" applyFont="1" applyBorder="1" applyAlignment="1" applyProtection="1">
      <alignment horizontal="left" vertical="center"/>
      <protection locked="0"/>
    </xf>
    <xf numFmtId="0" fontId="40" fillId="0" borderId="4" xfId="0" applyFont="1" applyBorder="1" applyAlignment="1" applyProtection="1">
      <alignment horizontal="left" vertical="center"/>
      <protection locked="0"/>
    </xf>
    <xf numFmtId="0" fontId="40" fillId="0" borderId="5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2" fillId="0" borderId="12" xfId="0" applyFont="1" applyBorder="1" applyAlignment="1" applyProtection="1">
      <alignment horizontal="left" vertical="center"/>
      <protection locked="0"/>
    </xf>
    <xf numFmtId="0" fontId="42" fillId="0" borderId="12" xfId="0" applyFont="1" applyBorder="1" applyAlignment="1" applyProtection="1">
      <alignment horizontal="center" vertical="center"/>
      <protection locked="0"/>
    </xf>
    <xf numFmtId="0" fontId="47" fillId="0" borderId="12" xfId="0" applyFont="1" applyBorder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3" fillId="0" borderId="4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0" fillId="0" borderId="11" xfId="0" applyFont="1" applyBorder="1" applyAlignment="1" applyProtection="1">
      <alignment horizontal="left" vertical="center"/>
      <protection locked="0"/>
    </xf>
    <xf numFmtId="0" fontId="46" fillId="0" borderId="12" xfId="0" applyFont="1" applyBorder="1" applyAlignment="1" applyProtection="1">
      <alignment horizontal="left" vertical="center"/>
      <protection locked="0"/>
    </xf>
    <xf numFmtId="0" fontId="40" fillId="0" borderId="13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left" vertical="center"/>
      <protection locked="0"/>
    </xf>
    <xf numFmtId="0" fontId="47" fillId="0" borderId="0" xfId="0" applyFont="1" applyBorder="1" applyAlignment="1" applyProtection="1">
      <alignment horizontal="left" vertical="center"/>
      <protection locked="0"/>
    </xf>
    <xf numFmtId="0" fontId="43" fillId="0" borderId="12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2" xfId="0" applyFont="1" applyBorder="1" applyAlignment="1" applyProtection="1">
      <alignment horizontal="left" vertical="center" wrapText="1"/>
      <protection locked="0"/>
    </xf>
    <xf numFmtId="0" fontId="40" fillId="0" borderId="3" xfId="0" applyFont="1" applyBorder="1" applyAlignment="1" applyProtection="1">
      <alignment horizontal="left" vertical="center" wrapText="1"/>
      <protection locked="0"/>
    </xf>
    <xf numFmtId="0" fontId="40" fillId="0" borderId="4" xfId="0" applyFont="1" applyBorder="1" applyAlignment="1" applyProtection="1">
      <alignment horizontal="left" vertical="center" wrapText="1"/>
      <protection locked="0"/>
    </xf>
    <xf numFmtId="0" fontId="40" fillId="0" borderId="5" xfId="0" applyFont="1" applyBorder="1" applyAlignment="1" applyProtection="1">
      <alignment horizontal="left" vertical="center" wrapText="1"/>
      <protection locked="0"/>
    </xf>
    <xf numFmtId="0" fontId="47" fillId="0" borderId="4" xfId="0" applyFont="1" applyBorder="1" applyAlignment="1" applyProtection="1">
      <alignment horizontal="left" vertical="center" wrapText="1"/>
      <protection locked="0"/>
    </xf>
    <xf numFmtId="0" fontId="47" fillId="0" borderId="5" xfId="0" applyFont="1" applyBorder="1" applyAlignment="1" applyProtection="1">
      <alignment horizontal="left" vertical="center" wrapText="1"/>
      <protection locked="0"/>
    </xf>
    <xf numFmtId="0" fontId="43" fillId="0" borderId="4" xfId="0" applyFont="1" applyBorder="1" applyAlignment="1" applyProtection="1">
      <alignment horizontal="left" vertical="center" wrapText="1"/>
      <protection locked="0"/>
    </xf>
    <xf numFmtId="0" fontId="43" fillId="0" borderId="5" xfId="0" applyFont="1" applyBorder="1" applyAlignment="1" applyProtection="1">
      <alignment horizontal="left" vertical="center" wrapText="1"/>
      <protection locked="0"/>
    </xf>
    <xf numFmtId="0" fontId="43" fillId="0" borderId="5" xfId="0" applyFont="1" applyBorder="1" applyAlignment="1" applyProtection="1">
      <alignment horizontal="left" vertical="center"/>
      <protection locked="0"/>
    </xf>
    <xf numFmtId="0" fontId="43" fillId="0" borderId="11" xfId="0" applyFont="1" applyBorder="1" applyAlignment="1" applyProtection="1">
      <alignment horizontal="left" vertical="center" wrapText="1"/>
      <protection locked="0"/>
    </xf>
    <xf numFmtId="0" fontId="43" fillId="0" borderId="12" xfId="0" applyFont="1" applyBorder="1" applyAlignment="1" applyProtection="1">
      <alignment horizontal="left" vertical="center" wrapText="1"/>
      <protection locked="0"/>
    </xf>
    <xf numFmtId="0" fontId="43" fillId="0" borderId="13" xfId="0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left" vertical="top"/>
      <protection locked="0"/>
    </xf>
    <xf numFmtId="0" fontId="43" fillId="0" borderId="0" xfId="0" applyFont="1" applyBorder="1" applyAlignment="1" applyProtection="1">
      <alignment horizontal="center" vertical="top"/>
      <protection locked="0"/>
    </xf>
    <xf numFmtId="0" fontId="43" fillId="0" borderId="11" xfId="0" applyFont="1" applyBorder="1" applyAlignment="1" applyProtection="1">
      <alignment horizontal="left" vertical="center"/>
      <protection locked="0"/>
    </xf>
    <xf numFmtId="0" fontId="43" fillId="0" borderId="13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2" fillId="0" borderId="0" xfId="0" applyFont="1" applyBorder="1" applyAlignment="1" applyProtection="1">
      <alignment vertical="center"/>
      <protection locked="0"/>
    </xf>
    <xf numFmtId="0" fontId="47" fillId="0" borderId="12" xfId="0" applyFont="1" applyBorder="1" applyAlignment="1" applyProtection="1">
      <alignment vertical="center"/>
      <protection locked="0"/>
    </xf>
    <xf numFmtId="0" fontId="42" fillId="0" borderId="12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top"/>
      <protection locked="0"/>
    </xf>
    <xf numFmtId="49" fontId="43" fillId="0" borderId="0" xfId="0" applyNumberFormat="1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vertical="top"/>
      <protection locked="0"/>
    </xf>
    <xf numFmtId="0" fontId="42" fillId="0" borderId="12" xfId="0" applyFont="1" applyBorder="1" applyAlignment="1" applyProtection="1">
      <alignment horizontal="left"/>
      <protection locked="0"/>
    </xf>
    <xf numFmtId="0" fontId="47" fillId="0" borderId="12" xfId="0" applyFont="1" applyBorder="1" applyAlignment="1" applyProtection="1">
      <protection locked="0"/>
    </xf>
    <xf numFmtId="0" fontId="40" fillId="0" borderId="4" xfId="0" applyFont="1" applyBorder="1" applyAlignment="1" applyProtection="1">
      <alignment vertical="top"/>
      <protection locked="0"/>
    </xf>
    <xf numFmtId="0" fontId="40" fillId="0" borderId="5" xfId="0" applyFont="1" applyBorder="1" applyAlignment="1" applyProtection="1">
      <alignment vertical="top"/>
      <protection locked="0"/>
    </xf>
    <xf numFmtId="0" fontId="40" fillId="0" borderId="0" xfId="0" applyFont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horizontal="left" vertical="top"/>
      <protection locked="0"/>
    </xf>
    <xf numFmtId="0" fontId="40" fillId="0" borderId="11" xfId="0" applyFont="1" applyBorder="1" applyAlignment="1" applyProtection="1">
      <alignment vertical="top"/>
      <protection locked="0"/>
    </xf>
    <xf numFmtId="0" fontId="40" fillId="0" borderId="12" xfId="0" applyFont="1" applyBorder="1" applyAlignment="1" applyProtection="1">
      <alignment vertical="top"/>
      <protection locked="0"/>
    </xf>
    <xf numFmtId="0" fontId="40" fillId="0" borderId="13" xfId="0" applyFont="1" applyBorder="1" applyAlignment="1" applyProtection="1">
      <alignment vertical="top"/>
      <protection locked="0"/>
    </xf>
    <xf numFmtId="0" fontId="40" fillId="0" borderId="0" xfId="0" applyFont="1" applyBorder="1" applyAlignment="1" applyProtection="1">
      <alignment horizontal="left" vertical="center" wrapText="1"/>
      <protection locked="0"/>
    </xf>
    <xf numFmtId="0" fontId="45" fillId="0" borderId="0" xfId="0" applyFont="1" applyBorder="1" applyAlignment="1" applyProtection="1">
      <alignment horizontal="left" vertical="center" wrapText="1"/>
      <protection locked="0"/>
    </xf>
    <xf numFmtId="49" fontId="43" fillId="0" borderId="0" xfId="0" applyNumberFormat="1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42" fillId="0" borderId="12" xfId="0" applyFont="1" applyBorder="1" applyAlignment="1" applyProtection="1">
      <alignment horizontal="left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top"/>
      <protection locked="0"/>
    </xf>
  </cellXfs>
  <cellStyles count="3">
    <cellStyle name="Hypertextový odkaz" xfId="1" builtinId="8"/>
    <cellStyle name="Normální" xfId="0" builtinId="0"/>
    <cellStyle name="Vysvětlující text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A8"/>
      <rgbColor rgb="FF996600"/>
      <rgbColor rgb="FF800080"/>
      <rgbColor rgb="FF008080"/>
      <rgbColor rgb="FFBEBEBE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CC00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270720</xdr:colOff>
      <xdr:row>0</xdr:row>
      <xdr:rowOff>270720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70720" cy="270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276480</xdr:colOff>
      <xdr:row>0</xdr:row>
      <xdr:rowOff>276480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76480" cy="276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276480</xdr:colOff>
      <xdr:row>0</xdr:row>
      <xdr:rowOff>276480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76480" cy="276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276480</xdr:colOff>
      <xdr:row>0</xdr:row>
      <xdr:rowOff>276480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76480" cy="276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276480</xdr:colOff>
      <xdr:row>0</xdr:row>
      <xdr:rowOff>276480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76480" cy="276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276480</xdr:colOff>
      <xdr:row>0</xdr:row>
      <xdr:rowOff>276480</xdr:rowOff>
    </xdr:to>
    <xdr:pic>
      <xdr:nvPicPr>
        <xdr:cNvPr id="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76480" cy="276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276480</xdr:colOff>
      <xdr:row>0</xdr:row>
      <xdr:rowOff>276480</xdr:rowOff>
    </xdr:to>
    <xdr:pic>
      <xdr:nvPicPr>
        <xdr:cNvPr id="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76480" cy="276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zoomScaleNormal="100" workbookViewId="0">
      <pane ySplit="1" topLeftCell="A2" activePane="bottomLeft" state="frozen"/>
      <selection pane="bottomLeft" activeCell="AN4" sqref="AN4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customWidth="1"/>
    <col min="44" max="44" width="11.6640625" customWidth="1"/>
    <col min="45" max="47" width="22.164062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58" max="70" width="8.83203125" customWidth="1"/>
    <col min="71" max="91" width="9.1640625" hidden="1" customWidth="1"/>
    <col min="92" max="1025" width="8.83203125" customWidth="1"/>
  </cols>
  <sheetData>
    <row r="1" spans="1:74" ht="21.4" customHeight="1" x14ac:dyDescent="0.3">
      <c r="A1" s="30" t="s">
        <v>0</v>
      </c>
      <c r="B1" s="31"/>
      <c r="C1" s="31"/>
      <c r="D1" s="32" t="s">
        <v>1</v>
      </c>
      <c r="E1" s="31"/>
      <c r="F1" s="31"/>
      <c r="G1" s="31"/>
      <c r="H1" s="31"/>
      <c r="I1" s="31"/>
      <c r="J1" s="31"/>
      <c r="K1" s="33" t="s">
        <v>2</v>
      </c>
      <c r="L1" s="33"/>
      <c r="M1" s="33"/>
      <c r="N1" s="33"/>
      <c r="O1" s="33"/>
      <c r="P1" s="33"/>
      <c r="Q1" s="33"/>
      <c r="R1" s="33"/>
      <c r="S1" s="33"/>
      <c r="T1" s="31"/>
      <c r="U1" s="31"/>
      <c r="V1" s="31"/>
      <c r="W1" s="33" t="s">
        <v>3</v>
      </c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4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6" t="s">
        <v>4</v>
      </c>
      <c r="BB1" s="36" t="s">
        <v>5</v>
      </c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T1" s="37" t="s">
        <v>6</v>
      </c>
      <c r="BU1" s="37" t="s">
        <v>6</v>
      </c>
      <c r="BV1" s="37" t="s">
        <v>7</v>
      </c>
    </row>
    <row r="2" spans="1:74" ht="36.950000000000003" customHeight="1" x14ac:dyDescent="0.3"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S2" s="38" t="s">
        <v>8</v>
      </c>
      <c r="BT2" s="38" t="s">
        <v>9</v>
      </c>
    </row>
    <row r="3" spans="1:74" ht="6.95" customHeight="1" x14ac:dyDescent="0.3"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1"/>
      <c r="BS3" s="38" t="s">
        <v>8</v>
      </c>
      <c r="BT3" s="38" t="s">
        <v>10</v>
      </c>
    </row>
    <row r="4" spans="1:74" ht="36.950000000000003" customHeight="1" x14ac:dyDescent="0.3">
      <c r="B4" s="42"/>
      <c r="C4" s="43"/>
      <c r="D4" s="44" t="s">
        <v>11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5"/>
      <c r="AS4" s="46" t="s">
        <v>12</v>
      </c>
      <c r="BE4" s="47" t="s">
        <v>13</v>
      </c>
      <c r="BS4" s="38" t="s">
        <v>14</v>
      </c>
    </row>
    <row r="5" spans="1:74" ht="14.45" customHeight="1" x14ac:dyDescent="0.3">
      <c r="B5" s="42"/>
      <c r="C5" s="43"/>
      <c r="D5" s="48" t="s">
        <v>15</v>
      </c>
      <c r="E5" s="43"/>
      <c r="F5" s="43"/>
      <c r="G5" s="43"/>
      <c r="H5" s="43"/>
      <c r="I5" s="43"/>
      <c r="J5" s="43"/>
      <c r="K5" s="13" t="s">
        <v>16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43"/>
      <c r="AQ5" s="45"/>
      <c r="BE5" s="12" t="s">
        <v>17</v>
      </c>
      <c r="BS5" s="38" t="s">
        <v>8</v>
      </c>
    </row>
    <row r="6" spans="1:74" ht="36.950000000000003" customHeight="1" x14ac:dyDescent="0.3">
      <c r="B6" s="42"/>
      <c r="C6" s="43"/>
      <c r="D6" s="50" t="s">
        <v>18</v>
      </c>
      <c r="E6" s="43"/>
      <c r="F6" s="43"/>
      <c r="G6" s="43"/>
      <c r="H6" s="43"/>
      <c r="I6" s="43"/>
      <c r="J6" s="43"/>
      <c r="K6" s="11" t="s">
        <v>19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43"/>
      <c r="AQ6" s="45"/>
      <c r="BE6" s="12"/>
      <c r="BS6" s="38" t="s">
        <v>8</v>
      </c>
    </row>
    <row r="7" spans="1:74" ht="14.45" customHeight="1" x14ac:dyDescent="0.3">
      <c r="B7" s="42"/>
      <c r="C7" s="43"/>
      <c r="D7" s="51" t="s">
        <v>20</v>
      </c>
      <c r="E7" s="43"/>
      <c r="F7" s="43"/>
      <c r="G7" s="43"/>
      <c r="H7" s="43"/>
      <c r="I7" s="43"/>
      <c r="J7" s="43"/>
      <c r="K7" s="49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51" t="s">
        <v>21</v>
      </c>
      <c r="AL7" s="43"/>
      <c r="AM7" s="43"/>
      <c r="AN7" s="49"/>
      <c r="AO7" s="43"/>
      <c r="AP7" s="43"/>
      <c r="AQ7" s="45"/>
      <c r="BE7" s="12"/>
      <c r="BS7" s="38" t="s">
        <v>8</v>
      </c>
    </row>
    <row r="8" spans="1:74" ht="14.45" customHeight="1" x14ac:dyDescent="0.3">
      <c r="B8" s="42"/>
      <c r="C8" s="43"/>
      <c r="D8" s="51" t="s">
        <v>22</v>
      </c>
      <c r="E8" s="43"/>
      <c r="F8" s="43"/>
      <c r="G8" s="43"/>
      <c r="H8" s="43"/>
      <c r="I8" s="43"/>
      <c r="J8" s="43"/>
      <c r="K8" s="49" t="s">
        <v>23</v>
      </c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51" t="s">
        <v>24</v>
      </c>
      <c r="AL8" s="43"/>
      <c r="AM8" s="43"/>
      <c r="AN8" s="52" t="s">
        <v>25</v>
      </c>
      <c r="AO8" s="43"/>
      <c r="AP8" s="43"/>
      <c r="AQ8" s="45"/>
      <c r="BE8" s="12"/>
      <c r="BS8" s="38" t="s">
        <v>8</v>
      </c>
    </row>
    <row r="9" spans="1:74" ht="14.45" customHeight="1" x14ac:dyDescent="0.3"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5"/>
      <c r="BE9" s="12"/>
      <c r="BS9" s="38" t="s">
        <v>8</v>
      </c>
    </row>
    <row r="10" spans="1:74" ht="14.45" customHeight="1" x14ac:dyDescent="0.3">
      <c r="B10" s="42"/>
      <c r="C10" s="43"/>
      <c r="D10" s="51" t="s">
        <v>26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51" t="s">
        <v>27</v>
      </c>
      <c r="AL10" s="43"/>
      <c r="AM10" s="43"/>
      <c r="AN10" s="49"/>
      <c r="AO10" s="43"/>
      <c r="AP10" s="43"/>
      <c r="AQ10" s="45"/>
      <c r="BE10" s="12"/>
      <c r="BS10" s="38" t="s">
        <v>8</v>
      </c>
    </row>
    <row r="11" spans="1:74" ht="18.399999999999999" customHeight="1" x14ac:dyDescent="0.3">
      <c r="B11" s="42"/>
      <c r="C11" s="43"/>
      <c r="D11" s="43"/>
      <c r="E11" s="49" t="s">
        <v>28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51" t="s">
        <v>29</v>
      </c>
      <c r="AL11" s="43"/>
      <c r="AM11" s="43"/>
      <c r="AN11" s="49"/>
      <c r="AO11" s="43"/>
      <c r="AP11" s="43"/>
      <c r="AQ11" s="45"/>
      <c r="BE11" s="12"/>
      <c r="BS11" s="38" t="s">
        <v>8</v>
      </c>
    </row>
    <row r="12" spans="1:74" ht="6.95" customHeight="1" x14ac:dyDescent="0.3"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5"/>
      <c r="BE12" s="12"/>
      <c r="BS12" s="38" t="s">
        <v>8</v>
      </c>
    </row>
    <row r="13" spans="1:74" ht="14.45" customHeight="1" x14ac:dyDescent="0.3">
      <c r="B13" s="42"/>
      <c r="C13" s="43"/>
      <c r="D13" s="51" t="s">
        <v>30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51" t="s">
        <v>27</v>
      </c>
      <c r="AL13" s="43"/>
      <c r="AM13" s="43"/>
      <c r="AN13" s="53" t="s">
        <v>31</v>
      </c>
      <c r="AO13" s="43"/>
      <c r="AP13" s="43"/>
      <c r="AQ13" s="45"/>
      <c r="BE13" s="12"/>
      <c r="BS13" s="38" t="s">
        <v>8</v>
      </c>
    </row>
    <row r="14" spans="1:74" ht="15" x14ac:dyDescent="0.3">
      <c r="B14" s="42"/>
      <c r="C14" s="43"/>
      <c r="D14" s="43"/>
      <c r="E14" s="10" t="s">
        <v>31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51" t="s">
        <v>29</v>
      </c>
      <c r="AL14" s="43"/>
      <c r="AM14" s="43"/>
      <c r="AN14" s="53" t="s">
        <v>31</v>
      </c>
      <c r="AO14" s="43"/>
      <c r="AP14" s="43"/>
      <c r="AQ14" s="45"/>
      <c r="BE14" s="12"/>
      <c r="BS14" s="38" t="s">
        <v>8</v>
      </c>
    </row>
    <row r="15" spans="1:74" ht="6.95" customHeight="1" x14ac:dyDescent="0.3"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5"/>
      <c r="BE15" s="12"/>
      <c r="BS15" s="38" t="s">
        <v>6</v>
      </c>
    </row>
    <row r="16" spans="1:74" ht="14.45" customHeight="1" x14ac:dyDescent="0.3">
      <c r="B16" s="42"/>
      <c r="C16" s="43"/>
      <c r="D16" s="51" t="s">
        <v>32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51" t="s">
        <v>27</v>
      </c>
      <c r="AL16" s="43"/>
      <c r="AM16" s="43"/>
      <c r="AN16" s="49"/>
      <c r="AO16" s="43"/>
      <c r="AP16" s="43"/>
      <c r="AQ16" s="45"/>
      <c r="BE16" s="12"/>
      <c r="BS16" s="38" t="s">
        <v>6</v>
      </c>
    </row>
    <row r="17" spans="2:71" ht="18.399999999999999" customHeight="1" x14ac:dyDescent="0.3">
      <c r="B17" s="42"/>
      <c r="C17" s="43"/>
      <c r="D17" s="43"/>
      <c r="E17" s="49" t="s">
        <v>33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51" t="s">
        <v>29</v>
      </c>
      <c r="AL17" s="43"/>
      <c r="AM17" s="43"/>
      <c r="AN17" s="49"/>
      <c r="AO17" s="43"/>
      <c r="AP17" s="43"/>
      <c r="AQ17" s="45"/>
      <c r="BE17" s="12"/>
      <c r="BS17" s="38" t="s">
        <v>34</v>
      </c>
    </row>
    <row r="18" spans="2:71" ht="6.95" customHeight="1" x14ac:dyDescent="0.3"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5"/>
      <c r="BE18" s="12"/>
      <c r="BS18" s="38" t="s">
        <v>8</v>
      </c>
    </row>
    <row r="19" spans="2:71" ht="14.45" customHeight="1" x14ac:dyDescent="0.3">
      <c r="B19" s="42"/>
      <c r="C19" s="43"/>
      <c r="D19" s="51" t="s">
        <v>35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5"/>
      <c r="BE19" s="12"/>
      <c r="BS19" s="38" t="s">
        <v>8</v>
      </c>
    </row>
    <row r="20" spans="2:71" ht="81.599999999999994" customHeight="1" x14ac:dyDescent="0.3">
      <c r="B20" s="42"/>
      <c r="C20" s="43"/>
      <c r="D20" s="43"/>
      <c r="E20" s="9" t="s">
        <v>36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43"/>
      <c r="AP20" s="43"/>
      <c r="AQ20" s="45"/>
      <c r="BE20" s="12"/>
      <c r="BS20" s="38" t="s">
        <v>34</v>
      </c>
    </row>
    <row r="21" spans="2:71" ht="6.95" customHeight="1" x14ac:dyDescent="0.3"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5"/>
      <c r="BE21" s="12"/>
    </row>
    <row r="22" spans="2:71" ht="6.95" customHeight="1" x14ac:dyDescent="0.3">
      <c r="B22" s="42"/>
      <c r="C22" s="43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43"/>
      <c r="AQ22" s="45"/>
      <c r="BE22" s="12"/>
    </row>
    <row r="23" spans="2:71" s="55" customFormat="1" ht="25.9" customHeight="1" x14ac:dyDescent="0.3">
      <c r="B23" s="56"/>
      <c r="C23" s="57"/>
      <c r="D23" s="58" t="s">
        <v>37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8">
        <f>ROUND(AG51,2)</f>
        <v>0</v>
      </c>
      <c r="AL23" s="8"/>
      <c r="AM23" s="8"/>
      <c r="AN23" s="8"/>
      <c r="AO23" s="8"/>
      <c r="AP23" s="57"/>
      <c r="AQ23" s="60"/>
      <c r="BE23" s="12"/>
    </row>
    <row r="24" spans="2:71" s="55" customFormat="1" ht="6.95" customHeight="1" x14ac:dyDescent="0.3"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60"/>
      <c r="BE24" s="12"/>
    </row>
    <row r="25" spans="2:71" s="55" customFormat="1" x14ac:dyDescent="0.3"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7" t="s">
        <v>38</v>
      </c>
      <c r="M25" s="7"/>
      <c r="N25" s="7"/>
      <c r="O25" s="7"/>
      <c r="P25" s="57"/>
      <c r="Q25" s="57"/>
      <c r="R25" s="57"/>
      <c r="S25" s="57"/>
      <c r="T25" s="57"/>
      <c r="U25" s="57"/>
      <c r="V25" s="57"/>
      <c r="W25" s="7" t="s">
        <v>39</v>
      </c>
      <c r="X25" s="7"/>
      <c r="Y25" s="7"/>
      <c r="Z25" s="7"/>
      <c r="AA25" s="7"/>
      <c r="AB25" s="7"/>
      <c r="AC25" s="7"/>
      <c r="AD25" s="7"/>
      <c r="AE25" s="7"/>
      <c r="AF25" s="57"/>
      <c r="AG25" s="57"/>
      <c r="AH25" s="57"/>
      <c r="AI25" s="57"/>
      <c r="AJ25" s="57"/>
      <c r="AK25" s="7" t="s">
        <v>40</v>
      </c>
      <c r="AL25" s="7"/>
      <c r="AM25" s="7"/>
      <c r="AN25" s="7"/>
      <c r="AO25" s="7"/>
      <c r="AP25" s="57"/>
      <c r="AQ25" s="60"/>
      <c r="BE25" s="12"/>
    </row>
    <row r="26" spans="2:71" s="62" customFormat="1" ht="14.45" customHeight="1" x14ac:dyDescent="0.3">
      <c r="B26" s="63"/>
      <c r="C26" s="64"/>
      <c r="D26" s="65" t="s">
        <v>41</v>
      </c>
      <c r="E26" s="64"/>
      <c r="F26" s="65" t="s">
        <v>42</v>
      </c>
      <c r="G26" s="64"/>
      <c r="H26" s="64"/>
      <c r="I26" s="64"/>
      <c r="J26" s="64"/>
      <c r="K26" s="64"/>
      <c r="L26" s="6">
        <v>0.21</v>
      </c>
      <c r="M26" s="6"/>
      <c r="N26" s="6"/>
      <c r="O26" s="6"/>
      <c r="P26" s="64"/>
      <c r="Q26" s="64"/>
      <c r="R26" s="64"/>
      <c r="S26" s="64"/>
      <c r="T26" s="64"/>
      <c r="U26" s="64"/>
      <c r="V26" s="64"/>
      <c r="W26" s="5">
        <f>ROUND(AZ51,2)</f>
        <v>0</v>
      </c>
      <c r="X26" s="5"/>
      <c r="Y26" s="5"/>
      <c r="Z26" s="5"/>
      <c r="AA26" s="5"/>
      <c r="AB26" s="5"/>
      <c r="AC26" s="5"/>
      <c r="AD26" s="5"/>
      <c r="AE26" s="5"/>
      <c r="AF26" s="64"/>
      <c r="AG26" s="64"/>
      <c r="AH26" s="64"/>
      <c r="AI26" s="64"/>
      <c r="AJ26" s="64"/>
      <c r="AK26" s="5">
        <f>ROUND(AV51,2)</f>
        <v>0</v>
      </c>
      <c r="AL26" s="5"/>
      <c r="AM26" s="5"/>
      <c r="AN26" s="5"/>
      <c r="AO26" s="5"/>
      <c r="AP26" s="64"/>
      <c r="AQ26" s="66"/>
      <c r="BE26" s="12"/>
    </row>
    <row r="27" spans="2:71" s="62" customFormat="1" ht="14.45" customHeight="1" x14ac:dyDescent="0.3">
      <c r="B27" s="63"/>
      <c r="C27" s="64"/>
      <c r="D27" s="64"/>
      <c r="E27" s="64"/>
      <c r="F27" s="65" t="s">
        <v>43</v>
      </c>
      <c r="G27" s="64"/>
      <c r="H27" s="64"/>
      <c r="I27" s="64"/>
      <c r="J27" s="64"/>
      <c r="K27" s="64"/>
      <c r="L27" s="6">
        <v>0.15</v>
      </c>
      <c r="M27" s="6"/>
      <c r="N27" s="6"/>
      <c r="O27" s="6"/>
      <c r="P27" s="64"/>
      <c r="Q27" s="64"/>
      <c r="R27" s="64"/>
      <c r="S27" s="64"/>
      <c r="T27" s="64"/>
      <c r="U27" s="64"/>
      <c r="V27" s="64"/>
      <c r="W27" s="5">
        <f>ROUND(BA51,2)</f>
        <v>0</v>
      </c>
      <c r="X27" s="5"/>
      <c r="Y27" s="5"/>
      <c r="Z27" s="5"/>
      <c r="AA27" s="5"/>
      <c r="AB27" s="5"/>
      <c r="AC27" s="5"/>
      <c r="AD27" s="5"/>
      <c r="AE27" s="5"/>
      <c r="AF27" s="64"/>
      <c r="AG27" s="64"/>
      <c r="AH27" s="64"/>
      <c r="AI27" s="64"/>
      <c r="AJ27" s="64"/>
      <c r="AK27" s="5">
        <f>ROUND(AW51,2)</f>
        <v>0</v>
      </c>
      <c r="AL27" s="5"/>
      <c r="AM27" s="5"/>
      <c r="AN27" s="5"/>
      <c r="AO27" s="5"/>
      <c r="AP27" s="64"/>
      <c r="AQ27" s="66"/>
      <c r="BE27" s="12"/>
    </row>
    <row r="28" spans="2:71" s="62" customFormat="1" ht="14.45" hidden="1" customHeight="1" x14ac:dyDescent="0.3">
      <c r="B28" s="63"/>
      <c r="C28" s="64"/>
      <c r="D28" s="64"/>
      <c r="E28" s="64"/>
      <c r="F28" s="65" t="s">
        <v>44</v>
      </c>
      <c r="G28" s="64"/>
      <c r="H28" s="64"/>
      <c r="I28" s="64"/>
      <c r="J28" s="64"/>
      <c r="K28" s="64"/>
      <c r="L28" s="6">
        <v>0.21</v>
      </c>
      <c r="M28" s="6"/>
      <c r="N28" s="6"/>
      <c r="O28" s="6"/>
      <c r="P28" s="64"/>
      <c r="Q28" s="64"/>
      <c r="R28" s="64"/>
      <c r="S28" s="64"/>
      <c r="T28" s="64"/>
      <c r="U28" s="64"/>
      <c r="V28" s="64"/>
      <c r="W28" s="5">
        <f>ROUND(BB51,2)</f>
        <v>0</v>
      </c>
      <c r="X28" s="5"/>
      <c r="Y28" s="5"/>
      <c r="Z28" s="5"/>
      <c r="AA28" s="5"/>
      <c r="AB28" s="5"/>
      <c r="AC28" s="5"/>
      <c r="AD28" s="5"/>
      <c r="AE28" s="5"/>
      <c r="AF28" s="64"/>
      <c r="AG28" s="64"/>
      <c r="AH28" s="64"/>
      <c r="AI28" s="64"/>
      <c r="AJ28" s="64"/>
      <c r="AK28" s="5">
        <v>0</v>
      </c>
      <c r="AL28" s="5"/>
      <c r="AM28" s="5"/>
      <c r="AN28" s="5"/>
      <c r="AO28" s="5"/>
      <c r="AP28" s="64"/>
      <c r="AQ28" s="66"/>
      <c r="BE28" s="12"/>
    </row>
    <row r="29" spans="2:71" s="62" customFormat="1" ht="14.45" hidden="1" customHeight="1" x14ac:dyDescent="0.3">
      <c r="B29" s="63"/>
      <c r="C29" s="64"/>
      <c r="D29" s="64"/>
      <c r="E29" s="64"/>
      <c r="F29" s="65" t="s">
        <v>45</v>
      </c>
      <c r="G29" s="64"/>
      <c r="H29" s="64"/>
      <c r="I29" s="64"/>
      <c r="J29" s="64"/>
      <c r="K29" s="64"/>
      <c r="L29" s="6">
        <v>0.15</v>
      </c>
      <c r="M29" s="6"/>
      <c r="N29" s="6"/>
      <c r="O29" s="6"/>
      <c r="P29" s="64"/>
      <c r="Q29" s="64"/>
      <c r="R29" s="64"/>
      <c r="S29" s="64"/>
      <c r="T29" s="64"/>
      <c r="U29" s="64"/>
      <c r="V29" s="64"/>
      <c r="W29" s="5">
        <f>ROUND(BC51,2)</f>
        <v>0</v>
      </c>
      <c r="X29" s="5"/>
      <c r="Y29" s="5"/>
      <c r="Z29" s="5"/>
      <c r="AA29" s="5"/>
      <c r="AB29" s="5"/>
      <c r="AC29" s="5"/>
      <c r="AD29" s="5"/>
      <c r="AE29" s="5"/>
      <c r="AF29" s="64"/>
      <c r="AG29" s="64"/>
      <c r="AH29" s="64"/>
      <c r="AI29" s="64"/>
      <c r="AJ29" s="64"/>
      <c r="AK29" s="5">
        <v>0</v>
      </c>
      <c r="AL29" s="5"/>
      <c r="AM29" s="5"/>
      <c r="AN29" s="5"/>
      <c r="AO29" s="5"/>
      <c r="AP29" s="64"/>
      <c r="AQ29" s="66"/>
      <c r="BE29" s="12"/>
    </row>
    <row r="30" spans="2:71" s="62" customFormat="1" ht="14.45" hidden="1" customHeight="1" x14ac:dyDescent="0.3">
      <c r="B30" s="63"/>
      <c r="C30" s="64"/>
      <c r="D30" s="64"/>
      <c r="E30" s="64"/>
      <c r="F30" s="65" t="s">
        <v>46</v>
      </c>
      <c r="G30" s="64"/>
      <c r="H30" s="64"/>
      <c r="I30" s="64"/>
      <c r="J30" s="64"/>
      <c r="K30" s="64"/>
      <c r="L30" s="6">
        <v>0</v>
      </c>
      <c r="M30" s="6"/>
      <c r="N30" s="6"/>
      <c r="O30" s="6"/>
      <c r="P30" s="64"/>
      <c r="Q30" s="64"/>
      <c r="R30" s="64"/>
      <c r="S30" s="64"/>
      <c r="T30" s="64"/>
      <c r="U30" s="64"/>
      <c r="V30" s="64"/>
      <c r="W30" s="5">
        <f>ROUND(BD51,2)</f>
        <v>0</v>
      </c>
      <c r="X30" s="5"/>
      <c r="Y30" s="5"/>
      <c r="Z30" s="5"/>
      <c r="AA30" s="5"/>
      <c r="AB30" s="5"/>
      <c r="AC30" s="5"/>
      <c r="AD30" s="5"/>
      <c r="AE30" s="5"/>
      <c r="AF30" s="64"/>
      <c r="AG30" s="64"/>
      <c r="AH30" s="64"/>
      <c r="AI30" s="64"/>
      <c r="AJ30" s="64"/>
      <c r="AK30" s="5">
        <v>0</v>
      </c>
      <c r="AL30" s="5"/>
      <c r="AM30" s="5"/>
      <c r="AN30" s="5"/>
      <c r="AO30" s="5"/>
      <c r="AP30" s="64"/>
      <c r="AQ30" s="66"/>
      <c r="BE30" s="12"/>
    </row>
    <row r="31" spans="2:71" s="55" customFormat="1" ht="6.95" customHeight="1" x14ac:dyDescent="0.3"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60"/>
      <c r="BE31" s="12"/>
    </row>
    <row r="32" spans="2:71" s="55" customFormat="1" ht="25.9" customHeight="1" x14ac:dyDescent="0.3">
      <c r="B32" s="56"/>
      <c r="C32" s="67"/>
      <c r="D32" s="68" t="s">
        <v>47</v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70" t="s">
        <v>48</v>
      </c>
      <c r="U32" s="69"/>
      <c r="V32" s="69"/>
      <c r="W32" s="69"/>
      <c r="X32" s="4" t="s">
        <v>49</v>
      </c>
      <c r="Y32" s="4"/>
      <c r="Z32" s="4"/>
      <c r="AA32" s="4"/>
      <c r="AB32" s="4"/>
      <c r="AC32" s="69"/>
      <c r="AD32" s="69"/>
      <c r="AE32" s="69"/>
      <c r="AF32" s="69"/>
      <c r="AG32" s="69"/>
      <c r="AH32" s="69"/>
      <c r="AI32" s="69"/>
      <c r="AJ32" s="69"/>
      <c r="AK32" s="3">
        <f>SUM(AK23:AK30)</f>
        <v>0</v>
      </c>
      <c r="AL32" s="3"/>
      <c r="AM32" s="3"/>
      <c r="AN32" s="3"/>
      <c r="AO32" s="3"/>
      <c r="AP32" s="67"/>
      <c r="AQ32" s="71"/>
      <c r="BE32" s="12"/>
    </row>
    <row r="33" spans="2:56" s="55" customFormat="1" ht="6.95" customHeight="1" x14ac:dyDescent="0.3"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60"/>
    </row>
    <row r="34" spans="2:56" s="55" customFormat="1" ht="6.95" customHeight="1" x14ac:dyDescent="0.3">
      <c r="B34" s="72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4"/>
    </row>
    <row r="38" spans="2:56" s="55" customFormat="1" ht="6.95" customHeight="1" x14ac:dyDescent="0.3">
      <c r="B38" s="75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7"/>
    </row>
    <row r="39" spans="2:56" s="55" customFormat="1" ht="36.950000000000003" customHeight="1" x14ac:dyDescent="0.3">
      <c r="B39" s="56"/>
      <c r="C39" s="78" t="s">
        <v>50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7"/>
    </row>
    <row r="40" spans="2:56" s="55" customFormat="1" ht="6.95" customHeight="1" x14ac:dyDescent="0.3">
      <c r="B40" s="56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7"/>
    </row>
    <row r="41" spans="2:56" s="80" customFormat="1" ht="14.45" customHeight="1" x14ac:dyDescent="0.3">
      <c r="B41" s="81"/>
      <c r="C41" s="82" t="s">
        <v>15</v>
      </c>
      <c r="D41" s="83"/>
      <c r="E41" s="83"/>
      <c r="F41" s="83"/>
      <c r="G41" s="83"/>
      <c r="H41" s="83"/>
      <c r="I41" s="83"/>
      <c r="J41" s="83"/>
      <c r="K41" s="83"/>
      <c r="L41" s="83" t="str">
        <f>K5</f>
        <v>ZS-LESNI-A2</v>
      </c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4"/>
    </row>
    <row r="42" spans="2:56" s="85" customFormat="1" ht="36.950000000000003" customHeight="1" x14ac:dyDescent="0.3">
      <c r="B42" s="86"/>
      <c r="C42" s="87" t="s">
        <v>18</v>
      </c>
      <c r="D42" s="88"/>
      <c r="E42" s="88"/>
      <c r="F42" s="88"/>
      <c r="G42" s="88"/>
      <c r="H42" s="88"/>
      <c r="I42" s="88"/>
      <c r="J42" s="88"/>
      <c r="K42" s="88"/>
      <c r="L42" s="2" t="str">
        <f>K6</f>
        <v>ZÁKLADNÍ ŠKOLA LESNÍ - OPRAVA TĚLOCVIČNY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88"/>
      <c r="AQ42" s="88"/>
      <c r="AR42" s="89"/>
    </row>
    <row r="43" spans="2:56" s="55" customFormat="1" ht="6.95" customHeight="1" x14ac:dyDescent="0.3">
      <c r="B43" s="56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7"/>
    </row>
    <row r="44" spans="2:56" s="55" customFormat="1" ht="15" x14ac:dyDescent="0.3">
      <c r="B44" s="56"/>
      <c r="C44" s="82" t="s">
        <v>22</v>
      </c>
      <c r="D44" s="79"/>
      <c r="E44" s="79"/>
      <c r="F44" s="79"/>
      <c r="G44" s="79"/>
      <c r="H44" s="79"/>
      <c r="I44" s="79"/>
      <c r="J44" s="79"/>
      <c r="K44" s="79"/>
      <c r="L44" s="90" t="str">
        <f>IF(K8="","",K8)</f>
        <v>LIBEREC, LESNÍ ULICE</v>
      </c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2" t="s">
        <v>24</v>
      </c>
      <c r="AJ44" s="79"/>
      <c r="AK44" s="79"/>
      <c r="AL44" s="79"/>
      <c r="AM44" s="1" t="str">
        <f>IF(AN8= "","",AN8)</f>
        <v>6.3.2017</v>
      </c>
      <c r="AN44" s="1"/>
      <c r="AO44" s="79"/>
      <c r="AP44" s="79"/>
      <c r="AQ44" s="79"/>
      <c r="AR44" s="77"/>
    </row>
    <row r="45" spans="2:56" s="55" customFormat="1" ht="6.95" customHeight="1" x14ac:dyDescent="0.3">
      <c r="B45" s="56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7"/>
    </row>
    <row r="46" spans="2:56" s="55" customFormat="1" ht="15" x14ac:dyDescent="0.3">
      <c r="B46" s="56"/>
      <c r="C46" s="82" t="s">
        <v>26</v>
      </c>
      <c r="D46" s="79"/>
      <c r="E46" s="79"/>
      <c r="F46" s="79"/>
      <c r="G46" s="79"/>
      <c r="H46" s="79"/>
      <c r="I46" s="79"/>
      <c r="J46" s="79"/>
      <c r="K46" s="79"/>
      <c r="L46" s="83" t="str">
        <f>IF(E11= "","",E11)</f>
        <v>STATUTÁRNÍ MĚSTO LIBEREC</v>
      </c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2" t="s">
        <v>32</v>
      </c>
      <c r="AJ46" s="79"/>
      <c r="AK46" s="79"/>
      <c r="AL46" s="79"/>
      <c r="AM46" s="29" t="str">
        <f>IF(E17="","",E17)</f>
        <v>PROJEKTOVÝ ATELIER DAVID</v>
      </c>
      <c r="AN46" s="29"/>
      <c r="AO46" s="29"/>
      <c r="AP46" s="29"/>
      <c r="AQ46" s="79"/>
      <c r="AR46" s="77"/>
      <c r="AS46" s="28" t="s">
        <v>51</v>
      </c>
      <c r="AT46" s="28"/>
      <c r="AU46" s="92"/>
      <c r="AV46" s="92"/>
      <c r="AW46" s="92"/>
      <c r="AX46" s="92"/>
      <c r="AY46" s="92"/>
      <c r="AZ46" s="92"/>
      <c r="BA46" s="92"/>
      <c r="BB46" s="92"/>
      <c r="BC46" s="92"/>
      <c r="BD46" s="93"/>
    </row>
    <row r="47" spans="2:56" s="55" customFormat="1" ht="15" x14ac:dyDescent="0.3">
      <c r="B47" s="56"/>
      <c r="C47" s="82" t="s">
        <v>30</v>
      </c>
      <c r="D47" s="79"/>
      <c r="E47" s="79"/>
      <c r="F47" s="79"/>
      <c r="G47" s="79"/>
      <c r="H47" s="79"/>
      <c r="I47" s="79"/>
      <c r="J47" s="79"/>
      <c r="K47" s="79"/>
      <c r="L47" s="83" t="str">
        <f>IF(E14= "Vyplň údaj","",E14)</f>
        <v/>
      </c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7"/>
      <c r="AS47" s="28"/>
      <c r="AT47" s="28"/>
      <c r="AU47" s="94"/>
      <c r="AV47" s="94"/>
      <c r="AW47" s="94"/>
      <c r="AX47" s="94"/>
      <c r="AY47" s="94"/>
      <c r="AZ47" s="94"/>
      <c r="BA47" s="94"/>
      <c r="BB47" s="94"/>
      <c r="BC47" s="94"/>
      <c r="BD47" s="95"/>
    </row>
    <row r="48" spans="2:56" s="55" customFormat="1" ht="10.9" customHeight="1" x14ac:dyDescent="0.3">
      <c r="B48" s="56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7"/>
      <c r="AS48" s="28"/>
      <c r="AT48" s="28"/>
      <c r="AU48" s="57"/>
      <c r="AV48" s="57"/>
      <c r="AW48" s="57"/>
      <c r="AX48" s="57"/>
      <c r="AY48" s="57"/>
      <c r="AZ48" s="57"/>
      <c r="BA48" s="57"/>
      <c r="BB48" s="57"/>
      <c r="BC48" s="57"/>
      <c r="BD48" s="96"/>
    </row>
    <row r="49" spans="1:91" s="55" customFormat="1" ht="29.25" customHeight="1" x14ac:dyDescent="0.3">
      <c r="B49" s="56"/>
      <c r="C49" s="27" t="s">
        <v>52</v>
      </c>
      <c r="D49" s="27"/>
      <c r="E49" s="27"/>
      <c r="F49" s="27"/>
      <c r="G49" s="27"/>
      <c r="H49" s="97"/>
      <c r="I49" s="26" t="s">
        <v>53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5" t="s">
        <v>54</v>
      </c>
      <c r="AH49" s="25"/>
      <c r="AI49" s="25"/>
      <c r="AJ49" s="25"/>
      <c r="AK49" s="25"/>
      <c r="AL49" s="25"/>
      <c r="AM49" s="25"/>
      <c r="AN49" s="26" t="s">
        <v>55</v>
      </c>
      <c r="AO49" s="26"/>
      <c r="AP49" s="26"/>
      <c r="AQ49" s="98" t="s">
        <v>56</v>
      </c>
      <c r="AR49" s="77"/>
      <c r="AS49" s="99" t="s">
        <v>57</v>
      </c>
      <c r="AT49" s="100" t="s">
        <v>58</v>
      </c>
      <c r="AU49" s="100" t="s">
        <v>59</v>
      </c>
      <c r="AV49" s="100" t="s">
        <v>60</v>
      </c>
      <c r="AW49" s="100" t="s">
        <v>61</v>
      </c>
      <c r="AX49" s="100" t="s">
        <v>62</v>
      </c>
      <c r="AY49" s="100" t="s">
        <v>63</v>
      </c>
      <c r="AZ49" s="100" t="s">
        <v>64</v>
      </c>
      <c r="BA49" s="100" t="s">
        <v>65</v>
      </c>
      <c r="BB49" s="100" t="s">
        <v>66</v>
      </c>
      <c r="BC49" s="100" t="s">
        <v>67</v>
      </c>
      <c r="BD49" s="101" t="s">
        <v>68</v>
      </c>
    </row>
    <row r="50" spans="1:91" s="55" customFormat="1" ht="10.9" customHeight="1" x14ac:dyDescent="0.3">
      <c r="B50" s="56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7"/>
      <c r="AS50" s="102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4"/>
    </row>
    <row r="51" spans="1:91" s="85" customFormat="1" ht="32.450000000000003" customHeight="1" x14ac:dyDescent="0.3">
      <c r="B51" s="86"/>
      <c r="C51" s="105" t="s">
        <v>69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24">
        <f>ROUND(SUM(AG52:AG57),2)</f>
        <v>0</v>
      </c>
      <c r="AH51" s="24"/>
      <c r="AI51" s="24"/>
      <c r="AJ51" s="24"/>
      <c r="AK51" s="24"/>
      <c r="AL51" s="24"/>
      <c r="AM51" s="24"/>
      <c r="AN51" s="23">
        <f t="shared" ref="AN51:AN57" si="0">SUM(AG51,AT51)</f>
        <v>0</v>
      </c>
      <c r="AO51" s="23"/>
      <c r="AP51" s="23"/>
      <c r="AQ51" s="108"/>
      <c r="AR51" s="89"/>
      <c r="AS51" s="109">
        <f>ROUND(SUM(AS52:AS57),2)</f>
        <v>0</v>
      </c>
      <c r="AT51" s="110">
        <f t="shared" ref="AT51:AT57" si="1">ROUND(SUM(AV51:AW51),2)</f>
        <v>0</v>
      </c>
      <c r="AU51" s="111">
        <f>ROUND(SUM(AU52:AU57),5)</f>
        <v>0</v>
      </c>
      <c r="AV51" s="110">
        <f>ROUND(AZ51*L26,2)</f>
        <v>0</v>
      </c>
      <c r="AW51" s="110">
        <f>ROUND(BA51*L27,2)</f>
        <v>0</v>
      </c>
      <c r="AX51" s="110">
        <f>ROUND(BB51*L26,2)</f>
        <v>0</v>
      </c>
      <c r="AY51" s="110">
        <f>ROUND(BC51*L27,2)</f>
        <v>0</v>
      </c>
      <c r="AZ51" s="110">
        <f>ROUND(SUM(AZ52:AZ57),2)</f>
        <v>0</v>
      </c>
      <c r="BA51" s="110">
        <f>ROUND(SUM(BA52:BA57),2)</f>
        <v>0</v>
      </c>
      <c r="BB51" s="110">
        <f>ROUND(SUM(BB52:BB57),2)</f>
        <v>0</v>
      </c>
      <c r="BC51" s="110">
        <f>ROUND(SUM(BC52:BC57),2)</f>
        <v>0</v>
      </c>
      <c r="BD51" s="112">
        <f>ROUND(SUM(BD52:BD57),2)</f>
        <v>0</v>
      </c>
      <c r="BS51" s="113" t="s">
        <v>70</v>
      </c>
      <c r="BT51" s="113" t="s">
        <v>71</v>
      </c>
      <c r="BU51" s="114" t="s">
        <v>72</v>
      </c>
      <c r="BV51" s="113" t="s">
        <v>73</v>
      </c>
      <c r="BW51" s="113" t="s">
        <v>7</v>
      </c>
      <c r="BX51" s="113" t="s">
        <v>74</v>
      </c>
      <c r="CL51" s="113"/>
    </row>
    <row r="52" spans="1:91" s="125" customFormat="1" ht="20.45" customHeight="1" x14ac:dyDescent="0.3">
      <c r="A52" s="115" t="s">
        <v>75</v>
      </c>
      <c r="B52" s="116"/>
      <c r="C52" s="117"/>
      <c r="D52" s="22" t="s">
        <v>76</v>
      </c>
      <c r="E52" s="22"/>
      <c r="F52" s="22"/>
      <c r="G52" s="22"/>
      <c r="H52" s="22"/>
      <c r="I52" s="118"/>
      <c r="J52" s="22" t="s">
        <v>77</v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1">
        <f>'A - A - BOURACÍ PRÁCE A D...'!J27</f>
        <v>0</v>
      </c>
      <c r="AH52" s="21"/>
      <c r="AI52" s="21"/>
      <c r="AJ52" s="21"/>
      <c r="AK52" s="21"/>
      <c r="AL52" s="21"/>
      <c r="AM52" s="21"/>
      <c r="AN52" s="21">
        <f t="shared" si="0"/>
        <v>0</v>
      </c>
      <c r="AO52" s="21"/>
      <c r="AP52" s="21"/>
      <c r="AQ52" s="119" t="s">
        <v>78</v>
      </c>
      <c r="AR52" s="120"/>
      <c r="AS52" s="121">
        <v>0</v>
      </c>
      <c r="AT52" s="122">
        <f t="shared" si="1"/>
        <v>0</v>
      </c>
      <c r="AU52" s="123">
        <f>'A - A - BOURACÍ PRÁCE A D...'!P85</f>
        <v>0</v>
      </c>
      <c r="AV52" s="122">
        <f>'A - A - BOURACÍ PRÁCE A D...'!J30</f>
        <v>0</v>
      </c>
      <c r="AW52" s="122">
        <f>'A - A - BOURACÍ PRÁCE A D...'!J31</f>
        <v>0</v>
      </c>
      <c r="AX52" s="122">
        <f>'A - A - BOURACÍ PRÁCE A D...'!J32</f>
        <v>0</v>
      </c>
      <c r="AY52" s="122">
        <f>'A - A - BOURACÍ PRÁCE A D...'!J33</f>
        <v>0</v>
      </c>
      <c r="AZ52" s="122">
        <f>'A - A - BOURACÍ PRÁCE A D...'!F30</f>
        <v>0</v>
      </c>
      <c r="BA52" s="122">
        <f>'A - A - BOURACÍ PRÁCE A D...'!F31</f>
        <v>0</v>
      </c>
      <c r="BB52" s="122">
        <f>'A - A - BOURACÍ PRÁCE A D...'!F32</f>
        <v>0</v>
      </c>
      <c r="BC52" s="122">
        <f>'A - A - BOURACÍ PRÁCE A D...'!F33</f>
        <v>0</v>
      </c>
      <c r="BD52" s="124">
        <f>'A - A - BOURACÍ PRÁCE A D...'!F34</f>
        <v>0</v>
      </c>
      <c r="BT52" s="126" t="s">
        <v>79</v>
      </c>
      <c r="BV52" s="126" t="s">
        <v>73</v>
      </c>
      <c r="BW52" s="126" t="s">
        <v>80</v>
      </c>
      <c r="BX52" s="126" t="s">
        <v>7</v>
      </c>
      <c r="CL52" s="126"/>
      <c r="CM52" s="126" t="s">
        <v>81</v>
      </c>
    </row>
    <row r="53" spans="1:91" s="125" customFormat="1" ht="20.45" customHeight="1" x14ac:dyDescent="0.3">
      <c r="A53" s="115" t="s">
        <v>75</v>
      </c>
      <c r="B53" s="116"/>
      <c r="C53" s="117"/>
      <c r="D53" s="22" t="s">
        <v>82</v>
      </c>
      <c r="E53" s="22"/>
      <c r="F53" s="22"/>
      <c r="G53" s="22"/>
      <c r="H53" s="22"/>
      <c r="I53" s="118"/>
      <c r="J53" s="22" t="s">
        <v>83</v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1">
        <f>'B - B - NOVÁ PODLAHA VČ. ...'!J27</f>
        <v>0</v>
      </c>
      <c r="AH53" s="21"/>
      <c r="AI53" s="21"/>
      <c r="AJ53" s="21"/>
      <c r="AK53" s="21"/>
      <c r="AL53" s="21"/>
      <c r="AM53" s="21"/>
      <c r="AN53" s="21">
        <f t="shared" si="0"/>
        <v>0</v>
      </c>
      <c r="AO53" s="21"/>
      <c r="AP53" s="21"/>
      <c r="AQ53" s="119" t="s">
        <v>78</v>
      </c>
      <c r="AR53" s="120"/>
      <c r="AS53" s="121">
        <v>0</v>
      </c>
      <c r="AT53" s="122">
        <f t="shared" si="1"/>
        <v>0</v>
      </c>
      <c r="AU53" s="123">
        <f>'B - B - NOVÁ PODLAHA VČ. ...'!P85</f>
        <v>0</v>
      </c>
      <c r="AV53" s="122">
        <f>'B - B - NOVÁ PODLAHA VČ. ...'!J30</f>
        <v>0</v>
      </c>
      <c r="AW53" s="122">
        <f>'B - B - NOVÁ PODLAHA VČ. ...'!J31</f>
        <v>0</v>
      </c>
      <c r="AX53" s="122">
        <f>'B - B - NOVÁ PODLAHA VČ. ...'!J32</f>
        <v>0</v>
      </c>
      <c r="AY53" s="122">
        <f>'B - B - NOVÁ PODLAHA VČ. ...'!J33</f>
        <v>0</v>
      </c>
      <c r="AZ53" s="122">
        <f>'B - B - NOVÁ PODLAHA VČ. ...'!F30</f>
        <v>0</v>
      </c>
      <c r="BA53" s="122">
        <f>'B - B - NOVÁ PODLAHA VČ. ...'!F31</f>
        <v>0</v>
      </c>
      <c r="BB53" s="122">
        <f>'B - B - NOVÁ PODLAHA VČ. ...'!F32</f>
        <v>0</v>
      </c>
      <c r="BC53" s="122">
        <f>'B - B - NOVÁ PODLAHA VČ. ...'!F33</f>
        <v>0</v>
      </c>
      <c r="BD53" s="124">
        <f>'B - B - NOVÁ PODLAHA VČ. ...'!F34</f>
        <v>0</v>
      </c>
      <c r="BT53" s="126" t="s">
        <v>79</v>
      </c>
      <c r="BV53" s="126" t="s">
        <v>73</v>
      </c>
      <c r="BW53" s="126" t="s">
        <v>84</v>
      </c>
      <c r="BX53" s="126" t="s">
        <v>7</v>
      </c>
      <c r="CL53" s="126"/>
      <c r="CM53" s="126" t="s">
        <v>81</v>
      </c>
    </row>
    <row r="54" spans="1:91" s="125" customFormat="1" ht="20.45" customHeight="1" x14ac:dyDescent="0.3">
      <c r="A54" s="115" t="s">
        <v>75</v>
      </c>
      <c r="B54" s="116"/>
      <c r="C54" s="117"/>
      <c r="D54" s="22" t="s">
        <v>85</v>
      </c>
      <c r="E54" s="22"/>
      <c r="F54" s="22"/>
      <c r="G54" s="22"/>
      <c r="H54" s="22"/>
      <c r="I54" s="118"/>
      <c r="J54" s="22" t="s">
        <v>86</v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1">
        <f>'C - C - NOVÉ OBLOŽENÍ STĚN'!J27</f>
        <v>0</v>
      </c>
      <c r="AH54" s="21"/>
      <c r="AI54" s="21"/>
      <c r="AJ54" s="21"/>
      <c r="AK54" s="21"/>
      <c r="AL54" s="21"/>
      <c r="AM54" s="21"/>
      <c r="AN54" s="21">
        <f t="shared" si="0"/>
        <v>0</v>
      </c>
      <c r="AO54" s="21"/>
      <c r="AP54" s="21"/>
      <c r="AQ54" s="119" t="s">
        <v>78</v>
      </c>
      <c r="AR54" s="120"/>
      <c r="AS54" s="121">
        <v>0</v>
      </c>
      <c r="AT54" s="122">
        <f t="shared" si="1"/>
        <v>0</v>
      </c>
      <c r="AU54" s="123">
        <f>'C - C - NOVÉ OBLOŽENÍ STĚN'!P82</f>
        <v>0</v>
      </c>
      <c r="AV54" s="122">
        <f>'C - C - NOVÉ OBLOŽENÍ STĚN'!J30</f>
        <v>0</v>
      </c>
      <c r="AW54" s="122">
        <f>'C - C - NOVÉ OBLOŽENÍ STĚN'!J31</f>
        <v>0</v>
      </c>
      <c r="AX54" s="122">
        <f>'C - C - NOVÉ OBLOŽENÍ STĚN'!J32</f>
        <v>0</v>
      </c>
      <c r="AY54" s="122">
        <f>'C - C - NOVÉ OBLOŽENÍ STĚN'!J33</f>
        <v>0</v>
      </c>
      <c r="AZ54" s="122">
        <f>'C - C - NOVÉ OBLOŽENÍ STĚN'!F30</f>
        <v>0</v>
      </c>
      <c r="BA54" s="122">
        <f>'C - C - NOVÉ OBLOŽENÍ STĚN'!F31</f>
        <v>0</v>
      </c>
      <c r="BB54" s="122">
        <f>'C - C - NOVÉ OBLOŽENÍ STĚN'!F32</f>
        <v>0</v>
      </c>
      <c r="BC54" s="122">
        <f>'C - C - NOVÉ OBLOŽENÍ STĚN'!F33</f>
        <v>0</v>
      </c>
      <c r="BD54" s="124">
        <f>'C - C - NOVÉ OBLOŽENÍ STĚN'!F34</f>
        <v>0</v>
      </c>
      <c r="BT54" s="126" t="s">
        <v>79</v>
      </c>
      <c r="BV54" s="126" t="s">
        <v>73</v>
      </c>
      <c r="BW54" s="126" t="s">
        <v>87</v>
      </c>
      <c r="BX54" s="126" t="s">
        <v>7</v>
      </c>
      <c r="CL54" s="126"/>
      <c r="CM54" s="126" t="s">
        <v>81</v>
      </c>
    </row>
    <row r="55" spans="1:91" s="125" customFormat="1" ht="20.45" customHeight="1" x14ac:dyDescent="0.3">
      <c r="A55" s="115" t="s">
        <v>75</v>
      </c>
      <c r="B55" s="116"/>
      <c r="C55" s="117"/>
      <c r="D55" s="22" t="s">
        <v>70</v>
      </c>
      <c r="E55" s="22"/>
      <c r="F55" s="22"/>
      <c r="G55" s="22"/>
      <c r="H55" s="22"/>
      <c r="I55" s="118"/>
      <c r="J55" s="22" t="s">
        <v>88</v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1">
        <f>'D - D - OSTATNÍ A SOUVISE...'!J27</f>
        <v>0</v>
      </c>
      <c r="AH55" s="21"/>
      <c r="AI55" s="21"/>
      <c r="AJ55" s="21"/>
      <c r="AK55" s="21"/>
      <c r="AL55" s="21"/>
      <c r="AM55" s="21"/>
      <c r="AN55" s="21">
        <f t="shared" si="0"/>
        <v>0</v>
      </c>
      <c r="AO55" s="21"/>
      <c r="AP55" s="21"/>
      <c r="AQ55" s="119" t="s">
        <v>78</v>
      </c>
      <c r="AR55" s="120"/>
      <c r="AS55" s="121">
        <v>0</v>
      </c>
      <c r="AT55" s="122">
        <f t="shared" si="1"/>
        <v>0</v>
      </c>
      <c r="AU55" s="123">
        <f>'D - D - OSTATNÍ A SOUVISE...'!P86</f>
        <v>0</v>
      </c>
      <c r="AV55" s="122">
        <f>'D - D - OSTATNÍ A SOUVISE...'!J30</f>
        <v>0</v>
      </c>
      <c r="AW55" s="122">
        <f>'D - D - OSTATNÍ A SOUVISE...'!J31</f>
        <v>0</v>
      </c>
      <c r="AX55" s="122">
        <f>'D - D - OSTATNÍ A SOUVISE...'!J32</f>
        <v>0</v>
      </c>
      <c r="AY55" s="122">
        <f>'D - D - OSTATNÍ A SOUVISE...'!J33</f>
        <v>0</v>
      </c>
      <c r="AZ55" s="122">
        <f>'D - D - OSTATNÍ A SOUVISE...'!F30</f>
        <v>0</v>
      </c>
      <c r="BA55" s="122">
        <f>'D - D - OSTATNÍ A SOUVISE...'!F31</f>
        <v>0</v>
      </c>
      <c r="BB55" s="122">
        <f>'D - D - OSTATNÍ A SOUVISE...'!F32</f>
        <v>0</v>
      </c>
      <c r="BC55" s="122">
        <f>'D - D - OSTATNÍ A SOUVISE...'!F33</f>
        <v>0</v>
      </c>
      <c r="BD55" s="124">
        <f>'D - D - OSTATNÍ A SOUVISE...'!F34</f>
        <v>0</v>
      </c>
      <c r="BT55" s="126" t="s">
        <v>79</v>
      </c>
      <c r="BV55" s="126" t="s">
        <v>73</v>
      </c>
      <c r="BW55" s="126" t="s">
        <v>89</v>
      </c>
      <c r="BX55" s="126" t="s">
        <v>7</v>
      </c>
      <c r="CL55" s="126"/>
      <c r="CM55" s="126" t="s">
        <v>81</v>
      </c>
    </row>
    <row r="56" spans="1:91" s="125" customFormat="1" ht="34.9" customHeight="1" x14ac:dyDescent="0.3">
      <c r="A56" s="115" t="s">
        <v>75</v>
      </c>
      <c r="B56" s="116"/>
      <c r="C56" s="117"/>
      <c r="D56" s="22" t="s">
        <v>90</v>
      </c>
      <c r="E56" s="22"/>
      <c r="F56" s="22"/>
      <c r="G56" s="22"/>
      <c r="H56" s="22"/>
      <c r="I56" s="118"/>
      <c r="J56" s="22" t="s">
        <v>91</v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1">
        <f>'E - E - NOVÁ VÝMALBA VČ P...'!J27</f>
        <v>0</v>
      </c>
      <c r="AH56" s="21"/>
      <c r="AI56" s="21"/>
      <c r="AJ56" s="21"/>
      <c r="AK56" s="21"/>
      <c r="AL56" s="21"/>
      <c r="AM56" s="21"/>
      <c r="AN56" s="21">
        <f t="shared" si="0"/>
        <v>0</v>
      </c>
      <c r="AO56" s="21"/>
      <c r="AP56" s="21"/>
      <c r="AQ56" s="119" t="s">
        <v>78</v>
      </c>
      <c r="AR56" s="120"/>
      <c r="AS56" s="121">
        <v>0</v>
      </c>
      <c r="AT56" s="122">
        <f t="shared" si="1"/>
        <v>0</v>
      </c>
      <c r="AU56" s="123">
        <f>'E - E - NOVÁ VÝMALBA VČ P...'!P83</f>
        <v>0</v>
      </c>
      <c r="AV56" s="122">
        <f>'E - E - NOVÁ VÝMALBA VČ P...'!J30</f>
        <v>0</v>
      </c>
      <c r="AW56" s="122">
        <f>'E - E - NOVÁ VÝMALBA VČ P...'!J31</f>
        <v>0</v>
      </c>
      <c r="AX56" s="122">
        <f>'E - E - NOVÁ VÝMALBA VČ P...'!J32</f>
        <v>0</v>
      </c>
      <c r="AY56" s="122">
        <f>'E - E - NOVÁ VÝMALBA VČ P...'!J33</f>
        <v>0</v>
      </c>
      <c r="AZ56" s="122">
        <f>'E - E - NOVÁ VÝMALBA VČ P...'!F30</f>
        <v>0</v>
      </c>
      <c r="BA56" s="122">
        <f>'E - E - NOVÁ VÝMALBA VČ P...'!F31</f>
        <v>0</v>
      </c>
      <c r="BB56" s="122">
        <f>'E - E - NOVÁ VÝMALBA VČ P...'!F32</f>
        <v>0</v>
      </c>
      <c r="BC56" s="122">
        <f>'E - E - NOVÁ VÝMALBA VČ P...'!F33</f>
        <v>0</v>
      </c>
      <c r="BD56" s="124">
        <f>'E - E - NOVÁ VÝMALBA VČ P...'!F34</f>
        <v>0</v>
      </c>
      <c r="BT56" s="126" t="s">
        <v>79</v>
      </c>
      <c r="BV56" s="126" t="s">
        <v>73</v>
      </c>
      <c r="BW56" s="126" t="s">
        <v>92</v>
      </c>
      <c r="BX56" s="126" t="s">
        <v>7</v>
      </c>
      <c r="CL56" s="126"/>
      <c r="CM56" s="126" t="s">
        <v>81</v>
      </c>
    </row>
    <row r="57" spans="1:91" s="125" customFormat="1" ht="20.45" customHeight="1" x14ac:dyDescent="0.3">
      <c r="A57" s="115" t="s">
        <v>75</v>
      </c>
      <c r="B57" s="116"/>
      <c r="C57" s="117"/>
      <c r="D57" s="22" t="s">
        <v>93</v>
      </c>
      <c r="E57" s="22"/>
      <c r="F57" s="22"/>
      <c r="G57" s="22"/>
      <c r="H57" s="22"/>
      <c r="I57" s="118"/>
      <c r="J57" s="22" t="s">
        <v>94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1">
        <f>'F - F - VEDLEJŠÍ ROZPOČTO...'!J27</f>
        <v>0</v>
      </c>
      <c r="AH57" s="21"/>
      <c r="AI57" s="21"/>
      <c r="AJ57" s="21"/>
      <c r="AK57" s="21"/>
      <c r="AL57" s="21"/>
      <c r="AM57" s="21"/>
      <c r="AN57" s="21">
        <f t="shared" si="0"/>
        <v>0</v>
      </c>
      <c r="AO57" s="21"/>
      <c r="AP57" s="21"/>
      <c r="AQ57" s="119" t="s">
        <v>78</v>
      </c>
      <c r="AR57" s="120"/>
      <c r="AS57" s="127">
        <v>0</v>
      </c>
      <c r="AT57" s="128">
        <f t="shared" si="1"/>
        <v>0</v>
      </c>
      <c r="AU57" s="129">
        <f>'F - F - VEDLEJŠÍ ROZPOČTO...'!P77</f>
        <v>0</v>
      </c>
      <c r="AV57" s="128">
        <f>'F - F - VEDLEJŠÍ ROZPOČTO...'!J30</f>
        <v>0</v>
      </c>
      <c r="AW57" s="128">
        <f>'F - F - VEDLEJŠÍ ROZPOČTO...'!J31</f>
        <v>0</v>
      </c>
      <c r="AX57" s="128">
        <f>'F - F - VEDLEJŠÍ ROZPOČTO...'!J32</f>
        <v>0</v>
      </c>
      <c r="AY57" s="128">
        <f>'F - F - VEDLEJŠÍ ROZPOČTO...'!J33</f>
        <v>0</v>
      </c>
      <c r="AZ57" s="128">
        <f>'F - F - VEDLEJŠÍ ROZPOČTO...'!F30</f>
        <v>0</v>
      </c>
      <c r="BA57" s="128">
        <f>'F - F - VEDLEJŠÍ ROZPOČTO...'!F31</f>
        <v>0</v>
      </c>
      <c r="BB57" s="128">
        <f>'F - F - VEDLEJŠÍ ROZPOČTO...'!F32</f>
        <v>0</v>
      </c>
      <c r="BC57" s="128">
        <f>'F - F - VEDLEJŠÍ ROZPOČTO...'!F33</f>
        <v>0</v>
      </c>
      <c r="BD57" s="130">
        <f>'F - F - VEDLEJŠÍ ROZPOČTO...'!F34</f>
        <v>0</v>
      </c>
      <c r="BT57" s="126" t="s">
        <v>79</v>
      </c>
      <c r="BV57" s="126" t="s">
        <v>73</v>
      </c>
      <c r="BW57" s="126" t="s">
        <v>95</v>
      </c>
      <c r="BX57" s="126" t="s">
        <v>7</v>
      </c>
      <c r="CL57" s="126"/>
      <c r="CM57" s="126" t="s">
        <v>81</v>
      </c>
    </row>
    <row r="58" spans="1:91" s="55" customFormat="1" ht="30" customHeight="1" x14ac:dyDescent="0.3">
      <c r="B58" s="56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7"/>
    </row>
    <row r="59" spans="1:91" s="55" customFormat="1" ht="6.95" customHeight="1" x14ac:dyDescent="0.3">
      <c r="B59" s="72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7"/>
    </row>
  </sheetData>
  <sheetProtection password="CC35" sheet="1" objects="1" scenarios="1" formatCells="0" formatColumns="0" formatRows="0" sort="0" autoFilter="0"/>
  <mergeCells count="61">
    <mergeCell ref="D57:H57"/>
    <mergeCell ref="J57:AF57"/>
    <mergeCell ref="AG57:AM57"/>
    <mergeCell ref="AN57:AP57"/>
    <mergeCell ref="D55:H55"/>
    <mergeCell ref="J55:AF55"/>
    <mergeCell ref="AG55:AM55"/>
    <mergeCell ref="AN55:AP55"/>
    <mergeCell ref="D56:H56"/>
    <mergeCell ref="J56:AF56"/>
    <mergeCell ref="AG56:AM56"/>
    <mergeCell ref="AN56:AP56"/>
    <mergeCell ref="D53:H53"/>
    <mergeCell ref="J53:AF53"/>
    <mergeCell ref="AG53:AM53"/>
    <mergeCell ref="AN53:AP53"/>
    <mergeCell ref="D54:H54"/>
    <mergeCell ref="J54:AF54"/>
    <mergeCell ref="AG54:AM54"/>
    <mergeCell ref="AN54:AP54"/>
    <mergeCell ref="AG51:AM51"/>
    <mergeCell ref="AN51:AP51"/>
    <mergeCell ref="D52:H52"/>
    <mergeCell ref="J52:AF52"/>
    <mergeCell ref="AG52:AM52"/>
    <mergeCell ref="AN52:AP5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L28:O28"/>
    <mergeCell ref="W28:AE28"/>
    <mergeCell ref="AK28:AO28"/>
    <mergeCell ref="L29:O29"/>
    <mergeCell ref="W29:AE29"/>
    <mergeCell ref="AK29:AO29"/>
    <mergeCell ref="AR2:BE2"/>
    <mergeCell ref="K5:AO5"/>
    <mergeCell ref="BE5:BE32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</mergeCells>
  <hyperlinks>
    <hyperlink ref="K1" location="C2" display="1) Rekapitulace stavby"/>
    <hyperlink ref="W1" location="C51" display="2) Rekapitulace objektů stavby a soupisů prací"/>
    <hyperlink ref="A52" location="'A - A - BOURACÍ PRÁCE A D..!'!C2" display="/"/>
    <hyperlink ref="A53" location="'B - B - NOVÁ PODLAHA VČ. ..!'!C2" display="/"/>
    <hyperlink ref="A54" location="'C - C - NOVÉ OBLOŽENÍ STĚN'!C2" display="/"/>
    <hyperlink ref="A55" location="'D - D - OSTATNÍ A SOUVISE..!'!C2" display="/"/>
    <hyperlink ref="A56" location="'E - E - NOVÁ VÝMALBA VČ P..!'!C2" display="/"/>
    <hyperlink ref="A57" location="'F - F - VEDLEJŠÍ ROZPOČTO..!'!C2" display="/"/>
  </hyperlinks>
  <pageMargins left="0.58333333333333304" right="0.58333333333333304" top="0.58333333333333304" bottom="0.58333333333333304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7"/>
  <sheetViews>
    <sheetView showGridLines="0" zoomScaleNormal="100" workbookViewId="0">
      <pane ySplit="1" topLeftCell="A110" activePane="bottomLeft" state="frozen"/>
      <selection pane="bottomLeft" activeCell="I139" sqref="I139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31" customWidth="1"/>
    <col min="10" max="10" width="20.1640625" customWidth="1"/>
    <col min="11" max="11" width="13.33203125" customWidth="1"/>
    <col min="12" max="12" width="8.83203125" customWidth="1"/>
    <col min="13" max="18" width="9.1640625" hidden="1" customWidth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32" max="43" width="8.83203125" customWidth="1"/>
    <col min="44" max="65" width="9.1640625" hidden="1" customWidth="1"/>
    <col min="66" max="1025" width="8.83203125" customWidth="1"/>
  </cols>
  <sheetData>
    <row r="1" spans="1:70" ht="21.75" customHeight="1" x14ac:dyDescent="0.3">
      <c r="A1" s="35"/>
      <c r="B1" s="132"/>
      <c r="C1" s="132"/>
      <c r="D1" s="133" t="s">
        <v>1</v>
      </c>
      <c r="E1" s="132"/>
      <c r="F1" s="134" t="s">
        <v>96</v>
      </c>
      <c r="G1" s="20" t="s">
        <v>97</v>
      </c>
      <c r="H1" s="20"/>
      <c r="I1" s="135"/>
      <c r="J1" s="134" t="s">
        <v>98</v>
      </c>
      <c r="K1" s="133" t="s">
        <v>99</v>
      </c>
      <c r="L1" s="134" t="s">
        <v>100</v>
      </c>
      <c r="M1" s="134"/>
      <c r="N1" s="134"/>
      <c r="O1" s="134"/>
      <c r="P1" s="134"/>
      <c r="Q1" s="134"/>
      <c r="R1" s="134"/>
      <c r="S1" s="134"/>
      <c r="T1" s="134"/>
      <c r="U1" s="34"/>
      <c r="V1" s="34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</row>
    <row r="2" spans="1:70" ht="36.950000000000003" customHeight="1" x14ac:dyDescent="0.3"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AT2" s="38" t="s">
        <v>80</v>
      </c>
    </row>
    <row r="3" spans="1:70" ht="6.95" customHeight="1" x14ac:dyDescent="0.3">
      <c r="B3" s="39"/>
      <c r="C3" s="40"/>
      <c r="D3" s="40"/>
      <c r="E3" s="40"/>
      <c r="F3" s="40"/>
      <c r="G3" s="40"/>
      <c r="H3" s="40"/>
      <c r="I3" s="136"/>
      <c r="J3" s="40"/>
      <c r="K3" s="41"/>
      <c r="AT3" s="38" t="s">
        <v>81</v>
      </c>
    </row>
    <row r="4" spans="1:70" ht="36.950000000000003" customHeight="1" x14ac:dyDescent="0.3">
      <c r="B4" s="42"/>
      <c r="C4" s="43"/>
      <c r="D4" s="44" t="s">
        <v>101</v>
      </c>
      <c r="E4" s="43"/>
      <c r="F4" s="43"/>
      <c r="G4" s="43"/>
      <c r="H4" s="43"/>
      <c r="I4" s="137"/>
      <c r="J4" s="43"/>
      <c r="K4" s="45"/>
      <c r="M4" s="46" t="s">
        <v>12</v>
      </c>
      <c r="AT4" s="38" t="s">
        <v>6</v>
      </c>
    </row>
    <row r="5" spans="1:70" ht="6.95" customHeight="1" x14ac:dyDescent="0.3">
      <c r="B5" s="42"/>
      <c r="C5" s="43"/>
      <c r="D5" s="43"/>
      <c r="E5" s="43"/>
      <c r="F5" s="43"/>
      <c r="G5" s="43"/>
      <c r="H5" s="43"/>
      <c r="I5" s="137"/>
      <c r="J5" s="43"/>
      <c r="K5" s="45"/>
    </row>
    <row r="6" spans="1:70" ht="15" x14ac:dyDescent="0.3">
      <c r="B6" s="42"/>
      <c r="C6" s="43"/>
      <c r="D6" s="51" t="s">
        <v>18</v>
      </c>
      <c r="E6" s="43"/>
      <c r="F6" s="43"/>
      <c r="G6" s="43"/>
      <c r="H6" s="43"/>
      <c r="I6" s="137"/>
      <c r="J6" s="43"/>
      <c r="K6" s="45"/>
    </row>
    <row r="7" spans="1:70" ht="20.45" customHeight="1" x14ac:dyDescent="0.3">
      <c r="B7" s="42"/>
      <c r="C7" s="43"/>
      <c r="D7" s="43"/>
      <c r="E7" s="19" t="str">
        <f>'Rekapitulace stavby'!K6</f>
        <v>ZÁKLADNÍ ŠKOLA LESNÍ - OPRAVA TĚLOCVIČNY</v>
      </c>
      <c r="F7" s="19"/>
      <c r="G7" s="19"/>
      <c r="H7" s="19"/>
      <c r="I7" s="137"/>
      <c r="J7" s="43"/>
      <c r="K7" s="45"/>
    </row>
    <row r="8" spans="1:70" s="55" customFormat="1" ht="15" x14ac:dyDescent="0.3">
      <c r="B8" s="56"/>
      <c r="C8" s="57"/>
      <c r="D8" s="51" t="s">
        <v>102</v>
      </c>
      <c r="E8" s="57"/>
      <c r="F8" s="57"/>
      <c r="G8" s="57"/>
      <c r="H8" s="57"/>
      <c r="I8" s="138"/>
      <c r="J8" s="57"/>
      <c r="K8" s="60"/>
    </row>
    <row r="9" spans="1:70" s="55" customFormat="1" ht="36.950000000000003" customHeight="1" x14ac:dyDescent="0.3">
      <c r="B9" s="56"/>
      <c r="C9" s="57"/>
      <c r="D9" s="57"/>
      <c r="E9" s="2" t="s">
        <v>103</v>
      </c>
      <c r="F9" s="2"/>
      <c r="G9" s="2"/>
      <c r="H9" s="2"/>
      <c r="I9" s="138"/>
      <c r="J9" s="57"/>
      <c r="K9" s="60"/>
    </row>
    <row r="10" spans="1:70" s="55" customFormat="1" x14ac:dyDescent="0.3">
      <c r="B10" s="56"/>
      <c r="C10" s="57"/>
      <c r="D10" s="57"/>
      <c r="E10" s="57"/>
      <c r="F10" s="57"/>
      <c r="G10" s="57"/>
      <c r="H10" s="57"/>
      <c r="I10" s="138"/>
      <c r="J10" s="57"/>
      <c r="K10" s="60"/>
    </row>
    <row r="11" spans="1:70" s="55" customFormat="1" ht="14.45" customHeight="1" x14ac:dyDescent="0.3">
      <c r="B11" s="56"/>
      <c r="C11" s="57"/>
      <c r="D11" s="51" t="s">
        <v>20</v>
      </c>
      <c r="E11" s="57"/>
      <c r="F11" s="49"/>
      <c r="G11" s="57"/>
      <c r="H11" s="57"/>
      <c r="I11" s="139" t="s">
        <v>21</v>
      </c>
      <c r="J11" s="49"/>
      <c r="K11" s="60"/>
    </row>
    <row r="12" spans="1:70" s="55" customFormat="1" ht="14.45" customHeight="1" x14ac:dyDescent="0.3">
      <c r="B12" s="56"/>
      <c r="C12" s="57"/>
      <c r="D12" s="51" t="s">
        <v>22</v>
      </c>
      <c r="E12" s="57"/>
      <c r="F12" s="49" t="s">
        <v>23</v>
      </c>
      <c r="G12" s="57"/>
      <c r="H12" s="57"/>
      <c r="I12" s="139" t="s">
        <v>24</v>
      </c>
      <c r="J12" s="91" t="str">
        <f>'Rekapitulace stavby'!AN8</f>
        <v>6.3.2017</v>
      </c>
      <c r="K12" s="60"/>
    </row>
    <row r="13" spans="1:70" s="55" customFormat="1" ht="10.9" customHeight="1" x14ac:dyDescent="0.3">
      <c r="B13" s="56"/>
      <c r="C13" s="57"/>
      <c r="D13" s="57"/>
      <c r="E13" s="57"/>
      <c r="F13" s="57"/>
      <c r="G13" s="57"/>
      <c r="H13" s="57"/>
      <c r="I13" s="138"/>
      <c r="J13" s="57"/>
      <c r="K13" s="60"/>
    </row>
    <row r="14" spans="1:70" s="55" customFormat="1" ht="14.45" customHeight="1" x14ac:dyDescent="0.3">
      <c r="B14" s="56"/>
      <c r="C14" s="57"/>
      <c r="D14" s="51" t="s">
        <v>26</v>
      </c>
      <c r="E14" s="57"/>
      <c r="F14" s="57"/>
      <c r="G14" s="57"/>
      <c r="H14" s="57"/>
      <c r="I14" s="139" t="s">
        <v>27</v>
      </c>
      <c r="J14" s="49"/>
      <c r="K14" s="60"/>
    </row>
    <row r="15" spans="1:70" s="55" customFormat="1" ht="18" customHeight="1" x14ac:dyDescent="0.3">
      <c r="B15" s="56"/>
      <c r="C15" s="57"/>
      <c r="D15" s="57"/>
      <c r="E15" s="49" t="s">
        <v>28</v>
      </c>
      <c r="F15" s="57"/>
      <c r="G15" s="57"/>
      <c r="H15" s="57"/>
      <c r="I15" s="139" t="s">
        <v>29</v>
      </c>
      <c r="J15" s="49"/>
      <c r="K15" s="60"/>
    </row>
    <row r="16" spans="1:70" s="55" customFormat="1" ht="6.95" customHeight="1" x14ac:dyDescent="0.3">
      <c r="B16" s="56"/>
      <c r="C16" s="57"/>
      <c r="D16" s="57"/>
      <c r="E16" s="57"/>
      <c r="F16" s="57"/>
      <c r="G16" s="57"/>
      <c r="H16" s="57"/>
      <c r="I16" s="138"/>
      <c r="J16" s="57"/>
      <c r="K16" s="60"/>
    </row>
    <row r="17" spans="2:11" s="55" customFormat="1" ht="14.45" customHeight="1" x14ac:dyDescent="0.3">
      <c r="B17" s="56"/>
      <c r="C17" s="57"/>
      <c r="D17" s="51" t="s">
        <v>30</v>
      </c>
      <c r="E17" s="57"/>
      <c r="F17" s="57"/>
      <c r="G17" s="57"/>
      <c r="H17" s="57"/>
      <c r="I17" s="139" t="s">
        <v>27</v>
      </c>
      <c r="J17" s="49" t="str">
        <f>IF('Rekapitulace stavby'!AN13="Vyplň údaj","",IF('Rekapitulace stavby'!AN13="","",'Rekapitulace stavby'!AN13))</f>
        <v/>
      </c>
      <c r="K17" s="60"/>
    </row>
    <row r="18" spans="2:11" s="55" customFormat="1" ht="18" customHeight="1" x14ac:dyDescent="0.3">
      <c r="B18" s="56"/>
      <c r="C18" s="57"/>
      <c r="D18" s="57"/>
      <c r="E18" s="49" t="str">
        <f>IF('Rekapitulace stavby'!E14="Vyplň údaj","",IF('Rekapitulace stavby'!E14="","",'Rekapitulace stavby'!E14))</f>
        <v/>
      </c>
      <c r="F18" s="57"/>
      <c r="G18" s="57"/>
      <c r="H18" s="57"/>
      <c r="I18" s="139" t="s">
        <v>29</v>
      </c>
      <c r="J18" s="49" t="str">
        <f>IF('Rekapitulace stavby'!AN14="Vyplň údaj","",IF('Rekapitulace stavby'!AN14="","",'Rekapitulace stavby'!AN14))</f>
        <v/>
      </c>
      <c r="K18" s="60"/>
    </row>
    <row r="19" spans="2:11" s="55" customFormat="1" ht="6.95" customHeight="1" x14ac:dyDescent="0.3">
      <c r="B19" s="56"/>
      <c r="C19" s="57"/>
      <c r="D19" s="57"/>
      <c r="E19" s="57"/>
      <c r="F19" s="57"/>
      <c r="G19" s="57"/>
      <c r="H19" s="57"/>
      <c r="I19" s="138"/>
      <c r="J19" s="57"/>
      <c r="K19" s="60"/>
    </row>
    <row r="20" spans="2:11" s="55" customFormat="1" ht="14.45" customHeight="1" x14ac:dyDescent="0.3">
      <c r="B20" s="56"/>
      <c r="C20" s="57"/>
      <c r="D20" s="51" t="s">
        <v>32</v>
      </c>
      <c r="E20" s="57"/>
      <c r="F20" s="57"/>
      <c r="G20" s="57"/>
      <c r="H20" s="57"/>
      <c r="I20" s="139" t="s">
        <v>27</v>
      </c>
      <c r="J20" s="49"/>
      <c r="K20" s="60"/>
    </row>
    <row r="21" spans="2:11" s="55" customFormat="1" ht="18" customHeight="1" x14ac:dyDescent="0.3">
      <c r="B21" s="56"/>
      <c r="C21" s="57"/>
      <c r="D21" s="57"/>
      <c r="E21" s="49" t="s">
        <v>33</v>
      </c>
      <c r="F21" s="57"/>
      <c r="G21" s="57"/>
      <c r="H21" s="57"/>
      <c r="I21" s="139" t="s">
        <v>29</v>
      </c>
      <c r="J21" s="49"/>
      <c r="K21" s="60"/>
    </row>
    <row r="22" spans="2:11" s="55" customFormat="1" ht="6.95" customHeight="1" x14ac:dyDescent="0.3">
      <c r="B22" s="56"/>
      <c r="C22" s="57"/>
      <c r="D22" s="57"/>
      <c r="E22" s="57"/>
      <c r="F22" s="57"/>
      <c r="G22" s="57"/>
      <c r="H22" s="57"/>
      <c r="I22" s="138"/>
      <c r="J22" s="57"/>
      <c r="K22" s="60"/>
    </row>
    <row r="23" spans="2:11" s="55" customFormat="1" ht="14.45" customHeight="1" x14ac:dyDescent="0.3">
      <c r="B23" s="56"/>
      <c r="C23" s="57"/>
      <c r="D23" s="51" t="s">
        <v>35</v>
      </c>
      <c r="E23" s="57"/>
      <c r="F23" s="57"/>
      <c r="G23" s="57"/>
      <c r="H23" s="57"/>
      <c r="I23" s="138"/>
      <c r="J23" s="57"/>
      <c r="K23" s="60"/>
    </row>
    <row r="24" spans="2:11" s="140" customFormat="1" ht="106.9" customHeight="1" x14ac:dyDescent="0.3">
      <c r="B24" s="141"/>
      <c r="C24" s="142"/>
      <c r="D24" s="142"/>
      <c r="E24" s="9" t="s">
        <v>104</v>
      </c>
      <c r="F24" s="9"/>
      <c r="G24" s="9"/>
      <c r="H24" s="9"/>
      <c r="I24" s="143"/>
      <c r="J24" s="142"/>
      <c r="K24" s="144"/>
    </row>
    <row r="25" spans="2:11" s="55" customFormat="1" ht="6.95" customHeight="1" x14ac:dyDescent="0.3">
      <c r="B25" s="56"/>
      <c r="C25" s="57"/>
      <c r="D25" s="57"/>
      <c r="E25" s="57"/>
      <c r="F25" s="57"/>
      <c r="G25" s="57"/>
      <c r="H25" s="57"/>
      <c r="I25" s="138"/>
      <c r="J25" s="57"/>
      <c r="K25" s="60"/>
    </row>
    <row r="26" spans="2:11" s="55" customFormat="1" ht="6.95" customHeight="1" x14ac:dyDescent="0.3">
      <c r="B26" s="56"/>
      <c r="C26" s="57"/>
      <c r="D26" s="103"/>
      <c r="E26" s="103"/>
      <c r="F26" s="103"/>
      <c r="G26" s="103"/>
      <c r="H26" s="103"/>
      <c r="I26" s="145"/>
      <c r="J26" s="103"/>
      <c r="K26" s="146"/>
    </row>
    <row r="27" spans="2:11" s="55" customFormat="1" ht="25.35" customHeight="1" x14ac:dyDescent="0.3">
      <c r="B27" s="56"/>
      <c r="C27" s="57"/>
      <c r="D27" s="147" t="s">
        <v>37</v>
      </c>
      <c r="E27" s="57"/>
      <c r="F27" s="57"/>
      <c r="G27" s="57"/>
      <c r="H27" s="57"/>
      <c r="I27" s="138"/>
      <c r="J27" s="107">
        <f>ROUND(J85,2)</f>
        <v>0</v>
      </c>
      <c r="K27" s="60"/>
    </row>
    <row r="28" spans="2:11" s="55" customFormat="1" ht="6.95" customHeight="1" x14ac:dyDescent="0.3">
      <c r="B28" s="56"/>
      <c r="C28" s="57"/>
      <c r="D28" s="103"/>
      <c r="E28" s="103"/>
      <c r="F28" s="103"/>
      <c r="G28" s="103"/>
      <c r="H28" s="103"/>
      <c r="I28" s="145"/>
      <c r="J28" s="103"/>
      <c r="K28" s="146"/>
    </row>
    <row r="29" spans="2:11" s="55" customFormat="1" ht="14.45" customHeight="1" x14ac:dyDescent="0.3">
      <c r="B29" s="56"/>
      <c r="C29" s="57"/>
      <c r="D29" s="57"/>
      <c r="E29" s="57"/>
      <c r="F29" s="61" t="s">
        <v>39</v>
      </c>
      <c r="G29" s="57"/>
      <c r="H29" s="57"/>
      <c r="I29" s="148" t="s">
        <v>38</v>
      </c>
      <c r="J29" s="61" t="s">
        <v>40</v>
      </c>
      <c r="K29" s="60"/>
    </row>
    <row r="30" spans="2:11" s="55" customFormat="1" ht="14.45" customHeight="1" x14ac:dyDescent="0.3">
      <c r="B30" s="56"/>
      <c r="C30" s="57"/>
      <c r="D30" s="65" t="s">
        <v>41</v>
      </c>
      <c r="E30" s="65" t="s">
        <v>42</v>
      </c>
      <c r="F30" s="149">
        <f>ROUND(SUM(BE85:BE176), 2)</f>
        <v>0</v>
      </c>
      <c r="G30" s="57"/>
      <c r="H30" s="57"/>
      <c r="I30" s="150">
        <v>0.21</v>
      </c>
      <c r="J30" s="149">
        <f>ROUND(ROUND((SUM(BE85:BE176)), 2)*I30, 2)</f>
        <v>0</v>
      </c>
      <c r="K30" s="60"/>
    </row>
    <row r="31" spans="2:11" s="55" customFormat="1" ht="14.45" customHeight="1" x14ac:dyDescent="0.3">
      <c r="B31" s="56"/>
      <c r="C31" s="57"/>
      <c r="D31" s="57"/>
      <c r="E31" s="65" t="s">
        <v>43</v>
      </c>
      <c r="F31" s="149">
        <f>ROUND(SUM(BF85:BF176), 2)</f>
        <v>0</v>
      </c>
      <c r="G31" s="57"/>
      <c r="H31" s="57"/>
      <c r="I31" s="150">
        <v>0.15</v>
      </c>
      <c r="J31" s="149">
        <f>ROUND(ROUND((SUM(BF85:BF176)), 2)*I31, 2)</f>
        <v>0</v>
      </c>
      <c r="K31" s="60"/>
    </row>
    <row r="32" spans="2:11" s="55" customFormat="1" ht="14.45" hidden="1" customHeight="1" x14ac:dyDescent="0.3">
      <c r="B32" s="56"/>
      <c r="C32" s="57"/>
      <c r="D32" s="57"/>
      <c r="E32" s="65" t="s">
        <v>44</v>
      </c>
      <c r="F32" s="149">
        <f>ROUND(SUM(BG85:BG176), 2)</f>
        <v>0</v>
      </c>
      <c r="G32" s="57"/>
      <c r="H32" s="57"/>
      <c r="I32" s="150">
        <v>0.21</v>
      </c>
      <c r="J32" s="149">
        <v>0</v>
      </c>
      <c r="K32" s="60"/>
    </row>
    <row r="33" spans="2:11" s="55" customFormat="1" ht="14.45" hidden="1" customHeight="1" x14ac:dyDescent="0.3">
      <c r="B33" s="56"/>
      <c r="C33" s="57"/>
      <c r="D33" s="57"/>
      <c r="E33" s="65" t="s">
        <v>45</v>
      </c>
      <c r="F33" s="149">
        <f>ROUND(SUM(BH85:BH176), 2)</f>
        <v>0</v>
      </c>
      <c r="G33" s="57"/>
      <c r="H33" s="57"/>
      <c r="I33" s="150">
        <v>0.15</v>
      </c>
      <c r="J33" s="149">
        <v>0</v>
      </c>
      <c r="K33" s="60"/>
    </row>
    <row r="34" spans="2:11" s="55" customFormat="1" ht="14.45" hidden="1" customHeight="1" x14ac:dyDescent="0.3">
      <c r="B34" s="56"/>
      <c r="C34" s="57"/>
      <c r="D34" s="57"/>
      <c r="E34" s="65" t="s">
        <v>46</v>
      </c>
      <c r="F34" s="149">
        <f>ROUND(SUM(BI85:BI176), 2)</f>
        <v>0</v>
      </c>
      <c r="G34" s="57"/>
      <c r="H34" s="57"/>
      <c r="I34" s="150">
        <v>0</v>
      </c>
      <c r="J34" s="149">
        <v>0</v>
      </c>
      <c r="K34" s="60"/>
    </row>
    <row r="35" spans="2:11" s="55" customFormat="1" ht="6.95" customHeight="1" x14ac:dyDescent="0.3">
      <c r="B35" s="56"/>
      <c r="C35" s="57"/>
      <c r="D35" s="57"/>
      <c r="E35" s="57"/>
      <c r="F35" s="57"/>
      <c r="G35" s="57"/>
      <c r="H35" s="57"/>
      <c r="I35" s="138"/>
      <c r="J35" s="57"/>
      <c r="K35" s="60"/>
    </row>
    <row r="36" spans="2:11" s="55" customFormat="1" ht="25.35" customHeight="1" x14ac:dyDescent="0.3">
      <c r="B36" s="56"/>
      <c r="C36" s="151"/>
      <c r="D36" s="152" t="s">
        <v>47</v>
      </c>
      <c r="E36" s="97"/>
      <c r="F36" s="97"/>
      <c r="G36" s="153" t="s">
        <v>48</v>
      </c>
      <c r="H36" s="154" t="s">
        <v>49</v>
      </c>
      <c r="I36" s="155"/>
      <c r="J36" s="156">
        <f>SUM(J27:J34)</f>
        <v>0</v>
      </c>
      <c r="K36" s="157"/>
    </row>
    <row r="37" spans="2:11" s="55" customFormat="1" ht="14.45" customHeight="1" x14ac:dyDescent="0.3">
      <c r="B37" s="72"/>
      <c r="C37" s="73"/>
      <c r="D37" s="73"/>
      <c r="E37" s="73"/>
      <c r="F37" s="73"/>
      <c r="G37" s="73"/>
      <c r="H37" s="73"/>
      <c r="I37" s="158"/>
      <c r="J37" s="73"/>
      <c r="K37" s="74"/>
    </row>
    <row r="41" spans="2:11" s="55" customFormat="1" ht="6.95" customHeight="1" x14ac:dyDescent="0.3">
      <c r="B41" s="159"/>
      <c r="C41" s="160"/>
      <c r="D41" s="160"/>
      <c r="E41" s="160"/>
      <c r="F41" s="160"/>
      <c r="G41" s="160"/>
      <c r="H41" s="160"/>
      <c r="I41" s="161"/>
      <c r="J41" s="160"/>
      <c r="K41" s="162"/>
    </row>
    <row r="42" spans="2:11" s="55" customFormat="1" ht="36.950000000000003" customHeight="1" x14ac:dyDescent="0.3">
      <c r="B42" s="56"/>
      <c r="C42" s="44" t="s">
        <v>105</v>
      </c>
      <c r="D42" s="57"/>
      <c r="E42" s="57"/>
      <c r="F42" s="57"/>
      <c r="G42" s="57"/>
      <c r="H42" s="57"/>
      <c r="I42" s="138"/>
      <c r="J42" s="57"/>
      <c r="K42" s="60"/>
    </row>
    <row r="43" spans="2:11" s="55" customFormat="1" ht="6.95" customHeight="1" x14ac:dyDescent="0.3">
      <c r="B43" s="56"/>
      <c r="C43" s="57"/>
      <c r="D43" s="57"/>
      <c r="E43" s="57"/>
      <c r="F43" s="57"/>
      <c r="G43" s="57"/>
      <c r="H43" s="57"/>
      <c r="I43" s="138"/>
      <c r="J43" s="57"/>
      <c r="K43" s="60"/>
    </row>
    <row r="44" spans="2:11" s="55" customFormat="1" ht="14.45" customHeight="1" x14ac:dyDescent="0.3">
      <c r="B44" s="56"/>
      <c r="C44" s="51" t="s">
        <v>18</v>
      </c>
      <c r="D44" s="57"/>
      <c r="E44" s="57"/>
      <c r="F44" s="57"/>
      <c r="G44" s="57"/>
      <c r="H44" s="57"/>
      <c r="I44" s="138"/>
      <c r="J44" s="57"/>
      <c r="K44" s="60"/>
    </row>
    <row r="45" spans="2:11" s="55" customFormat="1" ht="20.45" customHeight="1" x14ac:dyDescent="0.3">
      <c r="B45" s="56"/>
      <c r="C45" s="57"/>
      <c r="D45" s="57"/>
      <c r="E45" s="19" t="str">
        <f>E7</f>
        <v>ZÁKLADNÍ ŠKOLA LESNÍ - OPRAVA TĚLOCVIČNY</v>
      </c>
      <c r="F45" s="19"/>
      <c r="G45" s="19"/>
      <c r="H45" s="19"/>
      <c r="I45" s="138"/>
      <c r="J45" s="57"/>
      <c r="K45" s="60"/>
    </row>
    <row r="46" spans="2:11" s="55" customFormat="1" ht="14.45" customHeight="1" x14ac:dyDescent="0.3">
      <c r="B46" s="56"/>
      <c r="C46" s="51" t="s">
        <v>102</v>
      </c>
      <c r="D46" s="57"/>
      <c r="E46" s="57"/>
      <c r="F46" s="57"/>
      <c r="G46" s="57"/>
      <c r="H46" s="57"/>
      <c r="I46" s="138"/>
      <c r="J46" s="57"/>
      <c r="K46" s="60"/>
    </row>
    <row r="47" spans="2:11" s="55" customFormat="1" ht="22.15" customHeight="1" x14ac:dyDescent="0.3">
      <c r="B47" s="56"/>
      <c r="C47" s="57"/>
      <c r="D47" s="57"/>
      <c r="E47" s="2" t="str">
        <f>E9</f>
        <v>A - A - BOURACÍ PRÁCE A DEMONTÁŽE</v>
      </c>
      <c r="F47" s="2"/>
      <c r="G47" s="2"/>
      <c r="H47" s="2"/>
      <c r="I47" s="138"/>
      <c r="J47" s="57"/>
      <c r="K47" s="60"/>
    </row>
    <row r="48" spans="2:11" s="55" customFormat="1" ht="6.95" customHeight="1" x14ac:dyDescent="0.3">
      <c r="B48" s="56"/>
      <c r="C48" s="57"/>
      <c r="D48" s="57"/>
      <c r="E48" s="57"/>
      <c r="F48" s="57"/>
      <c r="G48" s="57"/>
      <c r="H48" s="57"/>
      <c r="I48" s="138"/>
      <c r="J48" s="57"/>
      <c r="K48" s="60"/>
    </row>
    <row r="49" spans="2:47" s="55" customFormat="1" ht="18" customHeight="1" x14ac:dyDescent="0.3">
      <c r="B49" s="56"/>
      <c r="C49" s="51" t="s">
        <v>22</v>
      </c>
      <c r="D49" s="57"/>
      <c r="E49" s="57"/>
      <c r="F49" s="49" t="str">
        <f>F12</f>
        <v>LIBEREC, LESNÍ ULICE</v>
      </c>
      <c r="G49" s="57"/>
      <c r="H49" s="57"/>
      <c r="I49" s="139" t="s">
        <v>24</v>
      </c>
      <c r="J49" s="91" t="str">
        <f>IF(J12="","",J12)</f>
        <v>6.3.2017</v>
      </c>
      <c r="K49" s="60"/>
    </row>
    <row r="50" spans="2:47" s="55" customFormat="1" ht="6.95" customHeight="1" x14ac:dyDescent="0.3">
      <c r="B50" s="56"/>
      <c r="C50" s="57"/>
      <c r="D50" s="57"/>
      <c r="E50" s="57"/>
      <c r="F50" s="57"/>
      <c r="G50" s="57"/>
      <c r="H50" s="57"/>
      <c r="I50" s="138"/>
      <c r="J50" s="57"/>
      <c r="K50" s="60"/>
    </row>
    <row r="51" spans="2:47" s="55" customFormat="1" ht="15" x14ac:dyDescent="0.3">
      <c r="B51" s="56"/>
      <c r="C51" s="51" t="s">
        <v>26</v>
      </c>
      <c r="D51" s="57"/>
      <c r="E51" s="57"/>
      <c r="F51" s="49" t="str">
        <f>E15</f>
        <v>STATUTÁRNÍ MĚSTO LIBEREC</v>
      </c>
      <c r="G51" s="57"/>
      <c r="H51" s="57"/>
      <c r="I51" s="139" t="s">
        <v>32</v>
      </c>
      <c r="J51" s="49" t="str">
        <f>E21</f>
        <v>PROJEKTOVÝ ATELIER DAVID</v>
      </c>
      <c r="K51" s="60"/>
    </row>
    <row r="52" spans="2:47" s="55" customFormat="1" ht="14.45" customHeight="1" x14ac:dyDescent="0.3">
      <c r="B52" s="56"/>
      <c r="C52" s="51" t="s">
        <v>30</v>
      </c>
      <c r="D52" s="57"/>
      <c r="E52" s="57"/>
      <c r="F52" s="49" t="str">
        <f>IF(E18="","",E18)</f>
        <v/>
      </c>
      <c r="G52" s="57"/>
      <c r="H52" s="57"/>
      <c r="I52" s="138"/>
      <c r="J52" s="57"/>
      <c r="K52" s="60"/>
    </row>
    <row r="53" spans="2:47" s="55" customFormat="1" ht="10.35" customHeight="1" x14ac:dyDescent="0.3">
      <c r="B53" s="56"/>
      <c r="C53" s="57"/>
      <c r="D53" s="57"/>
      <c r="E53" s="57"/>
      <c r="F53" s="57"/>
      <c r="G53" s="57"/>
      <c r="H53" s="57"/>
      <c r="I53" s="138"/>
      <c r="J53" s="57"/>
      <c r="K53" s="60"/>
    </row>
    <row r="54" spans="2:47" s="55" customFormat="1" ht="29.25" customHeight="1" x14ac:dyDescent="0.3">
      <c r="B54" s="56"/>
      <c r="C54" s="163" t="s">
        <v>106</v>
      </c>
      <c r="D54" s="151"/>
      <c r="E54" s="151"/>
      <c r="F54" s="151"/>
      <c r="G54" s="151"/>
      <c r="H54" s="151"/>
      <c r="I54" s="164"/>
      <c r="J54" s="165" t="s">
        <v>107</v>
      </c>
      <c r="K54" s="166"/>
    </row>
    <row r="55" spans="2:47" s="55" customFormat="1" ht="10.35" customHeight="1" x14ac:dyDescent="0.3">
      <c r="B55" s="56"/>
      <c r="C55" s="57"/>
      <c r="D55" s="57"/>
      <c r="E55" s="57"/>
      <c r="F55" s="57"/>
      <c r="G55" s="57"/>
      <c r="H55" s="57"/>
      <c r="I55" s="138"/>
      <c r="J55" s="57"/>
      <c r="K55" s="60"/>
    </row>
    <row r="56" spans="2:47" s="55" customFormat="1" ht="29.25" customHeight="1" x14ac:dyDescent="0.3">
      <c r="B56" s="56"/>
      <c r="C56" s="167" t="s">
        <v>108</v>
      </c>
      <c r="D56" s="57"/>
      <c r="E56" s="57"/>
      <c r="F56" s="57"/>
      <c r="G56" s="57"/>
      <c r="H56" s="57"/>
      <c r="I56" s="138"/>
      <c r="J56" s="107">
        <f>J85</f>
        <v>0</v>
      </c>
      <c r="K56" s="60"/>
      <c r="AU56" s="38" t="s">
        <v>109</v>
      </c>
    </row>
    <row r="57" spans="2:47" s="168" customFormat="1" ht="24.95" customHeight="1" x14ac:dyDescent="0.3">
      <c r="B57" s="169"/>
      <c r="C57" s="170"/>
      <c r="D57" s="171" t="s">
        <v>110</v>
      </c>
      <c r="E57" s="172"/>
      <c r="F57" s="172"/>
      <c r="G57" s="172"/>
      <c r="H57" s="172"/>
      <c r="I57" s="173"/>
      <c r="J57" s="174">
        <f>J86</f>
        <v>0</v>
      </c>
      <c r="K57" s="175"/>
    </row>
    <row r="58" spans="2:47" s="176" customFormat="1" ht="19.899999999999999" customHeight="1" x14ac:dyDescent="0.3">
      <c r="B58" s="177"/>
      <c r="C58" s="178"/>
      <c r="D58" s="179" t="s">
        <v>111</v>
      </c>
      <c r="E58" s="180"/>
      <c r="F58" s="180"/>
      <c r="G58" s="180"/>
      <c r="H58" s="180"/>
      <c r="I58" s="181"/>
      <c r="J58" s="182">
        <f>J87</f>
        <v>0</v>
      </c>
      <c r="K58" s="183"/>
    </row>
    <row r="59" spans="2:47" s="176" customFormat="1" ht="19.899999999999999" customHeight="1" x14ac:dyDescent="0.3">
      <c r="B59" s="177"/>
      <c r="C59" s="178"/>
      <c r="D59" s="179" t="s">
        <v>112</v>
      </c>
      <c r="E59" s="180"/>
      <c r="F59" s="180"/>
      <c r="G59" s="180"/>
      <c r="H59" s="180"/>
      <c r="I59" s="181"/>
      <c r="J59" s="182">
        <f>J138</f>
        <v>0</v>
      </c>
      <c r="K59" s="183"/>
    </row>
    <row r="60" spans="2:47" s="176" customFormat="1" ht="19.899999999999999" customHeight="1" x14ac:dyDescent="0.3">
      <c r="B60" s="177"/>
      <c r="C60" s="178"/>
      <c r="D60" s="179" t="s">
        <v>113</v>
      </c>
      <c r="E60" s="180"/>
      <c r="F60" s="180"/>
      <c r="G60" s="180"/>
      <c r="H60" s="180"/>
      <c r="I60" s="181"/>
      <c r="J60" s="182">
        <f>J145</f>
        <v>0</v>
      </c>
      <c r="K60" s="183"/>
    </row>
    <row r="61" spans="2:47" s="168" customFormat="1" ht="24.95" customHeight="1" x14ac:dyDescent="0.3">
      <c r="B61" s="169"/>
      <c r="C61" s="170"/>
      <c r="D61" s="171" t="s">
        <v>114</v>
      </c>
      <c r="E61" s="172"/>
      <c r="F61" s="172"/>
      <c r="G61" s="172"/>
      <c r="H61" s="172"/>
      <c r="I61" s="173"/>
      <c r="J61" s="174">
        <f>J147</f>
        <v>0</v>
      </c>
      <c r="K61" s="175"/>
    </row>
    <row r="62" spans="2:47" s="176" customFormat="1" ht="19.899999999999999" customHeight="1" x14ac:dyDescent="0.3">
      <c r="B62" s="177"/>
      <c r="C62" s="178"/>
      <c r="D62" s="179" t="s">
        <v>115</v>
      </c>
      <c r="E62" s="180"/>
      <c r="F62" s="180"/>
      <c r="G62" s="180"/>
      <c r="H62" s="180"/>
      <c r="I62" s="181"/>
      <c r="J62" s="182">
        <f>J148</f>
        <v>0</v>
      </c>
      <c r="K62" s="183"/>
    </row>
    <row r="63" spans="2:47" s="176" customFormat="1" ht="19.899999999999999" customHeight="1" x14ac:dyDescent="0.3">
      <c r="B63" s="177"/>
      <c r="C63" s="178"/>
      <c r="D63" s="179" t="s">
        <v>116</v>
      </c>
      <c r="E63" s="180"/>
      <c r="F63" s="180"/>
      <c r="G63" s="180"/>
      <c r="H63" s="180"/>
      <c r="I63" s="181"/>
      <c r="J63" s="182">
        <f>J152</f>
        <v>0</v>
      </c>
      <c r="K63" s="183"/>
    </row>
    <row r="64" spans="2:47" s="176" customFormat="1" ht="19.899999999999999" customHeight="1" x14ac:dyDescent="0.3">
      <c r="B64" s="177"/>
      <c r="C64" s="178"/>
      <c r="D64" s="179" t="s">
        <v>117</v>
      </c>
      <c r="E64" s="180"/>
      <c r="F64" s="180"/>
      <c r="G64" s="180"/>
      <c r="H64" s="180"/>
      <c r="I64" s="181"/>
      <c r="J64" s="182">
        <f>J161</f>
        <v>0</v>
      </c>
      <c r="K64" s="183"/>
    </row>
    <row r="65" spans="2:12" s="176" customFormat="1" ht="19.899999999999999" customHeight="1" x14ac:dyDescent="0.3">
      <c r="B65" s="177"/>
      <c r="C65" s="178"/>
      <c r="D65" s="179" t="s">
        <v>118</v>
      </c>
      <c r="E65" s="180"/>
      <c r="F65" s="180"/>
      <c r="G65" s="180"/>
      <c r="H65" s="180"/>
      <c r="I65" s="181"/>
      <c r="J65" s="182">
        <f>J171</f>
        <v>0</v>
      </c>
      <c r="K65" s="183"/>
    </row>
    <row r="66" spans="2:12" s="55" customFormat="1" ht="21.75" customHeight="1" x14ac:dyDescent="0.3">
      <c r="B66" s="56"/>
      <c r="C66" s="57"/>
      <c r="D66" s="57"/>
      <c r="E66" s="57"/>
      <c r="F66" s="57"/>
      <c r="G66" s="57"/>
      <c r="H66" s="57"/>
      <c r="I66" s="138"/>
      <c r="J66" s="57"/>
      <c r="K66" s="60"/>
    </row>
    <row r="67" spans="2:12" s="55" customFormat="1" ht="6.95" customHeight="1" x14ac:dyDescent="0.3">
      <c r="B67" s="72"/>
      <c r="C67" s="73"/>
      <c r="D67" s="73"/>
      <c r="E67" s="73"/>
      <c r="F67" s="73"/>
      <c r="G67" s="73"/>
      <c r="H67" s="73"/>
      <c r="I67" s="158"/>
      <c r="J67" s="73"/>
      <c r="K67" s="74"/>
    </row>
    <row r="71" spans="2:12" s="55" customFormat="1" ht="6.95" customHeight="1" x14ac:dyDescent="0.3">
      <c r="B71" s="75"/>
      <c r="C71" s="76"/>
      <c r="D71" s="76"/>
      <c r="E71" s="76"/>
      <c r="F71" s="76"/>
      <c r="G71" s="76"/>
      <c r="H71" s="76"/>
      <c r="I71" s="161"/>
      <c r="J71" s="76"/>
      <c r="K71" s="76"/>
      <c r="L71" s="77"/>
    </row>
    <row r="72" spans="2:12" s="55" customFormat="1" ht="36.950000000000003" customHeight="1" x14ac:dyDescent="0.3">
      <c r="B72" s="56"/>
      <c r="C72" s="78" t="s">
        <v>119</v>
      </c>
      <c r="D72" s="79"/>
      <c r="E72" s="79"/>
      <c r="F72" s="79"/>
      <c r="G72" s="79"/>
      <c r="H72" s="79"/>
      <c r="I72" s="184"/>
      <c r="J72" s="79"/>
      <c r="K72" s="79"/>
      <c r="L72" s="77"/>
    </row>
    <row r="73" spans="2:12" s="55" customFormat="1" ht="6.95" customHeight="1" x14ac:dyDescent="0.3">
      <c r="B73" s="56"/>
      <c r="C73" s="79"/>
      <c r="D73" s="79"/>
      <c r="E73" s="79"/>
      <c r="F73" s="79"/>
      <c r="G73" s="79"/>
      <c r="H73" s="79"/>
      <c r="I73" s="184"/>
      <c r="J73" s="79"/>
      <c r="K73" s="79"/>
      <c r="L73" s="77"/>
    </row>
    <row r="74" spans="2:12" s="55" customFormat="1" ht="14.45" customHeight="1" x14ac:dyDescent="0.3">
      <c r="B74" s="56"/>
      <c r="C74" s="82" t="s">
        <v>18</v>
      </c>
      <c r="D74" s="79"/>
      <c r="E74" s="79"/>
      <c r="F74" s="79"/>
      <c r="G74" s="79"/>
      <c r="H74" s="79"/>
      <c r="I74" s="184"/>
      <c r="J74" s="79"/>
      <c r="K74" s="79"/>
      <c r="L74" s="77"/>
    </row>
    <row r="75" spans="2:12" s="55" customFormat="1" ht="20.45" customHeight="1" x14ac:dyDescent="0.3">
      <c r="B75" s="56"/>
      <c r="C75" s="79"/>
      <c r="D75" s="79"/>
      <c r="E75" s="19" t="str">
        <f>E7</f>
        <v>ZÁKLADNÍ ŠKOLA LESNÍ - OPRAVA TĚLOCVIČNY</v>
      </c>
      <c r="F75" s="19"/>
      <c r="G75" s="19"/>
      <c r="H75" s="19"/>
      <c r="I75" s="184"/>
      <c r="J75" s="79"/>
      <c r="K75" s="79"/>
      <c r="L75" s="77"/>
    </row>
    <row r="76" spans="2:12" s="55" customFormat="1" ht="14.45" customHeight="1" x14ac:dyDescent="0.3">
      <c r="B76" s="56"/>
      <c r="C76" s="82" t="s">
        <v>102</v>
      </c>
      <c r="D76" s="79"/>
      <c r="E76" s="79"/>
      <c r="F76" s="79"/>
      <c r="G76" s="79"/>
      <c r="H76" s="79"/>
      <c r="I76" s="184"/>
      <c r="J76" s="79"/>
      <c r="K76" s="79"/>
      <c r="L76" s="77"/>
    </row>
    <row r="77" spans="2:12" s="55" customFormat="1" ht="22.15" customHeight="1" x14ac:dyDescent="0.3">
      <c r="B77" s="56"/>
      <c r="C77" s="79"/>
      <c r="D77" s="79"/>
      <c r="E77" s="2" t="str">
        <f>E9</f>
        <v>A - A - BOURACÍ PRÁCE A DEMONTÁŽE</v>
      </c>
      <c r="F77" s="2"/>
      <c r="G77" s="2"/>
      <c r="H77" s="2"/>
      <c r="I77" s="184"/>
      <c r="J77" s="79"/>
      <c r="K77" s="79"/>
      <c r="L77" s="77"/>
    </row>
    <row r="78" spans="2:12" s="55" customFormat="1" ht="6.95" customHeight="1" x14ac:dyDescent="0.3">
      <c r="B78" s="56"/>
      <c r="C78" s="79"/>
      <c r="D78" s="79"/>
      <c r="E78" s="79"/>
      <c r="F78" s="79"/>
      <c r="G78" s="79"/>
      <c r="H78" s="79"/>
      <c r="I78" s="184"/>
      <c r="J78" s="79"/>
      <c r="K78" s="79"/>
      <c r="L78" s="77"/>
    </row>
    <row r="79" spans="2:12" s="55" customFormat="1" ht="18" customHeight="1" x14ac:dyDescent="0.3">
      <c r="B79" s="56"/>
      <c r="C79" s="82" t="s">
        <v>22</v>
      </c>
      <c r="D79" s="79"/>
      <c r="E79" s="79"/>
      <c r="F79" s="185" t="str">
        <f>F12</f>
        <v>LIBEREC, LESNÍ ULICE</v>
      </c>
      <c r="G79" s="79"/>
      <c r="H79" s="79"/>
      <c r="I79" s="186" t="s">
        <v>24</v>
      </c>
      <c r="J79" s="187" t="str">
        <f>IF(J12="","",J12)</f>
        <v>6.3.2017</v>
      </c>
      <c r="K79" s="79"/>
      <c r="L79" s="77"/>
    </row>
    <row r="80" spans="2:12" s="55" customFormat="1" ht="6.95" customHeight="1" x14ac:dyDescent="0.3">
      <c r="B80" s="56"/>
      <c r="C80" s="79"/>
      <c r="D80" s="79"/>
      <c r="E80" s="79"/>
      <c r="F80" s="79"/>
      <c r="G80" s="79"/>
      <c r="H80" s="79"/>
      <c r="I80" s="184"/>
      <c r="J80" s="79"/>
      <c r="K80" s="79"/>
      <c r="L80" s="77"/>
    </row>
    <row r="81" spans="2:65" s="55" customFormat="1" ht="15" x14ac:dyDescent="0.3">
      <c r="B81" s="56"/>
      <c r="C81" s="82" t="s">
        <v>26</v>
      </c>
      <c r="D81" s="79"/>
      <c r="E81" s="79"/>
      <c r="F81" s="185" t="str">
        <f>E15</f>
        <v>STATUTÁRNÍ MĚSTO LIBEREC</v>
      </c>
      <c r="G81" s="79"/>
      <c r="H81" s="79"/>
      <c r="I81" s="186" t="s">
        <v>32</v>
      </c>
      <c r="J81" s="185" t="str">
        <f>E21</f>
        <v>PROJEKTOVÝ ATELIER DAVID</v>
      </c>
      <c r="K81" s="79"/>
      <c r="L81" s="77"/>
    </row>
    <row r="82" spans="2:65" s="55" customFormat="1" ht="14.45" customHeight="1" x14ac:dyDescent="0.3">
      <c r="B82" s="56"/>
      <c r="C82" s="82" t="s">
        <v>30</v>
      </c>
      <c r="D82" s="79"/>
      <c r="E82" s="79"/>
      <c r="F82" s="185" t="str">
        <f>IF(E18="","",E18)</f>
        <v/>
      </c>
      <c r="G82" s="79"/>
      <c r="H82" s="79"/>
      <c r="I82" s="184"/>
      <c r="J82" s="79"/>
      <c r="K82" s="79"/>
      <c r="L82" s="77"/>
    </row>
    <row r="83" spans="2:65" s="55" customFormat="1" ht="10.35" customHeight="1" x14ac:dyDescent="0.3">
      <c r="B83" s="56"/>
      <c r="C83" s="79"/>
      <c r="D83" s="79"/>
      <c r="E83" s="79"/>
      <c r="F83" s="79"/>
      <c r="G83" s="79"/>
      <c r="H83" s="79"/>
      <c r="I83" s="184"/>
      <c r="J83" s="79"/>
      <c r="K83" s="79"/>
      <c r="L83" s="77"/>
    </row>
    <row r="84" spans="2:65" s="188" customFormat="1" ht="29.25" customHeight="1" x14ac:dyDescent="0.3">
      <c r="B84" s="189"/>
      <c r="C84" s="190" t="s">
        <v>120</v>
      </c>
      <c r="D84" s="191" t="s">
        <v>56</v>
      </c>
      <c r="E84" s="191" t="s">
        <v>52</v>
      </c>
      <c r="F84" s="191" t="s">
        <v>121</v>
      </c>
      <c r="G84" s="191" t="s">
        <v>122</v>
      </c>
      <c r="H84" s="191" t="s">
        <v>123</v>
      </c>
      <c r="I84" s="192" t="s">
        <v>124</v>
      </c>
      <c r="J84" s="191" t="s">
        <v>107</v>
      </c>
      <c r="K84" s="193" t="s">
        <v>125</v>
      </c>
      <c r="L84" s="194"/>
      <c r="M84" s="99" t="s">
        <v>126</v>
      </c>
      <c r="N84" s="100" t="s">
        <v>41</v>
      </c>
      <c r="O84" s="100" t="s">
        <v>127</v>
      </c>
      <c r="P84" s="100" t="s">
        <v>128</v>
      </c>
      <c r="Q84" s="100" t="s">
        <v>129</v>
      </c>
      <c r="R84" s="100" t="s">
        <v>130</v>
      </c>
      <c r="S84" s="100" t="s">
        <v>131</v>
      </c>
      <c r="T84" s="101" t="s">
        <v>132</v>
      </c>
    </row>
    <row r="85" spans="2:65" s="55" customFormat="1" ht="29.25" customHeight="1" x14ac:dyDescent="0.35">
      <c r="B85" s="56"/>
      <c r="C85" s="105" t="s">
        <v>108</v>
      </c>
      <c r="D85" s="79"/>
      <c r="E85" s="79"/>
      <c r="F85" s="79"/>
      <c r="G85" s="79"/>
      <c r="H85" s="79"/>
      <c r="I85" s="184"/>
      <c r="J85" s="195">
        <f>BK85</f>
        <v>0</v>
      </c>
      <c r="K85" s="79"/>
      <c r="L85" s="77"/>
      <c r="M85" s="102"/>
      <c r="N85" s="103"/>
      <c r="O85" s="103"/>
      <c r="P85" s="196">
        <f>P86+P147</f>
        <v>0</v>
      </c>
      <c r="Q85" s="103"/>
      <c r="R85" s="196">
        <f>R86+R147</f>
        <v>0.14178000000000002</v>
      </c>
      <c r="S85" s="103"/>
      <c r="T85" s="197">
        <f>T86+T147</f>
        <v>34.166423100000003</v>
      </c>
      <c r="AT85" s="38" t="s">
        <v>70</v>
      </c>
      <c r="AU85" s="38" t="s">
        <v>109</v>
      </c>
      <c r="BK85" s="198">
        <f>BK86+BK147</f>
        <v>0</v>
      </c>
    </row>
    <row r="86" spans="2:65" s="199" customFormat="1" ht="37.35" customHeight="1" x14ac:dyDescent="0.35">
      <c r="B86" s="200"/>
      <c r="C86" s="201"/>
      <c r="D86" s="202" t="s">
        <v>70</v>
      </c>
      <c r="E86" s="203" t="s">
        <v>133</v>
      </c>
      <c r="F86" s="203" t="s">
        <v>134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P87+P138+P145</f>
        <v>0</v>
      </c>
      <c r="Q86" s="208"/>
      <c r="R86" s="209">
        <f>R87+R138+R145</f>
        <v>0.14178000000000002</v>
      </c>
      <c r="S86" s="208"/>
      <c r="T86" s="210">
        <f>T87+T138+T145</f>
        <v>9.9788090000000018</v>
      </c>
      <c r="AR86" s="211" t="s">
        <v>79</v>
      </c>
      <c r="AT86" s="212" t="s">
        <v>70</v>
      </c>
      <c r="AU86" s="212" t="s">
        <v>71</v>
      </c>
      <c r="AY86" s="211" t="s">
        <v>135</v>
      </c>
      <c r="BK86" s="213">
        <f>BK87+BK138+BK145</f>
        <v>0</v>
      </c>
    </row>
    <row r="87" spans="2:65" s="199" customFormat="1" ht="19.899999999999999" customHeight="1" x14ac:dyDescent="0.3">
      <c r="B87" s="200"/>
      <c r="C87" s="201"/>
      <c r="D87" s="214" t="s">
        <v>70</v>
      </c>
      <c r="E87" s="215" t="s">
        <v>136</v>
      </c>
      <c r="F87" s="215" t="s">
        <v>137</v>
      </c>
      <c r="G87" s="201"/>
      <c r="H87" s="201"/>
      <c r="I87" s="204"/>
      <c r="J87" s="216">
        <f>BK87</f>
        <v>0</v>
      </c>
      <c r="K87" s="201"/>
      <c r="L87" s="206"/>
      <c r="M87" s="207"/>
      <c r="N87" s="208"/>
      <c r="O87" s="208"/>
      <c r="P87" s="209">
        <f>SUM(P88:P137)</f>
        <v>0</v>
      </c>
      <c r="Q87" s="208"/>
      <c r="R87" s="209">
        <f>SUM(R88:R137)</f>
        <v>0.14178000000000002</v>
      </c>
      <c r="S87" s="208"/>
      <c r="T87" s="210">
        <f>SUM(T88:T137)</f>
        <v>9.9788090000000018</v>
      </c>
      <c r="AR87" s="211" t="s">
        <v>79</v>
      </c>
      <c r="AT87" s="212" t="s">
        <v>70</v>
      </c>
      <c r="AU87" s="212" t="s">
        <v>79</v>
      </c>
      <c r="AY87" s="211" t="s">
        <v>135</v>
      </c>
      <c r="BK87" s="213">
        <f>SUM(BK88:BK137)</f>
        <v>0</v>
      </c>
    </row>
    <row r="88" spans="2:65" s="55" customFormat="1" ht="28.9" customHeight="1" x14ac:dyDescent="0.3">
      <c r="B88" s="56"/>
      <c r="C88" s="217" t="s">
        <v>79</v>
      </c>
      <c r="D88" s="217" t="s">
        <v>138</v>
      </c>
      <c r="E88" s="218" t="s">
        <v>139</v>
      </c>
      <c r="F88" s="219" t="s">
        <v>140</v>
      </c>
      <c r="G88" s="220" t="s">
        <v>141</v>
      </c>
      <c r="H88" s="221">
        <v>3</v>
      </c>
      <c r="I88" s="222"/>
      <c r="J88" s="223">
        <f>ROUND(I88*H88,2)</f>
        <v>0</v>
      </c>
      <c r="K88" s="219"/>
      <c r="L88" s="77"/>
      <c r="M88" s="224"/>
      <c r="N88" s="225" t="s">
        <v>42</v>
      </c>
      <c r="O88" s="5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AR88" s="38" t="s">
        <v>142</v>
      </c>
      <c r="AT88" s="38" t="s">
        <v>138</v>
      </c>
      <c r="AU88" s="38" t="s">
        <v>81</v>
      </c>
      <c r="AY88" s="38" t="s">
        <v>135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38" t="s">
        <v>79</v>
      </c>
      <c r="BK88" s="228">
        <f>ROUND(I88*H88,2)</f>
        <v>0</v>
      </c>
      <c r="BL88" s="38" t="s">
        <v>142</v>
      </c>
      <c r="BM88" s="38" t="s">
        <v>143</v>
      </c>
    </row>
    <row r="89" spans="2:65" s="55" customFormat="1" ht="28.9" customHeight="1" x14ac:dyDescent="0.3">
      <c r="B89" s="56"/>
      <c r="C89" s="217" t="s">
        <v>81</v>
      </c>
      <c r="D89" s="217" t="s">
        <v>138</v>
      </c>
      <c r="E89" s="218" t="s">
        <v>144</v>
      </c>
      <c r="F89" s="219" t="s">
        <v>145</v>
      </c>
      <c r="G89" s="220" t="s">
        <v>141</v>
      </c>
      <c r="H89" s="221">
        <v>13</v>
      </c>
      <c r="I89" s="222"/>
      <c r="J89" s="223">
        <f>ROUND(I89*H89,2)</f>
        <v>0</v>
      </c>
      <c r="K89" s="219"/>
      <c r="L89" s="77"/>
      <c r="M89" s="224"/>
      <c r="N89" s="225" t="s">
        <v>42</v>
      </c>
      <c r="O89" s="5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AR89" s="38" t="s">
        <v>142</v>
      </c>
      <c r="AT89" s="38" t="s">
        <v>138</v>
      </c>
      <c r="AU89" s="38" t="s">
        <v>81</v>
      </c>
      <c r="AY89" s="38" t="s">
        <v>135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38" t="s">
        <v>79</v>
      </c>
      <c r="BK89" s="228">
        <f>ROUND(I89*H89,2)</f>
        <v>0</v>
      </c>
      <c r="BL89" s="38" t="s">
        <v>142</v>
      </c>
      <c r="BM89" s="38" t="s">
        <v>146</v>
      </c>
    </row>
    <row r="90" spans="2:65" s="229" customFormat="1" x14ac:dyDescent="0.3">
      <c r="B90" s="230"/>
      <c r="C90" s="231"/>
      <c r="D90" s="232" t="s">
        <v>147</v>
      </c>
      <c r="E90" s="233"/>
      <c r="F90" s="234" t="s">
        <v>148</v>
      </c>
      <c r="G90" s="231"/>
      <c r="H90" s="235">
        <v>13</v>
      </c>
      <c r="I90" s="236"/>
      <c r="J90" s="231"/>
      <c r="K90" s="231"/>
      <c r="L90" s="237"/>
      <c r="M90" s="238"/>
      <c r="N90" s="239"/>
      <c r="O90" s="239"/>
      <c r="P90" s="239"/>
      <c r="Q90" s="239"/>
      <c r="R90" s="239"/>
      <c r="S90" s="239"/>
      <c r="T90" s="240"/>
      <c r="AT90" s="241" t="s">
        <v>147</v>
      </c>
      <c r="AU90" s="241" t="s">
        <v>81</v>
      </c>
      <c r="AV90" s="229" t="s">
        <v>81</v>
      </c>
      <c r="AW90" s="229" t="s">
        <v>34</v>
      </c>
      <c r="AX90" s="229" t="s">
        <v>79</v>
      </c>
      <c r="AY90" s="241" t="s">
        <v>135</v>
      </c>
    </row>
    <row r="91" spans="2:65" s="55" customFormat="1" ht="28.9" customHeight="1" x14ac:dyDescent="0.3">
      <c r="B91" s="56"/>
      <c r="C91" s="217" t="s">
        <v>149</v>
      </c>
      <c r="D91" s="217" t="s">
        <v>138</v>
      </c>
      <c r="E91" s="218" t="s">
        <v>150</v>
      </c>
      <c r="F91" s="219" t="s">
        <v>151</v>
      </c>
      <c r="G91" s="220" t="s">
        <v>141</v>
      </c>
      <c r="H91" s="221">
        <v>2</v>
      </c>
      <c r="I91" s="222"/>
      <c r="J91" s="223">
        <f>ROUND(I91*H91,2)</f>
        <v>0</v>
      </c>
      <c r="K91" s="219"/>
      <c r="L91" s="77"/>
      <c r="M91" s="224"/>
      <c r="N91" s="225" t="s">
        <v>42</v>
      </c>
      <c r="O91" s="57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38" t="s">
        <v>142</v>
      </c>
      <c r="AT91" s="38" t="s">
        <v>138</v>
      </c>
      <c r="AU91" s="38" t="s">
        <v>81</v>
      </c>
      <c r="AY91" s="38" t="s">
        <v>135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38" t="s">
        <v>79</v>
      </c>
      <c r="BK91" s="228">
        <f>ROUND(I91*H91,2)</f>
        <v>0</v>
      </c>
      <c r="BL91" s="38" t="s">
        <v>142</v>
      </c>
      <c r="BM91" s="38" t="s">
        <v>152</v>
      </c>
    </row>
    <row r="92" spans="2:65" s="55" customFormat="1" ht="28.9" customHeight="1" x14ac:dyDescent="0.3">
      <c r="B92" s="56"/>
      <c r="C92" s="217" t="s">
        <v>142</v>
      </c>
      <c r="D92" s="217" t="s">
        <v>138</v>
      </c>
      <c r="E92" s="218" t="s">
        <v>153</v>
      </c>
      <c r="F92" s="219" t="s">
        <v>154</v>
      </c>
      <c r="G92" s="220" t="s">
        <v>141</v>
      </c>
      <c r="H92" s="221">
        <v>6</v>
      </c>
      <c r="I92" s="222"/>
      <c r="J92" s="223">
        <f>ROUND(I92*H92,2)</f>
        <v>0</v>
      </c>
      <c r="K92" s="219"/>
      <c r="L92" s="77"/>
      <c r="M92" s="224"/>
      <c r="N92" s="225" t="s">
        <v>42</v>
      </c>
      <c r="O92" s="5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38" t="s">
        <v>142</v>
      </c>
      <c r="AT92" s="38" t="s">
        <v>138</v>
      </c>
      <c r="AU92" s="38" t="s">
        <v>81</v>
      </c>
      <c r="AY92" s="38" t="s">
        <v>135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38" t="s">
        <v>79</v>
      </c>
      <c r="BK92" s="228">
        <f>ROUND(I92*H92,2)</f>
        <v>0</v>
      </c>
      <c r="BL92" s="38" t="s">
        <v>142</v>
      </c>
      <c r="BM92" s="38" t="s">
        <v>155</v>
      </c>
    </row>
    <row r="93" spans="2:65" s="229" customFormat="1" x14ac:dyDescent="0.3">
      <c r="B93" s="230"/>
      <c r="C93" s="231"/>
      <c r="D93" s="232" t="s">
        <v>147</v>
      </c>
      <c r="E93" s="233"/>
      <c r="F93" s="234" t="s">
        <v>156</v>
      </c>
      <c r="G93" s="231"/>
      <c r="H93" s="235">
        <v>6</v>
      </c>
      <c r="I93" s="236"/>
      <c r="J93" s="231"/>
      <c r="K93" s="231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147</v>
      </c>
      <c r="AU93" s="241" t="s">
        <v>81</v>
      </c>
      <c r="AV93" s="229" t="s">
        <v>81</v>
      </c>
      <c r="AW93" s="229" t="s">
        <v>34</v>
      </c>
      <c r="AX93" s="229" t="s">
        <v>79</v>
      </c>
      <c r="AY93" s="241" t="s">
        <v>135</v>
      </c>
    </row>
    <row r="94" spans="2:65" s="55" customFormat="1" ht="28.9" customHeight="1" x14ac:dyDescent="0.3">
      <c r="B94" s="56"/>
      <c r="C94" s="217" t="s">
        <v>157</v>
      </c>
      <c r="D94" s="217" t="s">
        <v>138</v>
      </c>
      <c r="E94" s="218" t="s">
        <v>158</v>
      </c>
      <c r="F94" s="219" t="s">
        <v>159</v>
      </c>
      <c r="G94" s="220" t="s">
        <v>141</v>
      </c>
      <c r="H94" s="221">
        <v>4</v>
      </c>
      <c r="I94" s="222"/>
      <c r="J94" s="223">
        <f t="shared" ref="J94:J99" si="0">ROUND(I94*H94,2)</f>
        <v>0</v>
      </c>
      <c r="K94" s="219"/>
      <c r="L94" s="77"/>
      <c r="M94" s="224"/>
      <c r="N94" s="225" t="s">
        <v>42</v>
      </c>
      <c r="O94" s="57"/>
      <c r="P94" s="226">
        <f t="shared" ref="P94:P99" si="1">O94*H94</f>
        <v>0</v>
      </c>
      <c r="Q94" s="226">
        <v>0</v>
      </c>
      <c r="R94" s="226">
        <f t="shared" ref="R94:R99" si="2">Q94*H94</f>
        <v>0</v>
      </c>
      <c r="S94" s="226">
        <v>0</v>
      </c>
      <c r="T94" s="227">
        <f t="shared" ref="T94:T99" si="3">S94*H94</f>
        <v>0</v>
      </c>
      <c r="AR94" s="38" t="s">
        <v>142</v>
      </c>
      <c r="AT94" s="38" t="s">
        <v>138</v>
      </c>
      <c r="AU94" s="38" t="s">
        <v>81</v>
      </c>
      <c r="AY94" s="38" t="s">
        <v>135</v>
      </c>
      <c r="BE94" s="228">
        <f t="shared" ref="BE94:BE99" si="4">IF(N94="základní",J94,0)</f>
        <v>0</v>
      </c>
      <c r="BF94" s="228">
        <f t="shared" ref="BF94:BF99" si="5">IF(N94="snížená",J94,0)</f>
        <v>0</v>
      </c>
      <c r="BG94" s="228">
        <f t="shared" ref="BG94:BG99" si="6">IF(N94="zákl. přenesená",J94,0)</f>
        <v>0</v>
      </c>
      <c r="BH94" s="228">
        <f t="shared" ref="BH94:BH99" si="7">IF(N94="sníž. přenesená",J94,0)</f>
        <v>0</v>
      </c>
      <c r="BI94" s="228">
        <f t="shared" ref="BI94:BI99" si="8">IF(N94="nulová",J94,0)</f>
        <v>0</v>
      </c>
      <c r="BJ94" s="38" t="s">
        <v>79</v>
      </c>
      <c r="BK94" s="228">
        <f t="shared" ref="BK94:BK99" si="9">ROUND(I94*H94,2)</f>
        <v>0</v>
      </c>
      <c r="BL94" s="38" t="s">
        <v>142</v>
      </c>
      <c r="BM94" s="38" t="s">
        <v>160</v>
      </c>
    </row>
    <row r="95" spans="2:65" s="55" customFormat="1" ht="40.15" customHeight="1" x14ac:dyDescent="0.3">
      <c r="B95" s="56"/>
      <c r="C95" s="217" t="s">
        <v>161</v>
      </c>
      <c r="D95" s="217" t="s">
        <v>138</v>
      </c>
      <c r="E95" s="218" t="s">
        <v>162</v>
      </c>
      <c r="F95" s="219" t="s">
        <v>163</v>
      </c>
      <c r="G95" s="220" t="s">
        <v>141</v>
      </c>
      <c r="H95" s="221">
        <v>4</v>
      </c>
      <c r="I95" s="222"/>
      <c r="J95" s="223">
        <f t="shared" si="0"/>
        <v>0</v>
      </c>
      <c r="K95" s="219"/>
      <c r="L95" s="77"/>
      <c r="M95" s="224"/>
      <c r="N95" s="225" t="s">
        <v>42</v>
      </c>
      <c r="O95" s="57"/>
      <c r="P95" s="226">
        <f t="shared" si="1"/>
        <v>0</v>
      </c>
      <c r="Q95" s="226">
        <v>0</v>
      </c>
      <c r="R95" s="226">
        <f t="shared" si="2"/>
        <v>0</v>
      </c>
      <c r="S95" s="226">
        <v>0</v>
      </c>
      <c r="T95" s="227">
        <f t="shared" si="3"/>
        <v>0</v>
      </c>
      <c r="AR95" s="38" t="s">
        <v>142</v>
      </c>
      <c r="AT95" s="38" t="s">
        <v>138</v>
      </c>
      <c r="AU95" s="38" t="s">
        <v>81</v>
      </c>
      <c r="AY95" s="38" t="s">
        <v>135</v>
      </c>
      <c r="BE95" s="228">
        <f t="shared" si="4"/>
        <v>0</v>
      </c>
      <c r="BF95" s="228">
        <f t="shared" si="5"/>
        <v>0</v>
      </c>
      <c r="BG95" s="228">
        <f t="shared" si="6"/>
        <v>0</v>
      </c>
      <c r="BH95" s="228">
        <f t="shared" si="7"/>
        <v>0</v>
      </c>
      <c r="BI95" s="228">
        <f t="shared" si="8"/>
        <v>0</v>
      </c>
      <c r="BJ95" s="38" t="s">
        <v>79</v>
      </c>
      <c r="BK95" s="228">
        <f t="shared" si="9"/>
        <v>0</v>
      </c>
      <c r="BL95" s="38" t="s">
        <v>142</v>
      </c>
      <c r="BM95" s="38" t="s">
        <v>164</v>
      </c>
    </row>
    <row r="96" spans="2:65" s="55" customFormat="1" ht="28.9" customHeight="1" x14ac:dyDescent="0.3">
      <c r="B96" s="56"/>
      <c r="C96" s="217" t="s">
        <v>165</v>
      </c>
      <c r="D96" s="217" t="s">
        <v>138</v>
      </c>
      <c r="E96" s="218" t="s">
        <v>166</v>
      </c>
      <c r="F96" s="219" t="s">
        <v>167</v>
      </c>
      <c r="G96" s="220" t="s">
        <v>141</v>
      </c>
      <c r="H96" s="221">
        <v>4</v>
      </c>
      <c r="I96" s="222"/>
      <c r="J96" s="223">
        <f t="shared" si="0"/>
        <v>0</v>
      </c>
      <c r="K96" s="219"/>
      <c r="L96" s="77"/>
      <c r="M96" s="224"/>
      <c r="N96" s="225" t="s">
        <v>42</v>
      </c>
      <c r="O96" s="57"/>
      <c r="P96" s="226">
        <f t="shared" si="1"/>
        <v>0</v>
      </c>
      <c r="Q96" s="226">
        <v>0</v>
      </c>
      <c r="R96" s="226">
        <f t="shared" si="2"/>
        <v>0</v>
      </c>
      <c r="S96" s="226">
        <v>0</v>
      </c>
      <c r="T96" s="227">
        <f t="shared" si="3"/>
        <v>0</v>
      </c>
      <c r="AR96" s="38" t="s">
        <v>142</v>
      </c>
      <c r="AT96" s="38" t="s">
        <v>138</v>
      </c>
      <c r="AU96" s="38" t="s">
        <v>81</v>
      </c>
      <c r="AY96" s="38" t="s">
        <v>135</v>
      </c>
      <c r="BE96" s="228">
        <f t="shared" si="4"/>
        <v>0</v>
      </c>
      <c r="BF96" s="228">
        <f t="shared" si="5"/>
        <v>0</v>
      </c>
      <c r="BG96" s="228">
        <f t="shared" si="6"/>
        <v>0</v>
      </c>
      <c r="BH96" s="228">
        <f t="shared" si="7"/>
        <v>0</v>
      </c>
      <c r="BI96" s="228">
        <f t="shared" si="8"/>
        <v>0</v>
      </c>
      <c r="BJ96" s="38" t="s">
        <v>79</v>
      </c>
      <c r="BK96" s="228">
        <f t="shared" si="9"/>
        <v>0</v>
      </c>
      <c r="BL96" s="38" t="s">
        <v>142</v>
      </c>
      <c r="BM96" s="38" t="s">
        <v>168</v>
      </c>
    </row>
    <row r="97" spans="2:65" s="55" customFormat="1" ht="28.9" customHeight="1" x14ac:dyDescent="0.3">
      <c r="B97" s="56"/>
      <c r="C97" s="217" t="s">
        <v>169</v>
      </c>
      <c r="D97" s="217" t="s">
        <v>138</v>
      </c>
      <c r="E97" s="218" t="s">
        <v>170</v>
      </c>
      <c r="F97" s="219" t="s">
        <v>171</v>
      </c>
      <c r="G97" s="220" t="s">
        <v>141</v>
      </c>
      <c r="H97" s="221">
        <v>1</v>
      </c>
      <c r="I97" s="222"/>
      <c r="J97" s="223">
        <f t="shared" si="0"/>
        <v>0</v>
      </c>
      <c r="K97" s="219"/>
      <c r="L97" s="77"/>
      <c r="M97" s="224"/>
      <c r="N97" s="225" t="s">
        <v>42</v>
      </c>
      <c r="O97" s="57"/>
      <c r="P97" s="226">
        <f t="shared" si="1"/>
        <v>0</v>
      </c>
      <c r="Q97" s="226">
        <v>0</v>
      </c>
      <c r="R97" s="226">
        <f t="shared" si="2"/>
        <v>0</v>
      </c>
      <c r="S97" s="226">
        <v>0</v>
      </c>
      <c r="T97" s="227">
        <f t="shared" si="3"/>
        <v>0</v>
      </c>
      <c r="AR97" s="38" t="s">
        <v>142</v>
      </c>
      <c r="AT97" s="38" t="s">
        <v>138</v>
      </c>
      <c r="AU97" s="38" t="s">
        <v>81</v>
      </c>
      <c r="AY97" s="38" t="s">
        <v>135</v>
      </c>
      <c r="BE97" s="228">
        <f t="shared" si="4"/>
        <v>0</v>
      </c>
      <c r="BF97" s="228">
        <f t="shared" si="5"/>
        <v>0</v>
      </c>
      <c r="BG97" s="228">
        <f t="shared" si="6"/>
        <v>0</v>
      </c>
      <c r="BH97" s="228">
        <f t="shared" si="7"/>
        <v>0</v>
      </c>
      <c r="BI97" s="228">
        <f t="shared" si="8"/>
        <v>0</v>
      </c>
      <c r="BJ97" s="38" t="s">
        <v>79</v>
      </c>
      <c r="BK97" s="228">
        <f t="shared" si="9"/>
        <v>0</v>
      </c>
      <c r="BL97" s="38" t="s">
        <v>142</v>
      </c>
      <c r="BM97" s="38" t="s">
        <v>172</v>
      </c>
    </row>
    <row r="98" spans="2:65" s="55" customFormat="1" ht="28.9" customHeight="1" x14ac:dyDescent="0.3">
      <c r="B98" s="56"/>
      <c r="C98" s="217" t="s">
        <v>136</v>
      </c>
      <c r="D98" s="217" t="s">
        <v>138</v>
      </c>
      <c r="E98" s="218" t="s">
        <v>173</v>
      </c>
      <c r="F98" s="219" t="s">
        <v>174</v>
      </c>
      <c r="G98" s="220" t="s">
        <v>141</v>
      </c>
      <c r="H98" s="221">
        <v>1</v>
      </c>
      <c r="I98" s="222"/>
      <c r="J98" s="223">
        <f t="shared" si="0"/>
        <v>0</v>
      </c>
      <c r="K98" s="219"/>
      <c r="L98" s="77"/>
      <c r="M98" s="224"/>
      <c r="N98" s="225" t="s">
        <v>42</v>
      </c>
      <c r="O98" s="57"/>
      <c r="P98" s="226">
        <f t="shared" si="1"/>
        <v>0</v>
      </c>
      <c r="Q98" s="226">
        <v>0</v>
      </c>
      <c r="R98" s="226">
        <f t="shared" si="2"/>
        <v>0</v>
      </c>
      <c r="S98" s="226">
        <v>0</v>
      </c>
      <c r="T98" s="227">
        <f t="shared" si="3"/>
        <v>0</v>
      </c>
      <c r="AR98" s="38" t="s">
        <v>142</v>
      </c>
      <c r="AT98" s="38" t="s">
        <v>138</v>
      </c>
      <c r="AU98" s="38" t="s">
        <v>81</v>
      </c>
      <c r="AY98" s="38" t="s">
        <v>135</v>
      </c>
      <c r="BE98" s="228">
        <f t="shared" si="4"/>
        <v>0</v>
      </c>
      <c r="BF98" s="228">
        <f t="shared" si="5"/>
        <v>0</v>
      </c>
      <c r="BG98" s="228">
        <f t="shared" si="6"/>
        <v>0</v>
      </c>
      <c r="BH98" s="228">
        <f t="shared" si="7"/>
        <v>0</v>
      </c>
      <c r="BI98" s="228">
        <f t="shared" si="8"/>
        <v>0</v>
      </c>
      <c r="BJ98" s="38" t="s">
        <v>79</v>
      </c>
      <c r="BK98" s="228">
        <f t="shared" si="9"/>
        <v>0</v>
      </c>
      <c r="BL98" s="38" t="s">
        <v>142</v>
      </c>
      <c r="BM98" s="38" t="s">
        <v>175</v>
      </c>
    </row>
    <row r="99" spans="2:65" s="55" customFormat="1" ht="20.45" customHeight="1" x14ac:dyDescent="0.3">
      <c r="B99" s="56"/>
      <c r="C99" s="217" t="s">
        <v>176</v>
      </c>
      <c r="D99" s="217" t="s">
        <v>138</v>
      </c>
      <c r="E99" s="218" t="s">
        <v>177</v>
      </c>
      <c r="F99" s="219" t="s">
        <v>178</v>
      </c>
      <c r="G99" s="220" t="s">
        <v>141</v>
      </c>
      <c r="H99" s="221">
        <v>6</v>
      </c>
      <c r="I99" s="222"/>
      <c r="J99" s="223">
        <f t="shared" si="0"/>
        <v>0</v>
      </c>
      <c r="K99" s="219"/>
      <c r="L99" s="77"/>
      <c r="M99" s="224"/>
      <c r="N99" s="225" t="s">
        <v>42</v>
      </c>
      <c r="O99" s="57"/>
      <c r="P99" s="226">
        <f t="shared" si="1"/>
        <v>0</v>
      </c>
      <c r="Q99" s="226">
        <v>0</v>
      </c>
      <c r="R99" s="226">
        <f t="shared" si="2"/>
        <v>0</v>
      </c>
      <c r="S99" s="226">
        <v>0</v>
      </c>
      <c r="T99" s="227">
        <f t="shared" si="3"/>
        <v>0</v>
      </c>
      <c r="AR99" s="38" t="s">
        <v>142</v>
      </c>
      <c r="AT99" s="38" t="s">
        <v>138</v>
      </c>
      <c r="AU99" s="38" t="s">
        <v>81</v>
      </c>
      <c r="AY99" s="38" t="s">
        <v>135</v>
      </c>
      <c r="BE99" s="228">
        <f t="shared" si="4"/>
        <v>0</v>
      </c>
      <c r="BF99" s="228">
        <f t="shared" si="5"/>
        <v>0</v>
      </c>
      <c r="BG99" s="228">
        <f t="shared" si="6"/>
        <v>0</v>
      </c>
      <c r="BH99" s="228">
        <f t="shared" si="7"/>
        <v>0</v>
      </c>
      <c r="BI99" s="228">
        <f t="shared" si="8"/>
        <v>0</v>
      </c>
      <c r="BJ99" s="38" t="s">
        <v>79</v>
      </c>
      <c r="BK99" s="228">
        <f t="shared" si="9"/>
        <v>0</v>
      </c>
      <c r="BL99" s="38" t="s">
        <v>142</v>
      </c>
      <c r="BM99" s="38" t="s">
        <v>179</v>
      </c>
    </row>
    <row r="100" spans="2:65" s="229" customFormat="1" x14ac:dyDescent="0.3">
      <c r="B100" s="230"/>
      <c r="C100" s="231"/>
      <c r="D100" s="232" t="s">
        <v>147</v>
      </c>
      <c r="E100" s="233"/>
      <c r="F100" s="234" t="s">
        <v>156</v>
      </c>
      <c r="G100" s="231"/>
      <c r="H100" s="235">
        <v>6</v>
      </c>
      <c r="I100" s="236"/>
      <c r="J100" s="231"/>
      <c r="K100" s="231"/>
      <c r="L100" s="237"/>
      <c r="M100" s="238"/>
      <c r="N100" s="239"/>
      <c r="O100" s="239"/>
      <c r="P100" s="239"/>
      <c r="Q100" s="239"/>
      <c r="R100" s="239"/>
      <c r="S100" s="239"/>
      <c r="T100" s="240"/>
      <c r="AT100" s="241" t="s">
        <v>147</v>
      </c>
      <c r="AU100" s="241" t="s">
        <v>81</v>
      </c>
      <c r="AV100" s="229" t="s">
        <v>81</v>
      </c>
      <c r="AW100" s="229" t="s">
        <v>34</v>
      </c>
      <c r="AX100" s="229" t="s">
        <v>79</v>
      </c>
      <c r="AY100" s="241" t="s">
        <v>135</v>
      </c>
    </row>
    <row r="101" spans="2:65" s="55" customFormat="1" ht="20.45" customHeight="1" x14ac:dyDescent="0.3">
      <c r="B101" s="56"/>
      <c r="C101" s="217" t="s">
        <v>180</v>
      </c>
      <c r="D101" s="217" t="s">
        <v>138</v>
      </c>
      <c r="E101" s="218" t="s">
        <v>181</v>
      </c>
      <c r="F101" s="219" t="s">
        <v>182</v>
      </c>
      <c r="G101" s="220" t="s">
        <v>141</v>
      </c>
      <c r="H101" s="221">
        <v>2</v>
      </c>
      <c r="I101" s="222"/>
      <c r="J101" s="223">
        <f>ROUND(I101*H101,2)</f>
        <v>0</v>
      </c>
      <c r="K101" s="219"/>
      <c r="L101" s="77"/>
      <c r="M101" s="224"/>
      <c r="N101" s="225" t="s">
        <v>42</v>
      </c>
      <c r="O101" s="5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38" t="s">
        <v>142</v>
      </c>
      <c r="AT101" s="38" t="s">
        <v>138</v>
      </c>
      <c r="AU101" s="38" t="s">
        <v>81</v>
      </c>
      <c r="AY101" s="38" t="s">
        <v>135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38" t="s">
        <v>79</v>
      </c>
      <c r="BK101" s="228">
        <f>ROUND(I101*H101,2)</f>
        <v>0</v>
      </c>
      <c r="BL101" s="38" t="s">
        <v>142</v>
      </c>
      <c r="BM101" s="38" t="s">
        <v>183</v>
      </c>
    </row>
    <row r="102" spans="2:65" s="55" customFormat="1" ht="20.45" customHeight="1" x14ac:dyDescent="0.3">
      <c r="B102" s="56"/>
      <c r="C102" s="217" t="s">
        <v>184</v>
      </c>
      <c r="D102" s="217" t="s">
        <v>138</v>
      </c>
      <c r="E102" s="218" t="s">
        <v>185</v>
      </c>
      <c r="F102" s="219" t="s">
        <v>186</v>
      </c>
      <c r="G102" s="220" t="s">
        <v>141</v>
      </c>
      <c r="H102" s="221">
        <v>12</v>
      </c>
      <c r="I102" s="222"/>
      <c r="J102" s="223">
        <f>ROUND(I102*H102,2)</f>
        <v>0</v>
      </c>
      <c r="K102" s="219"/>
      <c r="L102" s="77"/>
      <c r="M102" s="224"/>
      <c r="N102" s="225" t="s">
        <v>42</v>
      </c>
      <c r="O102" s="5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38" t="s">
        <v>142</v>
      </c>
      <c r="AT102" s="38" t="s">
        <v>138</v>
      </c>
      <c r="AU102" s="38" t="s">
        <v>81</v>
      </c>
      <c r="AY102" s="38" t="s">
        <v>135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38" t="s">
        <v>79</v>
      </c>
      <c r="BK102" s="228">
        <f>ROUND(I102*H102,2)</f>
        <v>0</v>
      </c>
      <c r="BL102" s="38" t="s">
        <v>142</v>
      </c>
      <c r="BM102" s="38" t="s">
        <v>187</v>
      </c>
    </row>
    <row r="103" spans="2:65" s="55" customFormat="1" ht="28.9" customHeight="1" x14ac:dyDescent="0.3">
      <c r="B103" s="56"/>
      <c r="C103" s="217" t="s">
        <v>188</v>
      </c>
      <c r="D103" s="217" t="s">
        <v>138</v>
      </c>
      <c r="E103" s="218" t="s">
        <v>189</v>
      </c>
      <c r="F103" s="219" t="s">
        <v>190</v>
      </c>
      <c r="G103" s="220" t="s">
        <v>141</v>
      </c>
      <c r="H103" s="221">
        <v>1</v>
      </c>
      <c r="I103" s="222"/>
      <c r="J103" s="223">
        <f>ROUND(I103*H103,2)</f>
        <v>0</v>
      </c>
      <c r="K103" s="219"/>
      <c r="L103" s="77"/>
      <c r="M103" s="224"/>
      <c r="N103" s="225" t="s">
        <v>42</v>
      </c>
      <c r="O103" s="5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38" t="s">
        <v>142</v>
      </c>
      <c r="AT103" s="38" t="s">
        <v>138</v>
      </c>
      <c r="AU103" s="38" t="s">
        <v>81</v>
      </c>
      <c r="AY103" s="38" t="s">
        <v>135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38" t="s">
        <v>79</v>
      </c>
      <c r="BK103" s="228">
        <f>ROUND(I103*H103,2)</f>
        <v>0</v>
      </c>
      <c r="BL103" s="38" t="s">
        <v>142</v>
      </c>
      <c r="BM103" s="38" t="s">
        <v>191</v>
      </c>
    </row>
    <row r="104" spans="2:65" s="55" customFormat="1" ht="20.45" customHeight="1" x14ac:dyDescent="0.3">
      <c r="B104" s="56"/>
      <c r="C104" s="217" t="s">
        <v>192</v>
      </c>
      <c r="D104" s="217" t="s">
        <v>138</v>
      </c>
      <c r="E104" s="218" t="s">
        <v>193</v>
      </c>
      <c r="F104" s="219" t="s">
        <v>194</v>
      </c>
      <c r="G104" s="220" t="s">
        <v>195</v>
      </c>
      <c r="H104" s="221">
        <v>1</v>
      </c>
      <c r="I104" s="222"/>
      <c r="J104" s="223">
        <f>ROUND(I104*H104,2)</f>
        <v>0</v>
      </c>
      <c r="K104" s="219"/>
      <c r="L104" s="77"/>
      <c r="M104" s="224"/>
      <c r="N104" s="225" t="s">
        <v>42</v>
      </c>
      <c r="O104" s="5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38" t="s">
        <v>142</v>
      </c>
      <c r="AT104" s="38" t="s">
        <v>138</v>
      </c>
      <c r="AU104" s="38" t="s">
        <v>81</v>
      </c>
      <c r="AY104" s="38" t="s">
        <v>135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38" t="s">
        <v>79</v>
      </c>
      <c r="BK104" s="228">
        <f>ROUND(I104*H104,2)</f>
        <v>0</v>
      </c>
      <c r="BL104" s="38" t="s">
        <v>142</v>
      </c>
      <c r="BM104" s="38" t="s">
        <v>196</v>
      </c>
    </row>
    <row r="105" spans="2:65" s="55" customFormat="1" ht="20.45" customHeight="1" x14ac:dyDescent="0.3">
      <c r="B105" s="56"/>
      <c r="C105" s="217" t="s">
        <v>10</v>
      </c>
      <c r="D105" s="217" t="s">
        <v>138</v>
      </c>
      <c r="E105" s="218" t="s">
        <v>197</v>
      </c>
      <c r="F105" s="219" t="s">
        <v>198</v>
      </c>
      <c r="G105" s="220" t="s">
        <v>199</v>
      </c>
      <c r="H105" s="221">
        <v>6.93</v>
      </c>
      <c r="I105" s="222"/>
      <c r="J105" s="223">
        <f>ROUND(I105*H105,2)</f>
        <v>0</v>
      </c>
      <c r="K105" s="219" t="s">
        <v>200</v>
      </c>
      <c r="L105" s="77"/>
      <c r="M105" s="224"/>
      <c r="N105" s="225" t="s">
        <v>42</v>
      </c>
      <c r="O105" s="57"/>
      <c r="P105" s="226">
        <f>O105*H105</f>
        <v>0</v>
      </c>
      <c r="Q105" s="226">
        <v>0</v>
      </c>
      <c r="R105" s="226">
        <f>Q105*H105</f>
        <v>0</v>
      </c>
      <c r="S105" s="226">
        <v>0.13100000000000001</v>
      </c>
      <c r="T105" s="227">
        <f>S105*H105</f>
        <v>0.90783000000000003</v>
      </c>
      <c r="AR105" s="38" t="s">
        <v>142</v>
      </c>
      <c r="AT105" s="38" t="s">
        <v>138</v>
      </c>
      <c r="AU105" s="38" t="s">
        <v>81</v>
      </c>
      <c r="AY105" s="38" t="s">
        <v>135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38" t="s">
        <v>79</v>
      </c>
      <c r="BK105" s="228">
        <f>ROUND(I105*H105,2)</f>
        <v>0</v>
      </c>
      <c r="BL105" s="38" t="s">
        <v>142</v>
      </c>
      <c r="BM105" s="38" t="s">
        <v>201</v>
      </c>
    </row>
    <row r="106" spans="2:65" s="229" customFormat="1" x14ac:dyDescent="0.3">
      <c r="B106" s="230"/>
      <c r="C106" s="231"/>
      <c r="D106" s="232" t="s">
        <v>147</v>
      </c>
      <c r="E106" s="233"/>
      <c r="F106" s="234" t="s">
        <v>202</v>
      </c>
      <c r="G106" s="231"/>
      <c r="H106" s="235">
        <v>6.93</v>
      </c>
      <c r="I106" s="236"/>
      <c r="J106" s="231"/>
      <c r="K106" s="231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147</v>
      </c>
      <c r="AU106" s="241" t="s">
        <v>81</v>
      </c>
      <c r="AV106" s="229" t="s">
        <v>81</v>
      </c>
      <c r="AW106" s="229" t="s">
        <v>34</v>
      </c>
      <c r="AX106" s="229" t="s">
        <v>79</v>
      </c>
      <c r="AY106" s="241" t="s">
        <v>135</v>
      </c>
    </row>
    <row r="107" spans="2:65" s="55" customFormat="1" ht="28.9" customHeight="1" x14ac:dyDescent="0.3">
      <c r="B107" s="56"/>
      <c r="C107" s="217" t="s">
        <v>203</v>
      </c>
      <c r="D107" s="217" t="s">
        <v>138</v>
      </c>
      <c r="E107" s="218" t="s">
        <v>204</v>
      </c>
      <c r="F107" s="219" t="s">
        <v>205</v>
      </c>
      <c r="G107" s="220" t="s">
        <v>199</v>
      </c>
      <c r="H107" s="221">
        <v>56.35</v>
      </c>
      <c r="I107" s="222"/>
      <c r="J107" s="223">
        <f>ROUND(I107*H107,2)</f>
        <v>0</v>
      </c>
      <c r="K107" s="219" t="s">
        <v>200</v>
      </c>
      <c r="L107" s="77"/>
      <c r="M107" s="224"/>
      <c r="N107" s="225" t="s">
        <v>42</v>
      </c>
      <c r="O107" s="57"/>
      <c r="P107" s="226">
        <f>O107*H107</f>
        <v>0</v>
      </c>
      <c r="Q107" s="226">
        <v>0</v>
      </c>
      <c r="R107" s="226">
        <f>Q107*H107</f>
        <v>0</v>
      </c>
      <c r="S107" s="226">
        <v>0.09</v>
      </c>
      <c r="T107" s="227">
        <f>S107*H107</f>
        <v>5.0715000000000003</v>
      </c>
      <c r="AR107" s="38" t="s">
        <v>142</v>
      </c>
      <c r="AT107" s="38" t="s">
        <v>138</v>
      </c>
      <c r="AU107" s="38" t="s">
        <v>81</v>
      </c>
      <c r="AY107" s="38" t="s">
        <v>135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38" t="s">
        <v>79</v>
      </c>
      <c r="BK107" s="228">
        <f>ROUND(I107*H107,2)</f>
        <v>0</v>
      </c>
      <c r="BL107" s="38" t="s">
        <v>142</v>
      </c>
      <c r="BM107" s="38" t="s">
        <v>206</v>
      </c>
    </row>
    <row r="108" spans="2:65" s="242" customFormat="1" x14ac:dyDescent="0.3">
      <c r="B108" s="243"/>
      <c r="C108" s="244"/>
      <c r="D108" s="245" t="s">
        <v>147</v>
      </c>
      <c r="E108" s="246"/>
      <c r="F108" s="247" t="s">
        <v>207</v>
      </c>
      <c r="G108" s="244"/>
      <c r="H108" s="246"/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AT108" s="253" t="s">
        <v>147</v>
      </c>
      <c r="AU108" s="253" t="s">
        <v>81</v>
      </c>
      <c r="AV108" s="242" t="s">
        <v>79</v>
      </c>
      <c r="AW108" s="242" t="s">
        <v>34</v>
      </c>
      <c r="AX108" s="242" t="s">
        <v>71</v>
      </c>
      <c r="AY108" s="253" t="s">
        <v>135</v>
      </c>
    </row>
    <row r="109" spans="2:65" s="229" customFormat="1" x14ac:dyDescent="0.3">
      <c r="B109" s="230"/>
      <c r="C109" s="231"/>
      <c r="D109" s="245" t="s">
        <v>147</v>
      </c>
      <c r="E109" s="254"/>
      <c r="F109" s="255" t="s">
        <v>208</v>
      </c>
      <c r="G109" s="231"/>
      <c r="H109" s="256">
        <v>56.35</v>
      </c>
      <c r="I109" s="236"/>
      <c r="J109" s="231"/>
      <c r="K109" s="231"/>
      <c r="L109" s="237"/>
      <c r="M109" s="238"/>
      <c r="N109" s="239"/>
      <c r="O109" s="239"/>
      <c r="P109" s="239"/>
      <c r="Q109" s="239"/>
      <c r="R109" s="239"/>
      <c r="S109" s="239"/>
      <c r="T109" s="240"/>
      <c r="AT109" s="241" t="s">
        <v>147</v>
      </c>
      <c r="AU109" s="241" t="s">
        <v>81</v>
      </c>
      <c r="AV109" s="229" t="s">
        <v>81</v>
      </c>
      <c r="AW109" s="229" t="s">
        <v>34</v>
      </c>
      <c r="AX109" s="229" t="s">
        <v>71</v>
      </c>
      <c r="AY109" s="241" t="s">
        <v>135</v>
      </c>
    </row>
    <row r="110" spans="2:65" s="257" customFormat="1" x14ac:dyDescent="0.3">
      <c r="B110" s="258"/>
      <c r="C110" s="259"/>
      <c r="D110" s="232" t="s">
        <v>147</v>
      </c>
      <c r="E110" s="260"/>
      <c r="F110" s="261" t="s">
        <v>209</v>
      </c>
      <c r="G110" s="259"/>
      <c r="H110" s="262">
        <v>56.35</v>
      </c>
      <c r="I110" s="263"/>
      <c r="J110" s="259"/>
      <c r="K110" s="259"/>
      <c r="L110" s="264"/>
      <c r="M110" s="265"/>
      <c r="N110" s="266"/>
      <c r="O110" s="266"/>
      <c r="P110" s="266"/>
      <c r="Q110" s="266"/>
      <c r="R110" s="266"/>
      <c r="S110" s="266"/>
      <c r="T110" s="267"/>
      <c r="AT110" s="268" t="s">
        <v>147</v>
      </c>
      <c r="AU110" s="268" t="s">
        <v>81</v>
      </c>
      <c r="AV110" s="257" t="s">
        <v>142</v>
      </c>
      <c r="AW110" s="257" t="s">
        <v>34</v>
      </c>
      <c r="AX110" s="257" t="s">
        <v>79</v>
      </c>
      <c r="AY110" s="268" t="s">
        <v>135</v>
      </c>
    </row>
    <row r="111" spans="2:65" s="55" customFormat="1" ht="28.9" customHeight="1" x14ac:dyDescent="0.3">
      <c r="B111" s="56"/>
      <c r="C111" s="217" t="s">
        <v>210</v>
      </c>
      <c r="D111" s="217" t="s">
        <v>138</v>
      </c>
      <c r="E111" s="218" t="s">
        <v>211</v>
      </c>
      <c r="F111" s="219" t="s">
        <v>212</v>
      </c>
      <c r="G111" s="220" t="s">
        <v>199</v>
      </c>
      <c r="H111" s="221">
        <v>9.0630000000000006</v>
      </c>
      <c r="I111" s="222"/>
      <c r="J111" s="223">
        <f>ROUND(I111*H111,2)</f>
        <v>0</v>
      </c>
      <c r="K111" s="219" t="s">
        <v>200</v>
      </c>
      <c r="L111" s="77"/>
      <c r="M111" s="224"/>
      <c r="N111" s="225" t="s">
        <v>42</v>
      </c>
      <c r="O111" s="57"/>
      <c r="P111" s="226">
        <f>O111*H111</f>
        <v>0</v>
      </c>
      <c r="Q111" s="226">
        <v>0</v>
      </c>
      <c r="R111" s="226">
        <f>Q111*H111</f>
        <v>0</v>
      </c>
      <c r="S111" s="226">
        <v>6.3E-2</v>
      </c>
      <c r="T111" s="227">
        <f>S111*H111</f>
        <v>0.57096900000000006</v>
      </c>
      <c r="AR111" s="38" t="s">
        <v>142</v>
      </c>
      <c r="AT111" s="38" t="s">
        <v>138</v>
      </c>
      <c r="AU111" s="38" t="s">
        <v>81</v>
      </c>
      <c r="AY111" s="38" t="s">
        <v>135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38" t="s">
        <v>79</v>
      </c>
      <c r="BK111" s="228">
        <f>ROUND(I111*H111,2)</f>
        <v>0</v>
      </c>
      <c r="BL111" s="38" t="s">
        <v>142</v>
      </c>
      <c r="BM111" s="38" t="s">
        <v>213</v>
      </c>
    </row>
    <row r="112" spans="2:65" s="229" customFormat="1" x14ac:dyDescent="0.3">
      <c r="B112" s="230"/>
      <c r="C112" s="231"/>
      <c r="D112" s="245" t="s">
        <v>147</v>
      </c>
      <c r="E112" s="254"/>
      <c r="F112" s="255" t="s">
        <v>214</v>
      </c>
      <c r="G112" s="231"/>
      <c r="H112" s="256">
        <v>2.8570000000000002</v>
      </c>
      <c r="I112" s="236"/>
      <c r="J112" s="231"/>
      <c r="K112" s="231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147</v>
      </c>
      <c r="AU112" s="241" t="s">
        <v>81</v>
      </c>
      <c r="AV112" s="229" t="s">
        <v>81</v>
      </c>
      <c r="AW112" s="229" t="s">
        <v>34</v>
      </c>
      <c r="AX112" s="229" t="s">
        <v>71</v>
      </c>
      <c r="AY112" s="241" t="s">
        <v>135</v>
      </c>
    </row>
    <row r="113" spans="2:65" s="229" customFormat="1" x14ac:dyDescent="0.3">
      <c r="B113" s="230"/>
      <c r="C113" s="231"/>
      <c r="D113" s="245" t="s">
        <v>147</v>
      </c>
      <c r="E113" s="254"/>
      <c r="F113" s="255" t="s">
        <v>215</v>
      </c>
      <c r="G113" s="231"/>
      <c r="H113" s="256">
        <v>6.2060000000000004</v>
      </c>
      <c r="I113" s="236"/>
      <c r="J113" s="231"/>
      <c r="K113" s="231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147</v>
      </c>
      <c r="AU113" s="241" t="s">
        <v>81</v>
      </c>
      <c r="AV113" s="229" t="s">
        <v>81</v>
      </c>
      <c r="AW113" s="229" t="s">
        <v>34</v>
      </c>
      <c r="AX113" s="229" t="s">
        <v>71</v>
      </c>
      <c r="AY113" s="241" t="s">
        <v>135</v>
      </c>
    </row>
    <row r="114" spans="2:65" s="257" customFormat="1" x14ac:dyDescent="0.3">
      <c r="B114" s="258"/>
      <c r="C114" s="259"/>
      <c r="D114" s="232" t="s">
        <v>147</v>
      </c>
      <c r="E114" s="260"/>
      <c r="F114" s="261" t="s">
        <v>209</v>
      </c>
      <c r="G114" s="259"/>
      <c r="H114" s="262">
        <v>9.0630000000000006</v>
      </c>
      <c r="I114" s="263"/>
      <c r="J114" s="259"/>
      <c r="K114" s="259"/>
      <c r="L114" s="264"/>
      <c r="M114" s="265"/>
      <c r="N114" s="266"/>
      <c r="O114" s="266"/>
      <c r="P114" s="266"/>
      <c r="Q114" s="266"/>
      <c r="R114" s="266"/>
      <c r="S114" s="266"/>
      <c r="T114" s="267"/>
      <c r="AT114" s="268" t="s">
        <v>147</v>
      </c>
      <c r="AU114" s="268" t="s">
        <v>81</v>
      </c>
      <c r="AV114" s="257" t="s">
        <v>142</v>
      </c>
      <c r="AW114" s="257" t="s">
        <v>34</v>
      </c>
      <c r="AX114" s="257" t="s">
        <v>79</v>
      </c>
      <c r="AY114" s="268" t="s">
        <v>135</v>
      </c>
    </row>
    <row r="115" spans="2:65" s="55" customFormat="1" ht="28.9" customHeight="1" x14ac:dyDescent="0.3">
      <c r="B115" s="56"/>
      <c r="C115" s="217" t="s">
        <v>216</v>
      </c>
      <c r="D115" s="217" t="s">
        <v>138</v>
      </c>
      <c r="E115" s="218" t="s">
        <v>217</v>
      </c>
      <c r="F115" s="219" t="s">
        <v>218</v>
      </c>
      <c r="G115" s="220" t="s">
        <v>199</v>
      </c>
      <c r="H115" s="221">
        <v>42.512</v>
      </c>
      <c r="I115" s="222"/>
      <c r="J115" s="223">
        <f>ROUND(I115*H115,2)</f>
        <v>0</v>
      </c>
      <c r="K115" s="219"/>
      <c r="L115" s="77"/>
      <c r="M115" s="224"/>
      <c r="N115" s="225" t="s">
        <v>42</v>
      </c>
      <c r="O115" s="57"/>
      <c r="P115" s="226">
        <f>O115*H115</f>
        <v>0</v>
      </c>
      <c r="Q115" s="226">
        <v>0</v>
      </c>
      <c r="R115" s="226">
        <f>Q115*H115</f>
        <v>0</v>
      </c>
      <c r="S115" s="226">
        <v>2.5000000000000001E-2</v>
      </c>
      <c r="T115" s="227">
        <f>S115*H115</f>
        <v>1.0628</v>
      </c>
      <c r="AR115" s="38" t="s">
        <v>142</v>
      </c>
      <c r="AT115" s="38" t="s">
        <v>138</v>
      </c>
      <c r="AU115" s="38" t="s">
        <v>81</v>
      </c>
      <c r="AY115" s="38" t="s">
        <v>135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38" t="s">
        <v>79</v>
      </c>
      <c r="BK115" s="228">
        <f>ROUND(I115*H115,2)</f>
        <v>0</v>
      </c>
      <c r="BL115" s="38" t="s">
        <v>142</v>
      </c>
      <c r="BM115" s="38" t="s">
        <v>219</v>
      </c>
    </row>
    <row r="116" spans="2:65" s="229" customFormat="1" x14ac:dyDescent="0.3">
      <c r="B116" s="230"/>
      <c r="C116" s="231"/>
      <c r="D116" s="245" t="s">
        <v>147</v>
      </c>
      <c r="E116" s="254"/>
      <c r="F116" s="255" t="s">
        <v>220</v>
      </c>
      <c r="G116" s="231"/>
      <c r="H116" s="256">
        <v>3.073</v>
      </c>
      <c r="I116" s="236"/>
      <c r="J116" s="231"/>
      <c r="K116" s="231"/>
      <c r="L116" s="237"/>
      <c r="M116" s="238"/>
      <c r="N116" s="239"/>
      <c r="O116" s="239"/>
      <c r="P116" s="239"/>
      <c r="Q116" s="239"/>
      <c r="R116" s="239"/>
      <c r="S116" s="239"/>
      <c r="T116" s="240"/>
      <c r="AT116" s="241" t="s">
        <v>147</v>
      </c>
      <c r="AU116" s="241" t="s">
        <v>81</v>
      </c>
      <c r="AV116" s="229" t="s">
        <v>81</v>
      </c>
      <c r="AW116" s="229" t="s">
        <v>34</v>
      </c>
      <c r="AX116" s="229" t="s">
        <v>71</v>
      </c>
      <c r="AY116" s="241" t="s">
        <v>135</v>
      </c>
    </row>
    <row r="117" spans="2:65" s="229" customFormat="1" x14ac:dyDescent="0.3">
      <c r="B117" s="230"/>
      <c r="C117" s="231"/>
      <c r="D117" s="245" t="s">
        <v>147</v>
      </c>
      <c r="E117" s="254"/>
      <c r="F117" s="255" t="s">
        <v>221</v>
      </c>
      <c r="G117" s="231"/>
      <c r="H117" s="256">
        <v>3.3490000000000002</v>
      </c>
      <c r="I117" s="236"/>
      <c r="J117" s="231"/>
      <c r="K117" s="231"/>
      <c r="L117" s="237"/>
      <c r="M117" s="238"/>
      <c r="N117" s="239"/>
      <c r="O117" s="239"/>
      <c r="P117" s="239"/>
      <c r="Q117" s="239"/>
      <c r="R117" s="239"/>
      <c r="S117" s="239"/>
      <c r="T117" s="240"/>
      <c r="AT117" s="241" t="s">
        <v>147</v>
      </c>
      <c r="AU117" s="241" t="s">
        <v>81</v>
      </c>
      <c r="AV117" s="229" t="s">
        <v>81</v>
      </c>
      <c r="AW117" s="229" t="s">
        <v>34</v>
      </c>
      <c r="AX117" s="229" t="s">
        <v>71</v>
      </c>
      <c r="AY117" s="241" t="s">
        <v>135</v>
      </c>
    </row>
    <row r="118" spans="2:65" s="229" customFormat="1" x14ac:dyDescent="0.3">
      <c r="B118" s="230"/>
      <c r="C118" s="231"/>
      <c r="D118" s="245" t="s">
        <v>147</v>
      </c>
      <c r="E118" s="254"/>
      <c r="F118" s="255" t="s">
        <v>222</v>
      </c>
      <c r="G118" s="231"/>
      <c r="H118" s="256">
        <v>10.17</v>
      </c>
      <c r="I118" s="236"/>
      <c r="J118" s="231"/>
      <c r="K118" s="231"/>
      <c r="L118" s="237"/>
      <c r="M118" s="238"/>
      <c r="N118" s="239"/>
      <c r="O118" s="239"/>
      <c r="P118" s="239"/>
      <c r="Q118" s="239"/>
      <c r="R118" s="239"/>
      <c r="S118" s="239"/>
      <c r="T118" s="240"/>
      <c r="AT118" s="241" t="s">
        <v>147</v>
      </c>
      <c r="AU118" s="241" t="s">
        <v>81</v>
      </c>
      <c r="AV118" s="229" t="s">
        <v>81</v>
      </c>
      <c r="AW118" s="229" t="s">
        <v>34</v>
      </c>
      <c r="AX118" s="229" t="s">
        <v>71</v>
      </c>
      <c r="AY118" s="241" t="s">
        <v>135</v>
      </c>
    </row>
    <row r="119" spans="2:65" s="229" customFormat="1" x14ac:dyDescent="0.3">
      <c r="B119" s="230"/>
      <c r="C119" s="231"/>
      <c r="D119" s="245" t="s">
        <v>147</v>
      </c>
      <c r="E119" s="254"/>
      <c r="F119" s="255" t="s">
        <v>223</v>
      </c>
      <c r="G119" s="231"/>
      <c r="H119" s="256">
        <v>25.92</v>
      </c>
      <c r="I119" s="236"/>
      <c r="J119" s="231"/>
      <c r="K119" s="231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147</v>
      </c>
      <c r="AU119" s="241" t="s">
        <v>81</v>
      </c>
      <c r="AV119" s="229" t="s">
        <v>81</v>
      </c>
      <c r="AW119" s="229" t="s">
        <v>34</v>
      </c>
      <c r="AX119" s="229" t="s">
        <v>71</v>
      </c>
      <c r="AY119" s="241" t="s">
        <v>135</v>
      </c>
    </row>
    <row r="120" spans="2:65" s="257" customFormat="1" x14ac:dyDescent="0.3">
      <c r="B120" s="258"/>
      <c r="C120" s="259"/>
      <c r="D120" s="232" t="s">
        <v>147</v>
      </c>
      <c r="E120" s="260"/>
      <c r="F120" s="261" t="s">
        <v>209</v>
      </c>
      <c r="G120" s="259"/>
      <c r="H120" s="262">
        <v>42.512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AT120" s="268" t="s">
        <v>147</v>
      </c>
      <c r="AU120" s="268" t="s">
        <v>81</v>
      </c>
      <c r="AV120" s="257" t="s">
        <v>142</v>
      </c>
      <c r="AW120" s="257" t="s">
        <v>34</v>
      </c>
      <c r="AX120" s="257" t="s">
        <v>79</v>
      </c>
      <c r="AY120" s="268" t="s">
        <v>135</v>
      </c>
    </row>
    <row r="121" spans="2:65" s="55" customFormat="1" ht="28.9" customHeight="1" x14ac:dyDescent="0.3">
      <c r="B121" s="56"/>
      <c r="C121" s="217" t="s">
        <v>224</v>
      </c>
      <c r="D121" s="217" t="s">
        <v>138</v>
      </c>
      <c r="E121" s="218" t="s">
        <v>225</v>
      </c>
      <c r="F121" s="219" t="s">
        <v>226</v>
      </c>
      <c r="G121" s="220" t="s">
        <v>227</v>
      </c>
      <c r="H121" s="221">
        <v>1.089</v>
      </c>
      <c r="I121" s="222"/>
      <c r="J121" s="223">
        <f>ROUND(I121*H121,2)</f>
        <v>0</v>
      </c>
      <c r="K121" s="219" t="s">
        <v>200</v>
      </c>
      <c r="L121" s="77"/>
      <c r="M121" s="224"/>
      <c r="N121" s="225" t="s">
        <v>42</v>
      </c>
      <c r="O121" s="57"/>
      <c r="P121" s="226">
        <f>O121*H121</f>
        <v>0</v>
      </c>
      <c r="Q121" s="226">
        <v>0</v>
      </c>
      <c r="R121" s="226">
        <f>Q121*H121</f>
        <v>0</v>
      </c>
      <c r="S121" s="226">
        <v>1.8</v>
      </c>
      <c r="T121" s="227">
        <f>S121*H121</f>
        <v>1.9601999999999999</v>
      </c>
      <c r="AR121" s="38" t="s">
        <v>142</v>
      </c>
      <c r="AT121" s="38" t="s">
        <v>138</v>
      </c>
      <c r="AU121" s="38" t="s">
        <v>81</v>
      </c>
      <c r="AY121" s="38" t="s">
        <v>135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38" t="s">
        <v>79</v>
      </c>
      <c r="BK121" s="228">
        <f>ROUND(I121*H121,2)</f>
        <v>0</v>
      </c>
      <c r="BL121" s="38" t="s">
        <v>142</v>
      </c>
      <c r="BM121" s="38" t="s">
        <v>228</v>
      </c>
    </row>
    <row r="122" spans="2:65" s="229" customFormat="1" x14ac:dyDescent="0.3">
      <c r="B122" s="230"/>
      <c r="C122" s="231"/>
      <c r="D122" s="232" t="s">
        <v>147</v>
      </c>
      <c r="E122" s="233"/>
      <c r="F122" s="234" t="s">
        <v>229</v>
      </c>
      <c r="G122" s="231"/>
      <c r="H122" s="235">
        <v>1.089</v>
      </c>
      <c r="I122" s="236"/>
      <c r="J122" s="231"/>
      <c r="K122" s="231"/>
      <c r="L122" s="237"/>
      <c r="M122" s="238"/>
      <c r="N122" s="239"/>
      <c r="O122" s="239"/>
      <c r="P122" s="239"/>
      <c r="Q122" s="239"/>
      <c r="R122" s="239"/>
      <c r="S122" s="239"/>
      <c r="T122" s="240"/>
      <c r="AT122" s="241" t="s">
        <v>147</v>
      </c>
      <c r="AU122" s="241" t="s">
        <v>81</v>
      </c>
      <c r="AV122" s="229" t="s">
        <v>81</v>
      </c>
      <c r="AW122" s="229" t="s">
        <v>34</v>
      </c>
      <c r="AX122" s="229" t="s">
        <v>79</v>
      </c>
      <c r="AY122" s="241" t="s">
        <v>135</v>
      </c>
    </row>
    <row r="123" spans="2:65" s="55" customFormat="1" ht="20.45" customHeight="1" x14ac:dyDescent="0.3">
      <c r="B123" s="56"/>
      <c r="C123" s="217" t="s">
        <v>230</v>
      </c>
      <c r="D123" s="217" t="s">
        <v>138</v>
      </c>
      <c r="E123" s="218" t="s">
        <v>231</v>
      </c>
      <c r="F123" s="219" t="s">
        <v>232</v>
      </c>
      <c r="G123" s="220" t="s">
        <v>233</v>
      </c>
      <c r="H123" s="221">
        <v>2</v>
      </c>
      <c r="I123" s="222"/>
      <c r="J123" s="223">
        <f>ROUND(I123*H123,2)</f>
        <v>0</v>
      </c>
      <c r="K123" s="219" t="s">
        <v>200</v>
      </c>
      <c r="L123" s="77"/>
      <c r="M123" s="224"/>
      <c r="N123" s="225" t="s">
        <v>42</v>
      </c>
      <c r="O123" s="57"/>
      <c r="P123" s="226">
        <f>O123*H123</f>
        <v>0</v>
      </c>
      <c r="Q123" s="226">
        <v>0</v>
      </c>
      <c r="R123" s="226">
        <f>Q123*H123</f>
        <v>0</v>
      </c>
      <c r="S123" s="226">
        <v>1E-3</v>
      </c>
      <c r="T123" s="227">
        <f>S123*H123</f>
        <v>2E-3</v>
      </c>
      <c r="AR123" s="38" t="s">
        <v>142</v>
      </c>
      <c r="AT123" s="38" t="s">
        <v>138</v>
      </c>
      <c r="AU123" s="38" t="s">
        <v>81</v>
      </c>
      <c r="AY123" s="38" t="s">
        <v>135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38" t="s">
        <v>79</v>
      </c>
      <c r="BK123" s="228">
        <f>ROUND(I123*H123,2)</f>
        <v>0</v>
      </c>
      <c r="BL123" s="38" t="s">
        <v>142</v>
      </c>
      <c r="BM123" s="38" t="s">
        <v>234</v>
      </c>
    </row>
    <row r="124" spans="2:65" s="229" customFormat="1" x14ac:dyDescent="0.3">
      <c r="B124" s="230"/>
      <c r="C124" s="231"/>
      <c r="D124" s="245" t="s">
        <v>147</v>
      </c>
      <c r="E124" s="254"/>
      <c r="F124" s="255" t="s">
        <v>235</v>
      </c>
      <c r="G124" s="231"/>
      <c r="H124" s="256">
        <v>1</v>
      </c>
      <c r="I124" s="236"/>
      <c r="J124" s="231"/>
      <c r="K124" s="231"/>
      <c r="L124" s="237"/>
      <c r="M124" s="238"/>
      <c r="N124" s="239"/>
      <c r="O124" s="239"/>
      <c r="P124" s="239"/>
      <c r="Q124" s="239"/>
      <c r="R124" s="239"/>
      <c r="S124" s="239"/>
      <c r="T124" s="240"/>
      <c r="AT124" s="241" t="s">
        <v>147</v>
      </c>
      <c r="AU124" s="241" t="s">
        <v>81</v>
      </c>
      <c r="AV124" s="229" t="s">
        <v>81</v>
      </c>
      <c r="AW124" s="229" t="s">
        <v>34</v>
      </c>
      <c r="AX124" s="229" t="s">
        <v>71</v>
      </c>
      <c r="AY124" s="241" t="s">
        <v>135</v>
      </c>
    </row>
    <row r="125" spans="2:65" s="229" customFormat="1" x14ac:dyDescent="0.3">
      <c r="B125" s="230"/>
      <c r="C125" s="231"/>
      <c r="D125" s="245" t="s">
        <v>147</v>
      </c>
      <c r="E125" s="254"/>
      <c r="F125" s="255" t="s">
        <v>236</v>
      </c>
      <c r="G125" s="231"/>
      <c r="H125" s="256">
        <v>1</v>
      </c>
      <c r="I125" s="236"/>
      <c r="J125" s="231"/>
      <c r="K125" s="231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147</v>
      </c>
      <c r="AU125" s="241" t="s">
        <v>81</v>
      </c>
      <c r="AV125" s="229" t="s">
        <v>81</v>
      </c>
      <c r="AW125" s="229" t="s">
        <v>34</v>
      </c>
      <c r="AX125" s="229" t="s">
        <v>71</v>
      </c>
      <c r="AY125" s="241" t="s">
        <v>135</v>
      </c>
    </row>
    <row r="126" spans="2:65" s="257" customFormat="1" x14ac:dyDescent="0.3">
      <c r="B126" s="258"/>
      <c r="C126" s="259"/>
      <c r="D126" s="232" t="s">
        <v>147</v>
      </c>
      <c r="E126" s="260"/>
      <c r="F126" s="261" t="s">
        <v>209</v>
      </c>
      <c r="G126" s="259"/>
      <c r="H126" s="262">
        <v>2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AT126" s="268" t="s">
        <v>147</v>
      </c>
      <c r="AU126" s="268" t="s">
        <v>81</v>
      </c>
      <c r="AV126" s="257" t="s">
        <v>142</v>
      </c>
      <c r="AW126" s="257" t="s">
        <v>34</v>
      </c>
      <c r="AX126" s="257" t="s">
        <v>79</v>
      </c>
      <c r="AY126" s="268" t="s">
        <v>135</v>
      </c>
    </row>
    <row r="127" spans="2:65" s="55" customFormat="1" ht="28.9" customHeight="1" x14ac:dyDescent="0.3">
      <c r="B127" s="56"/>
      <c r="C127" s="217" t="s">
        <v>9</v>
      </c>
      <c r="D127" s="217" t="s">
        <v>138</v>
      </c>
      <c r="E127" s="218" t="s">
        <v>237</v>
      </c>
      <c r="F127" s="219" t="s">
        <v>238</v>
      </c>
      <c r="G127" s="220" t="s">
        <v>239</v>
      </c>
      <c r="H127" s="221">
        <v>14</v>
      </c>
      <c r="I127" s="222"/>
      <c r="J127" s="223">
        <f>ROUND(I127*H127,2)</f>
        <v>0</v>
      </c>
      <c r="K127" s="219" t="s">
        <v>200</v>
      </c>
      <c r="L127" s="77"/>
      <c r="M127" s="224"/>
      <c r="N127" s="225" t="s">
        <v>42</v>
      </c>
      <c r="O127" s="57"/>
      <c r="P127" s="226">
        <f>O127*H127</f>
        <v>0</v>
      </c>
      <c r="Q127" s="226">
        <v>0</v>
      </c>
      <c r="R127" s="226">
        <f>Q127*H127</f>
        <v>0</v>
      </c>
      <c r="S127" s="226">
        <v>5.0000000000000001E-3</v>
      </c>
      <c r="T127" s="227">
        <f>S127*H127</f>
        <v>7.0000000000000007E-2</v>
      </c>
      <c r="AR127" s="38" t="s">
        <v>142</v>
      </c>
      <c r="AT127" s="38" t="s">
        <v>138</v>
      </c>
      <c r="AU127" s="38" t="s">
        <v>81</v>
      </c>
      <c r="AY127" s="38" t="s">
        <v>135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38" t="s">
        <v>79</v>
      </c>
      <c r="BK127" s="228">
        <f>ROUND(I127*H127,2)</f>
        <v>0</v>
      </c>
      <c r="BL127" s="38" t="s">
        <v>142</v>
      </c>
      <c r="BM127" s="38" t="s">
        <v>240</v>
      </c>
    </row>
    <row r="128" spans="2:65" s="229" customFormat="1" x14ac:dyDescent="0.3">
      <c r="B128" s="230"/>
      <c r="C128" s="231"/>
      <c r="D128" s="245" t="s">
        <v>147</v>
      </c>
      <c r="E128" s="254"/>
      <c r="F128" s="255" t="s">
        <v>241</v>
      </c>
      <c r="G128" s="231"/>
      <c r="H128" s="256">
        <v>8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147</v>
      </c>
      <c r="AU128" s="241" t="s">
        <v>81</v>
      </c>
      <c r="AV128" s="229" t="s">
        <v>81</v>
      </c>
      <c r="AW128" s="229" t="s">
        <v>34</v>
      </c>
      <c r="AX128" s="229" t="s">
        <v>71</v>
      </c>
      <c r="AY128" s="241" t="s">
        <v>135</v>
      </c>
    </row>
    <row r="129" spans="2:65" s="229" customFormat="1" x14ac:dyDescent="0.3">
      <c r="B129" s="230"/>
      <c r="C129" s="231"/>
      <c r="D129" s="245" t="s">
        <v>147</v>
      </c>
      <c r="E129" s="254"/>
      <c r="F129" s="255" t="s">
        <v>242</v>
      </c>
      <c r="G129" s="231"/>
      <c r="H129" s="256">
        <v>3</v>
      </c>
      <c r="I129" s="236"/>
      <c r="J129" s="231"/>
      <c r="K129" s="231"/>
      <c r="L129" s="237"/>
      <c r="M129" s="238"/>
      <c r="N129" s="239"/>
      <c r="O129" s="239"/>
      <c r="P129" s="239"/>
      <c r="Q129" s="239"/>
      <c r="R129" s="239"/>
      <c r="S129" s="239"/>
      <c r="T129" s="240"/>
      <c r="AT129" s="241" t="s">
        <v>147</v>
      </c>
      <c r="AU129" s="241" t="s">
        <v>81</v>
      </c>
      <c r="AV129" s="229" t="s">
        <v>81</v>
      </c>
      <c r="AW129" s="229" t="s">
        <v>34</v>
      </c>
      <c r="AX129" s="229" t="s">
        <v>71</v>
      </c>
      <c r="AY129" s="241" t="s">
        <v>135</v>
      </c>
    </row>
    <row r="130" spans="2:65" s="229" customFormat="1" x14ac:dyDescent="0.3">
      <c r="B130" s="230"/>
      <c r="C130" s="231"/>
      <c r="D130" s="245" t="s">
        <v>147</v>
      </c>
      <c r="E130" s="254"/>
      <c r="F130" s="255" t="s">
        <v>243</v>
      </c>
      <c r="G130" s="231"/>
      <c r="H130" s="256">
        <v>3</v>
      </c>
      <c r="I130" s="236"/>
      <c r="J130" s="231"/>
      <c r="K130" s="231"/>
      <c r="L130" s="237"/>
      <c r="M130" s="238"/>
      <c r="N130" s="239"/>
      <c r="O130" s="239"/>
      <c r="P130" s="239"/>
      <c r="Q130" s="239"/>
      <c r="R130" s="239"/>
      <c r="S130" s="239"/>
      <c r="T130" s="240"/>
      <c r="AT130" s="241" t="s">
        <v>147</v>
      </c>
      <c r="AU130" s="241" t="s">
        <v>81</v>
      </c>
      <c r="AV130" s="229" t="s">
        <v>81</v>
      </c>
      <c r="AW130" s="229" t="s">
        <v>34</v>
      </c>
      <c r="AX130" s="229" t="s">
        <v>71</v>
      </c>
      <c r="AY130" s="241" t="s">
        <v>135</v>
      </c>
    </row>
    <row r="131" spans="2:65" s="257" customFormat="1" x14ac:dyDescent="0.3">
      <c r="B131" s="258"/>
      <c r="C131" s="259"/>
      <c r="D131" s="232" t="s">
        <v>147</v>
      </c>
      <c r="E131" s="260"/>
      <c r="F131" s="261" t="s">
        <v>209</v>
      </c>
      <c r="G131" s="259"/>
      <c r="H131" s="262">
        <v>14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AT131" s="268" t="s">
        <v>147</v>
      </c>
      <c r="AU131" s="268" t="s">
        <v>81</v>
      </c>
      <c r="AV131" s="257" t="s">
        <v>142</v>
      </c>
      <c r="AW131" s="257" t="s">
        <v>34</v>
      </c>
      <c r="AX131" s="257" t="s">
        <v>79</v>
      </c>
      <c r="AY131" s="268" t="s">
        <v>135</v>
      </c>
    </row>
    <row r="132" spans="2:65" s="55" customFormat="1" ht="28.9" customHeight="1" x14ac:dyDescent="0.3">
      <c r="B132" s="56"/>
      <c r="C132" s="217" t="s">
        <v>244</v>
      </c>
      <c r="D132" s="217" t="s">
        <v>138</v>
      </c>
      <c r="E132" s="218" t="s">
        <v>245</v>
      </c>
      <c r="F132" s="219" t="s">
        <v>246</v>
      </c>
      <c r="G132" s="220" t="s">
        <v>239</v>
      </c>
      <c r="H132" s="221">
        <v>6.15</v>
      </c>
      <c r="I132" s="222"/>
      <c r="J132" s="223">
        <f>ROUND(I132*H132,2)</f>
        <v>0</v>
      </c>
      <c r="K132" s="219" t="s">
        <v>200</v>
      </c>
      <c r="L132" s="77"/>
      <c r="M132" s="224"/>
      <c r="N132" s="225" t="s">
        <v>42</v>
      </c>
      <c r="O132" s="57"/>
      <c r="P132" s="226">
        <f>O132*H132</f>
        <v>0</v>
      </c>
      <c r="Q132" s="226">
        <v>0</v>
      </c>
      <c r="R132" s="226">
        <f>Q132*H132</f>
        <v>0</v>
      </c>
      <c r="S132" s="226">
        <v>4.2000000000000003E-2</v>
      </c>
      <c r="T132" s="227">
        <f>S132*H132</f>
        <v>0.25830000000000003</v>
      </c>
      <c r="AR132" s="38" t="s">
        <v>142</v>
      </c>
      <c r="AT132" s="38" t="s">
        <v>138</v>
      </c>
      <c r="AU132" s="38" t="s">
        <v>81</v>
      </c>
      <c r="AY132" s="38" t="s">
        <v>135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38" t="s">
        <v>79</v>
      </c>
      <c r="BK132" s="228">
        <f>ROUND(I132*H132,2)</f>
        <v>0</v>
      </c>
      <c r="BL132" s="38" t="s">
        <v>142</v>
      </c>
      <c r="BM132" s="38" t="s">
        <v>247</v>
      </c>
    </row>
    <row r="133" spans="2:65" s="229" customFormat="1" x14ac:dyDescent="0.3">
      <c r="B133" s="230"/>
      <c r="C133" s="231"/>
      <c r="D133" s="232" t="s">
        <v>147</v>
      </c>
      <c r="E133" s="233"/>
      <c r="F133" s="234" t="s">
        <v>248</v>
      </c>
      <c r="G133" s="231"/>
      <c r="H133" s="235">
        <v>6.15</v>
      </c>
      <c r="I133" s="236"/>
      <c r="J133" s="231"/>
      <c r="K133" s="231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147</v>
      </c>
      <c r="AU133" s="241" t="s">
        <v>81</v>
      </c>
      <c r="AV133" s="229" t="s">
        <v>81</v>
      </c>
      <c r="AW133" s="229" t="s">
        <v>34</v>
      </c>
      <c r="AX133" s="229" t="s">
        <v>79</v>
      </c>
      <c r="AY133" s="241" t="s">
        <v>135</v>
      </c>
    </row>
    <row r="134" spans="2:65" s="55" customFormat="1" ht="28.9" customHeight="1" x14ac:dyDescent="0.3">
      <c r="B134" s="56"/>
      <c r="C134" s="217" t="s">
        <v>249</v>
      </c>
      <c r="D134" s="217" t="s">
        <v>138</v>
      </c>
      <c r="E134" s="218" t="s">
        <v>250</v>
      </c>
      <c r="F134" s="219" t="s">
        <v>251</v>
      </c>
      <c r="G134" s="220" t="s">
        <v>239</v>
      </c>
      <c r="H134" s="221">
        <v>6</v>
      </c>
      <c r="I134" s="222"/>
      <c r="J134" s="223">
        <f>ROUND(I134*H134,2)</f>
        <v>0</v>
      </c>
      <c r="K134" s="219" t="s">
        <v>200</v>
      </c>
      <c r="L134" s="77"/>
      <c r="M134" s="224"/>
      <c r="N134" s="225" t="s">
        <v>42</v>
      </c>
      <c r="O134" s="57"/>
      <c r="P134" s="226">
        <f>O134*H134</f>
        <v>0</v>
      </c>
      <c r="Q134" s="226">
        <v>2.3630000000000002E-2</v>
      </c>
      <c r="R134" s="226">
        <f>Q134*H134</f>
        <v>0.14178000000000002</v>
      </c>
      <c r="S134" s="226">
        <v>0</v>
      </c>
      <c r="T134" s="227">
        <f>S134*H134</f>
        <v>0</v>
      </c>
      <c r="AR134" s="38" t="s">
        <v>142</v>
      </c>
      <c r="AT134" s="38" t="s">
        <v>138</v>
      </c>
      <c r="AU134" s="38" t="s">
        <v>81</v>
      </c>
      <c r="AY134" s="38" t="s">
        <v>135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38" t="s">
        <v>79</v>
      </c>
      <c r="BK134" s="228">
        <f>ROUND(I134*H134,2)</f>
        <v>0</v>
      </c>
      <c r="BL134" s="38" t="s">
        <v>142</v>
      </c>
      <c r="BM134" s="38" t="s">
        <v>252</v>
      </c>
    </row>
    <row r="135" spans="2:65" s="229" customFormat="1" x14ac:dyDescent="0.3">
      <c r="B135" s="230"/>
      <c r="C135" s="231"/>
      <c r="D135" s="232" t="s">
        <v>147</v>
      </c>
      <c r="E135" s="233"/>
      <c r="F135" s="234" t="s">
        <v>253</v>
      </c>
      <c r="G135" s="231"/>
      <c r="H135" s="235">
        <v>6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AT135" s="241" t="s">
        <v>147</v>
      </c>
      <c r="AU135" s="241" t="s">
        <v>81</v>
      </c>
      <c r="AV135" s="229" t="s">
        <v>81</v>
      </c>
      <c r="AW135" s="229" t="s">
        <v>34</v>
      </c>
      <c r="AX135" s="229" t="s">
        <v>79</v>
      </c>
      <c r="AY135" s="241" t="s">
        <v>135</v>
      </c>
    </row>
    <row r="136" spans="2:65" s="55" customFormat="1" ht="28.9" customHeight="1" x14ac:dyDescent="0.3">
      <c r="B136" s="56"/>
      <c r="C136" s="217" t="s">
        <v>254</v>
      </c>
      <c r="D136" s="217" t="s">
        <v>138</v>
      </c>
      <c r="E136" s="218" t="s">
        <v>255</v>
      </c>
      <c r="F136" s="219" t="s">
        <v>256</v>
      </c>
      <c r="G136" s="220" t="s">
        <v>199</v>
      </c>
      <c r="H136" s="221">
        <v>1.635</v>
      </c>
      <c r="I136" s="222"/>
      <c r="J136" s="223">
        <f>ROUND(I136*H136,2)</f>
        <v>0</v>
      </c>
      <c r="K136" s="219" t="s">
        <v>200</v>
      </c>
      <c r="L136" s="77"/>
      <c r="M136" s="224"/>
      <c r="N136" s="225" t="s">
        <v>42</v>
      </c>
      <c r="O136" s="57"/>
      <c r="P136" s="226">
        <f>O136*H136</f>
        <v>0</v>
      </c>
      <c r="Q136" s="226">
        <v>0</v>
      </c>
      <c r="R136" s="226">
        <f>Q136*H136</f>
        <v>0</v>
      </c>
      <c r="S136" s="226">
        <v>4.5999999999999999E-2</v>
      </c>
      <c r="T136" s="227">
        <f>S136*H136</f>
        <v>7.5209999999999999E-2</v>
      </c>
      <c r="AR136" s="38" t="s">
        <v>142</v>
      </c>
      <c r="AT136" s="38" t="s">
        <v>138</v>
      </c>
      <c r="AU136" s="38" t="s">
        <v>81</v>
      </c>
      <c r="AY136" s="38" t="s">
        <v>135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38" t="s">
        <v>79</v>
      </c>
      <c r="BK136" s="228">
        <f>ROUND(I136*H136,2)</f>
        <v>0</v>
      </c>
      <c r="BL136" s="38" t="s">
        <v>142</v>
      </c>
      <c r="BM136" s="38" t="s">
        <v>257</v>
      </c>
    </row>
    <row r="137" spans="2:65" s="229" customFormat="1" x14ac:dyDescent="0.3">
      <c r="B137" s="230"/>
      <c r="C137" s="231"/>
      <c r="D137" s="245" t="s">
        <v>147</v>
      </c>
      <c r="E137" s="254"/>
      <c r="F137" s="255" t="s">
        <v>258</v>
      </c>
      <c r="G137" s="231"/>
      <c r="H137" s="256">
        <v>1.635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147</v>
      </c>
      <c r="AU137" s="241" t="s">
        <v>81</v>
      </c>
      <c r="AV137" s="229" t="s">
        <v>81</v>
      </c>
      <c r="AW137" s="229" t="s">
        <v>34</v>
      </c>
      <c r="AX137" s="229" t="s">
        <v>79</v>
      </c>
      <c r="AY137" s="241" t="s">
        <v>135</v>
      </c>
    </row>
    <row r="138" spans="2:65" s="199" customFormat="1" ht="29.85" customHeight="1" x14ac:dyDescent="0.3">
      <c r="B138" s="200"/>
      <c r="C138" s="201"/>
      <c r="D138" s="214" t="s">
        <v>70</v>
      </c>
      <c r="E138" s="215" t="s">
        <v>259</v>
      </c>
      <c r="F138" s="215" t="s">
        <v>260</v>
      </c>
      <c r="G138" s="201"/>
      <c r="H138" s="201"/>
      <c r="I138" s="204"/>
      <c r="J138" s="216">
        <f>BK138</f>
        <v>0</v>
      </c>
      <c r="K138" s="201"/>
      <c r="L138" s="206"/>
      <c r="M138" s="207"/>
      <c r="N138" s="208"/>
      <c r="O138" s="208"/>
      <c r="P138" s="209">
        <f>SUM(P139:P144)</f>
        <v>0</v>
      </c>
      <c r="Q138" s="208"/>
      <c r="R138" s="209">
        <f>SUM(R139:R144)</f>
        <v>0</v>
      </c>
      <c r="S138" s="208"/>
      <c r="T138" s="210">
        <f>SUM(T139:T144)</f>
        <v>0</v>
      </c>
      <c r="AR138" s="211" t="s">
        <v>79</v>
      </c>
      <c r="AT138" s="212" t="s">
        <v>70</v>
      </c>
      <c r="AU138" s="212" t="s">
        <v>79</v>
      </c>
      <c r="AY138" s="211" t="s">
        <v>135</v>
      </c>
      <c r="BK138" s="213">
        <f>SUM(BK139:BK144)</f>
        <v>0</v>
      </c>
    </row>
    <row r="139" spans="2:65" s="55" customFormat="1" ht="28.9" customHeight="1" x14ac:dyDescent="0.3">
      <c r="B139" s="56"/>
      <c r="C139" s="217" t="s">
        <v>261</v>
      </c>
      <c r="D139" s="217" t="s">
        <v>138</v>
      </c>
      <c r="E139" s="218" t="s">
        <v>262</v>
      </c>
      <c r="F139" s="219" t="s">
        <v>263</v>
      </c>
      <c r="G139" s="220" t="s">
        <v>264</v>
      </c>
      <c r="H139" s="221">
        <v>34.165999999999997</v>
      </c>
      <c r="I139" s="222"/>
      <c r="J139" s="223">
        <f>ROUND(I139*H139,2)</f>
        <v>0</v>
      </c>
      <c r="K139" s="219" t="s">
        <v>200</v>
      </c>
      <c r="L139" s="77"/>
      <c r="M139" s="224"/>
      <c r="N139" s="225" t="s">
        <v>42</v>
      </c>
      <c r="O139" s="5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AR139" s="38" t="s">
        <v>142</v>
      </c>
      <c r="AT139" s="38" t="s">
        <v>138</v>
      </c>
      <c r="AU139" s="38" t="s">
        <v>81</v>
      </c>
      <c r="AY139" s="38" t="s">
        <v>135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38" t="s">
        <v>79</v>
      </c>
      <c r="BK139" s="228">
        <f>ROUND(I139*H139,2)</f>
        <v>0</v>
      </c>
      <c r="BL139" s="38" t="s">
        <v>142</v>
      </c>
      <c r="BM139" s="38" t="s">
        <v>265</v>
      </c>
    </row>
    <row r="140" spans="2:65" s="55" customFormat="1" ht="28.9" customHeight="1" x14ac:dyDescent="0.3">
      <c r="B140" s="56"/>
      <c r="C140" s="217" t="s">
        <v>266</v>
      </c>
      <c r="D140" s="217" t="s">
        <v>138</v>
      </c>
      <c r="E140" s="218" t="s">
        <v>267</v>
      </c>
      <c r="F140" s="219" t="s">
        <v>268</v>
      </c>
      <c r="G140" s="220" t="s">
        <v>264</v>
      </c>
      <c r="H140" s="221">
        <v>34.165999999999997</v>
      </c>
      <c r="I140" s="222"/>
      <c r="J140" s="223">
        <f>ROUND(I140*H140,2)</f>
        <v>0</v>
      </c>
      <c r="K140" s="219" t="s">
        <v>200</v>
      </c>
      <c r="L140" s="77"/>
      <c r="M140" s="224"/>
      <c r="N140" s="225" t="s">
        <v>42</v>
      </c>
      <c r="O140" s="5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AR140" s="38" t="s">
        <v>142</v>
      </c>
      <c r="AT140" s="38" t="s">
        <v>138</v>
      </c>
      <c r="AU140" s="38" t="s">
        <v>81</v>
      </c>
      <c r="AY140" s="38" t="s">
        <v>135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38" t="s">
        <v>79</v>
      </c>
      <c r="BK140" s="228">
        <f>ROUND(I140*H140,2)</f>
        <v>0</v>
      </c>
      <c r="BL140" s="38" t="s">
        <v>142</v>
      </c>
      <c r="BM140" s="38" t="s">
        <v>269</v>
      </c>
    </row>
    <row r="141" spans="2:65" s="55" customFormat="1" ht="20.45" customHeight="1" x14ac:dyDescent="0.3">
      <c r="B141" s="56"/>
      <c r="C141" s="217" t="s">
        <v>270</v>
      </c>
      <c r="D141" s="217" t="s">
        <v>138</v>
      </c>
      <c r="E141" s="218" t="s">
        <v>271</v>
      </c>
      <c r="F141" s="219" t="s">
        <v>272</v>
      </c>
      <c r="G141" s="220" t="s">
        <v>264</v>
      </c>
      <c r="H141" s="221">
        <v>649.154</v>
      </c>
      <c r="I141" s="222"/>
      <c r="J141" s="223">
        <f>ROUND(I141*H141,2)</f>
        <v>0</v>
      </c>
      <c r="K141" s="219" t="s">
        <v>200</v>
      </c>
      <c r="L141" s="77"/>
      <c r="M141" s="224"/>
      <c r="N141" s="225" t="s">
        <v>42</v>
      </c>
      <c r="O141" s="5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AR141" s="38" t="s">
        <v>142</v>
      </c>
      <c r="AT141" s="38" t="s">
        <v>138</v>
      </c>
      <c r="AU141" s="38" t="s">
        <v>81</v>
      </c>
      <c r="AY141" s="38" t="s">
        <v>135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38" t="s">
        <v>79</v>
      </c>
      <c r="BK141" s="228">
        <f>ROUND(I141*H141,2)</f>
        <v>0</v>
      </c>
      <c r="BL141" s="38" t="s">
        <v>142</v>
      </c>
      <c r="BM141" s="38" t="s">
        <v>273</v>
      </c>
    </row>
    <row r="142" spans="2:65" s="229" customFormat="1" x14ac:dyDescent="0.3">
      <c r="B142" s="230"/>
      <c r="C142" s="231"/>
      <c r="D142" s="232" t="s">
        <v>147</v>
      </c>
      <c r="E142" s="233"/>
      <c r="F142" s="234" t="s">
        <v>274</v>
      </c>
      <c r="G142" s="231"/>
      <c r="H142" s="235">
        <v>649.154</v>
      </c>
      <c r="I142" s="236"/>
      <c r="J142" s="231"/>
      <c r="K142" s="231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147</v>
      </c>
      <c r="AU142" s="241" t="s">
        <v>81</v>
      </c>
      <c r="AV142" s="229" t="s">
        <v>81</v>
      </c>
      <c r="AW142" s="229" t="s">
        <v>34</v>
      </c>
      <c r="AX142" s="229" t="s">
        <v>79</v>
      </c>
      <c r="AY142" s="241" t="s">
        <v>135</v>
      </c>
    </row>
    <row r="143" spans="2:65" s="55" customFormat="1" ht="20.45" customHeight="1" x14ac:dyDescent="0.3">
      <c r="B143" s="56"/>
      <c r="C143" s="217" t="s">
        <v>275</v>
      </c>
      <c r="D143" s="217" t="s">
        <v>138</v>
      </c>
      <c r="E143" s="218" t="s">
        <v>276</v>
      </c>
      <c r="F143" s="219" t="s">
        <v>277</v>
      </c>
      <c r="G143" s="220" t="s">
        <v>264</v>
      </c>
      <c r="H143" s="221">
        <v>34.165999999999997</v>
      </c>
      <c r="I143" s="222"/>
      <c r="J143" s="223">
        <f>ROUND(I143*H143,2)</f>
        <v>0</v>
      </c>
      <c r="K143" s="219"/>
      <c r="L143" s="77"/>
      <c r="M143" s="224"/>
      <c r="N143" s="225" t="s">
        <v>42</v>
      </c>
      <c r="O143" s="5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AR143" s="38" t="s">
        <v>142</v>
      </c>
      <c r="AT143" s="38" t="s">
        <v>138</v>
      </c>
      <c r="AU143" s="38" t="s">
        <v>81</v>
      </c>
      <c r="AY143" s="38" t="s">
        <v>135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38" t="s">
        <v>79</v>
      </c>
      <c r="BK143" s="228">
        <f>ROUND(I143*H143,2)</f>
        <v>0</v>
      </c>
      <c r="BL143" s="38" t="s">
        <v>142</v>
      </c>
      <c r="BM143" s="38" t="s">
        <v>278</v>
      </c>
    </row>
    <row r="144" spans="2:65" s="229" customFormat="1" x14ac:dyDescent="0.3">
      <c r="B144" s="230"/>
      <c r="C144" s="231"/>
      <c r="D144" s="245" t="s">
        <v>147</v>
      </c>
      <c r="E144" s="254"/>
      <c r="F144" s="255" t="s">
        <v>279</v>
      </c>
      <c r="G144" s="231"/>
      <c r="H144" s="256">
        <v>34.165999999999997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147</v>
      </c>
      <c r="AU144" s="241" t="s">
        <v>81</v>
      </c>
      <c r="AV144" s="229" t="s">
        <v>81</v>
      </c>
      <c r="AW144" s="229" t="s">
        <v>34</v>
      </c>
      <c r="AX144" s="229" t="s">
        <v>79</v>
      </c>
      <c r="AY144" s="241" t="s">
        <v>135</v>
      </c>
    </row>
    <row r="145" spans="2:65" s="199" customFormat="1" ht="29.85" customHeight="1" x14ac:dyDescent="0.3">
      <c r="B145" s="200"/>
      <c r="C145" s="201"/>
      <c r="D145" s="214" t="s">
        <v>70</v>
      </c>
      <c r="E145" s="215" t="s">
        <v>280</v>
      </c>
      <c r="F145" s="215" t="s">
        <v>281</v>
      </c>
      <c r="G145" s="201"/>
      <c r="H145" s="201"/>
      <c r="I145" s="204"/>
      <c r="J145" s="216">
        <f>BK145</f>
        <v>0</v>
      </c>
      <c r="K145" s="201"/>
      <c r="L145" s="206"/>
      <c r="M145" s="207"/>
      <c r="N145" s="208"/>
      <c r="O145" s="208"/>
      <c r="P145" s="209">
        <f>P146</f>
        <v>0</v>
      </c>
      <c r="Q145" s="208"/>
      <c r="R145" s="209">
        <f>R146</f>
        <v>0</v>
      </c>
      <c r="S145" s="208"/>
      <c r="T145" s="210">
        <f>T146</f>
        <v>0</v>
      </c>
      <c r="AR145" s="211" t="s">
        <v>79</v>
      </c>
      <c r="AT145" s="212" t="s">
        <v>70</v>
      </c>
      <c r="AU145" s="212" t="s">
        <v>79</v>
      </c>
      <c r="AY145" s="211" t="s">
        <v>135</v>
      </c>
      <c r="BK145" s="213">
        <f>BK146</f>
        <v>0</v>
      </c>
    </row>
    <row r="146" spans="2:65" s="55" customFormat="1" ht="20.45" customHeight="1" x14ac:dyDescent="0.3">
      <c r="B146" s="56"/>
      <c r="C146" s="217" t="s">
        <v>282</v>
      </c>
      <c r="D146" s="217" t="s">
        <v>138</v>
      </c>
      <c r="E146" s="218" t="s">
        <v>283</v>
      </c>
      <c r="F146" s="219" t="s">
        <v>284</v>
      </c>
      <c r="G146" s="220" t="s">
        <v>264</v>
      </c>
      <c r="H146" s="221">
        <v>0.14199999999999999</v>
      </c>
      <c r="I146" s="222"/>
      <c r="J146" s="223">
        <f>ROUND(I146*H146,2)</f>
        <v>0</v>
      </c>
      <c r="K146" s="219" t="s">
        <v>200</v>
      </c>
      <c r="L146" s="77"/>
      <c r="M146" s="224"/>
      <c r="N146" s="225" t="s">
        <v>42</v>
      </c>
      <c r="O146" s="5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AR146" s="38" t="s">
        <v>142</v>
      </c>
      <c r="AT146" s="38" t="s">
        <v>138</v>
      </c>
      <c r="AU146" s="38" t="s">
        <v>81</v>
      </c>
      <c r="AY146" s="38" t="s">
        <v>135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38" t="s">
        <v>79</v>
      </c>
      <c r="BK146" s="228">
        <f>ROUND(I146*H146,2)</f>
        <v>0</v>
      </c>
      <c r="BL146" s="38" t="s">
        <v>142</v>
      </c>
      <c r="BM146" s="38" t="s">
        <v>285</v>
      </c>
    </row>
    <row r="147" spans="2:65" s="199" customFormat="1" ht="37.35" customHeight="1" x14ac:dyDescent="0.35">
      <c r="B147" s="200"/>
      <c r="C147" s="201"/>
      <c r="D147" s="202" t="s">
        <v>70</v>
      </c>
      <c r="E147" s="203" t="s">
        <v>286</v>
      </c>
      <c r="F147" s="203" t="s">
        <v>287</v>
      </c>
      <c r="G147" s="201"/>
      <c r="H147" s="201"/>
      <c r="I147" s="204"/>
      <c r="J147" s="205">
        <f>BK147</f>
        <v>0</v>
      </c>
      <c r="K147" s="201"/>
      <c r="L147" s="206"/>
      <c r="M147" s="207"/>
      <c r="N147" s="208"/>
      <c r="O147" s="208"/>
      <c r="P147" s="209">
        <f>P148+P152+P161+P171</f>
        <v>0</v>
      </c>
      <c r="Q147" s="208"/>
      <c r="R147" s="209">
        <f>R148+R152+R161+R171</f>
        <v>0</v>
      </c>
      <c r="S147" s="208"/>
      <c r="T147" s="210">
        <f>T148+T152+T161+T171</f>
        <v>24.187614099999998</v>
      </c>
      <c r="AR147" s="211" t="s">
        <v>81</v>
      </c>
      <c r="AT147" s="212" t="s">
        <v>70</v>
      </c>
      <c r="AU147" s="212" t="s">
        <v>71</v>
      </c>
      <c r="AY147" s="211" t="s">
        <v>135</v>
      </c>
      <c r="BK147" s="213">
        <f>BK148+BK152+BK161+BK171</f>
        <v>0</v>
      </c>
    </row>
    <row r="148" spans="2:65" s="199" customFormat="1" ht="19.899999999999999" customHeight="1" x14ac:dyDescent="0.3">
      <c r="B148" s="200"/>
      <c r="C148" s="201"/>
      <c r="D148" s="214" t="s">
        <v>70</v>
      </c>
      <c r="E148" s="215" t="s">
        <v>288</v>
      </c>
      <c r="F148" s="215" t="s">
        <v>289</v>
      </c>
      <c r="G148" s="201"/>
      <c r="H148" s="201"/>
      <c r="I148" s="204"/>
      <c r="J148" s="216">
        <f>BK148</f>
        <v>0</v>
      </c>
      <c r="K148" s="201"/>
      <c r="L148" s="206"/>
      <c r="M148" s="207"/>
      <c r="N148" s="208"/>
      <c r="O148" s="208"/>
      <c r="P148" s="209">
        <f>SUM(P149:P151)</f>
        <v>0</v>
      </c>
      <c r="Q148" s="208"/>
      <c r="R148" s="209">
        <f>SUM(R149:R151)</f>
        <v>0</v>
      </c>
      <c r="S148" s="208"/>
      <c r="T148" s="210">
        <f>SUM(T149:T151)</f>
        <v>0.22540000000000002</v>
      </c>
      <c r="AR148" s="211" t="s">
        <v>81</v>
      </c>
      <c r="AT148" s="212" t="s">
        <v>70</v>
      </c>
      <c r="AU148" s="212" t="s">
        <v>79</v>
      </c>
      <c r="AY148" s="211" t="s">
        <v>135</v>
      </c>
      <c r="BK148" s="213">
        <f>SUM(BK149:BK151)</f>
        <v>0</v>
      </c>
    </row>
    <row r="149" spans="2:65" s="55" customFormat="1" ht="20.45" customHeight="1" x14ac:dyDescent="0.3">
      <c r="B149" s="56"/>
      <c r="C149" s="217" t="s">
        <v>290</v>
      </c>
      <c r="D149" s="217" t="s">
        <v>138</v>
      </c>
      <c r="E149" s="218" t="s">
        <v>291</v>
      </c>
      <c r="F149" s="219" t="s">
        <v>292</v>
      </c>
      <c r="G149" s="220" t="s">
        <v>199</v>
      </c>
      <c r="H149" s="221">
        <v>56.35</v>
      </c>
      <c r="I149" s="222"/>
      <c r="J149" s="223">
        <f>ROUND(I149*H149,2)</f>
        <v>0</v>
      </c>
      <c r="K149" s="219" t="s">
        <v>200</v>
      </c>
      <c r="L149" s="77"/>
      <c r="M149" s="224"/>
      <c r="N149" s="225" t="s">
        <v>42</v>
      </c>
      <c r="O149" s="57"/>
      <c r="P149" s="226">
        <f>O149*H149</f>
        <v>0</v>
      </c>
      <c r="Q149" s="226">
        <v>0</v>
      </c>
      <c r="R149" s="226">
        <f>Q149*H149</f>
        <v>0</v>
      </c>
      <c r="S149" s="226">
        <v>4.0000000000000001E-3</v>
      </c>
      <c r="T149" s="227">
        <f>S149*H149</f>
        <v>0.22540000000000002</v>
      </c>
      <c r="AR149" s="38" t="s">
        <v>203</v>
      </c>
      <c r="AT149" s="38" t="s">
        <v>138</v>
      </c>
      <c r="AU149" s="38" t="s">
        <v>81</v>
      </c>
      <c r="AY149" s="38" t="s">
        <v>135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38" t="s">
        <v>79</v>
      </c>
      <c r="BK149" s="228">
        <f>ROUND(I149*H149,2)</f>
        <v>0</v>
      </c>
      <c r="BL149" s="38" t="s">
        <v>203</v>
      </c>
      <c r="BM149" s="38" t="s">
        <v>293</v>
      </c>
    </row>
    <row r="150" spans="2:65" s="229" customFormat="1" x14ac:dyDescent="0.3">
      <c r="B150" s="230"/>
      <c r="C150" s="231"/>
      <c r="D150" s="232" t="s">
        <v>147</v>
      </c>
      <c r="E150" s="233"/>
      <c r="F150" s="234" t="s">
        <v>208</v>
      </c>
      <c r="G150" s="231"/>
      <c r="H150" s="235">
        <v>56.35</v>
      </c>
      <c r="I150" s="236"/>
      <c r="J150" s="231"/>
      <c r="K150" s="231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147</v>
      </c>
      <c r="AU150" s="241" t="s">
        <v>81</v>
      </c>
      <c r="AV150" s="229" t="s">
        <v>81</v>
      </c>
      <c r="AW150" s="229" t="s">
        <v>34</v>
      </c>
      <c r="AX150" s="229" t="s">
        <v>79</v>
      </c>
      <c r="AY150" s="241" t="s">
        <v>135</v>
      </c>
    </row>
    <row r="151" spans="2:65" s="55" customFormat="1" ht="28.9" customHeight="1" x14ac:dyDescent="0.3">
      <c r="B151" s="56"/>
      <c r="C151" s="217" t="s">
        <v>294</v>
      </c>
      <c r="D151" s="217" t="s">
        <v>138</v>
      </c>
      <c r="E151" s="218" t="s">
        <v>295</v>
      </c>
      <c r="F151" s="219" t="s">
        <v>296</v>
      </c>
      <c r="G151" s="220" t="s">
        <v>297</v>
      </c>
      <c r="H151" s="269"/>
      <c r="I151" s="222"/>
      <c r="J151" s="223">
        <f>ROUND(I151*H151,2)</f>
        <v>0</v>
      </c>
      <c r="K151" s="219" t="s">
        <v>200</v>
      </c>
      <c r="L151" s="77"/>
      <c r="M151" s="224"/>
      <c r="N151" s="225" t="s">
        <v>42</v>
      </c>
      <c r="O151" s="5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AR151" s="38" t="s">
        <v>203</v>
      </c>
      <c r="AT151" s="38" t="s">
        <v>138</v>
      </c>
      <c r="AU151" s="38" t="s">
        <v>81</v>
      </c>
      <c r="AY151" s="38" t="s">
        <v>135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38" t="s">
        <v>79</v>
      </c>
      <c r="BK151" s="228">
        <f>ROUND(I151*H151,2)</f>
        <v>0</v>
      </c>
      <c r="BL151" s="38" t="s">
        <v>203</v>
      </c>
      <c r="BM151" s="38" t="s">
        <v>298</v>
      </c>
    </row>
    <row r="152" spans="2:65" s="199" customFormat="1" ht="29.85" customHeight="1" x14ac:dyDescent="0.3">
      <c r="B152" s="200"/>
      <c r="C152" s="201"/>
      <c r="D152" s="214" t="s">
        <v>70</v>
      </c>
      <c r="E152" s="215" t="s">
        <v>299</v>
      </c>
      <c r="F152" s="215" t="s">
        <v>300</v>
      </c>
      <c r="G152" s="201"/>
      <c r="H152" s="201"/>
      <c r="I152" s="204"/>
      <c r="J152" s="216">
        <f>BK152</f>
        <v>0</v>
      </c>
      <c r="K152" s="201"/>
      <c r="L152" s="206"/>
      <c r="M152" s="207"/>
      <c r="N152" s="208"/>
      <c r="O152" s="208"/>
      <c r="P152" s="209">
        <f>SUM(P153:P160)</f>
        <v>0</v>
      </c>
      <c r="Q152" s="208"/>
      <c r="R152" s="209">
        <f>SUM(R153:R160)</f>
        <v>0</v>
      </c>
      <c r="S152" s="208"/>
      <c r="T152" s="210">
        <f>SUM(T153:T160)</f>
        <v>5.4096000000000002</v>
      </c>
      <c r="AR152" s="211" t="s">
        <v>81</v>
      </c>
      <c r="AT152" s="212" t="s">
        <v>70</v>
      </c>
      <c r="AU152" s="212" t="s">
        <v>79</v>
      </c>
      <c r="AY152" s="211" t="s">
        <v>135</v>
      </c>
      <c r="BK152" s="213">
        <f>SUM(BK153:BK160)</f>
        <v>0</v>
      </c>
    </row>
    <row r="153" spans="2:65" s="55" customFormat="1" ht="20.45" customHeight="1" x14ac:dyDescent="0.3">
      <c r="B153" s="56"/>
      <c r="C153" s="217" t="s">
        <v>301</v>
      </c>
      <c r="D153" s="217" t="s">
        <v>138</v>
      </c>
      <c r="E153" s="218" t="s">
        <v>302</v>
      </c>
      <c r="F153" s="219" t="s">
        <v>303</v>
      </c>
      <c r="G153" s="220" t="s">
        <v>199</v>
      </c>
      <c r="H153" s="221">
        <v>56.35</v>
      </c>
      <c r="I153" s="222"/>
      <c r="J153" s="223">
        <f>ROUND(I153*H153,2)</f>
        <v>0</v>
      </c>
      <c r="K153" s="219" t="s">
        <v>200</v>
      </c>
      <c r="L153" s="77"/>
      <c r="M153" s="224"/>
      <c r="N153" s="225" t="s">
        <v>42</v>
      </c>
      <c r="O153" s="57"/>
      <c r="P153" s="226">
        <f>O153*H153</f>
        <v>0</v>
      </c>
      <c r="Q153" s="226">
        <v>0</v>
      </c>
      <c r="R153" s="226">
        <f>Q153*H153</f>
        <v>0</v>
      </c>
      <c r="S153" s="226">
        <v>1.6E-2</v>
      </c>
      <c r="T153" s="227">
        <f>S153*H153</f>
        <v>0.90160000000000007</v>
      </c>
      <c r="AR153" s="38" t="s">
        <v>203</v>
      </c>
      <c r="AT153" s="38" t="s">
        <v>138</v>
      </c>
      <c r="AU153" s="38" t="s">
        <v>81</v>
      </c>
      <c r="AY153" s="38" t="s">
        <v>135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38" t="s">
        <v>79</v>
      </c>
      <c r="BK153" s="228">
        <f>ROUND(I153*H153,2)</f>
        <v>0</v>
      </c>
      <c r="BL153" s="38" t="s">
        <v>203</v>
      </c>
      <c r="BM153" s="38" t="s">
        <v>304</v>
      </c>
    </row>
    <row r="154" spans="2:65" s="229" customFormat="1" x14ac:dyDescent="0.3">
      <c r="B154" s="230"/>
      <c r="C154" s="231"/>
      <c r="D154" s="232" t="s">
        <v>147</v>
      </c>
      <c r="E154" s="233"/>
      <c r="F154" s="234" t="s">
        <v>208</v>
      </c>
      <c r="G154" s="231"/>
      <c r="H154" s="235">
        <v>56.35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147</v>
      </c>
      <c r="AU154" s="241" t="s">
        <v>81</v>
      </c>
      <c r="AV154" s="229" t="s">
        <v>81</v>
      </c>
      <c r="AW154" s="229" t="s">
        <v>34</v>
      </c>
      <c r="AX154" s="229" t="s">
        <v>79</v>
      </c>
      <c r="AY154" s="241" t="s">
        <v>135</v>
      </c>
    </row>
    <row r="155" spans="2:65" s="55" customFormat="1" ht="20.45" customHeight="1" x14ac:dyDescent="0.3">
      <c r="B155" s="56"/>
      <c r="C155" s="217" t="s">
        <v>305</v>
      </c>
      <c r="D155" s="217" t="s">
        <v>138</v>
      </c>
      <c r="E155" s="218" t="s">
        <v>306</v>
      </c>
      <c r="F155" s="219" t="s">
        <v>307</v>
      </c>
      <c r="G155" s="220" t="s">
        <v>199</v>
      </c>
      <c r="H155" s="221">
        <v>281.75</v>
      </c>
      <c r="I155" s="222"/>
      <c r="J155" s="223">
        <f>ROUND(I155*H155,2)</f>
        <v>0</v>
      </c>
      <c r="K155" s="219"/>
      <c r="L155" s="77"/>
      <c r="M155" s="224"/>
      <c r="N155" s="225" t="s">
        <v>42</v>
      </c>
      <c r="O155" s="57"/>
      <c r="P155" s="226">
        <f>O155*H155</f>
        <v>0</v>
      </c>
      <c r="Q155" s="226">
        <v>0</v>
      </c>
      <c r="R155" s="226">
        <f>Q155*H155</f>
        <v>0</v>
      </c>
      <c r="S155" s="226">
        <v>1.6E-2</v>
      </c>
      <c r="T155" s="227">
        <f>S155*H155</f>
        <v>4.508</v>
      </c>
      <c r="AR155" s="38" t="s">
        <v>203</v>
      </c>
      <c r="AT155" s="38" t="s">
        <v>138</v>
      </c>
      <c r="AU155" s="38" t="s">
        <v>81</v>
      </c>
      <c r="AY155" s="38" t="s">
        <v>135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38" t="s">
        <v>79</v>
      </c>
      <c r="BK155" s="228">
        <f>ROUND(I155*H155,2)</f>
        <v>0</v>
      </c>
      <c r="BL155" s="38" t="s">
        <v>203</v>
      </c>
      <c r="BM155" s="38" t="s">
        <v>308</v>
      </c>
    </row>
    <row r="156" spans="2:65" s="242" customFormat="1" x14ac:dyDescent="0.3">
      <c r="B156" s="243"/>
      <c r="C156" s="244"/>
      <c r="D156" s="245" t="s">
        <v>147</v>
      </c>
      <c r="E156" s="246"/>
      <c r="F156" s="247" t="s">
        <v>309</v>
      </c>
      <c r="G156" s="244"/>
      <c r="H156" s="246"/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AT156" s="253" t="s">
        <v>147</v>
      </c>
      <c r="AU156" s="253" t="s">
        <v>81</v>
      </c>
      <c r="AV156" s="242" t="s">
        <v>79</v>
      </c>
      <c r="AW156" s="242" t="s">
        <v>34</v>
      </c>
      <c r="AX156" s="242" t="s">
        <v>71</v>
      </c>
      <c r="AY156" s="253" t="s">
        <v>135</v>
      </c>
    </row>
    <row r="157" spans="2:65" s="229" customFormat="1" x14ac:dyDescent="0.3">
      <c r="B157" s="230"/>
      <c r="C157" s="231"/>
      <c r="D157" s="245" t="s">
        <v>147</v>
      </c>
      <c r="E157" s="254"/>
      <c r="F157" s="255" t="s">
        <v>208</v>
      </c>
      <c r="G157" s="231"/>
      <c r="H157" s="256">
        <v>56.35</v>
      </c>
      <c r="I157" s="236"/>
      <c r="J157" s="231"/>
      <c r="K157" s="231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147</v>
      </c>
      <c r="AU157" s="241" t="s">
        <v>81</v>
      </c>
      <c r="AV157" s="229" t="s">
        <v>81</v>
      </c>
      <c r="AW157" s="229" t="s">
        <v>34</v>
      </c>
      <c r="AX157" s="229" t="s">
        <v>71</v>
      </c>
      <c r="AY157" s="241" t="s">
        <v>135</v>
      </c>
    </row>
    <row r="158" spans="2:65" s="270" customFormat="1" x14ac:dyDescent="0.3">
      <c r="B158" s="271"/>
      <c r="C158" s="272"/>
      <c r="D158" s="245" t="s">
        <v>147</v>
      </c>
      <c r="E158" s="273"/>
      <c r="F158" s="274" t="s">
        <v>310</v>
      </c>
      <c r="G158" s="272"/>
      <c r="H158" s="275">
        <v>56.35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AT158" s="281" t="s">
        <v>147</v>
      </c>
      <c r="AU158" s="281" t="s">
        <v>81</v>
      </c>
      <c r="AV158" s="270" t="s">
        <v>149</v>
      </c>
      <c r="AW158" s="270" t="s">
        <v>34</v>
      </c>
      <c r="AX158" s="270" t="s">
        <v>71</v>
      </c>
      <c r="AY158" s="281" t="s">
        <v>135</v>
      </c>
    </row>
    <row r="159" spans="2:65" s="229" customFormat="1" x14ac:dyDescent="0.3">
      <c r="B159" s="230"/>
      <c r="C159" s="231"/>
      <c r="D159" s="232" t="s">
        <v>147</v>
      </c>
      <c r="E159" s="233"/>
      <c r="F159" s="234" t="s">
        <v>311</v>
      </c>
      <c r="G159" s="231"/>
      <c r="H159" s="235">
        <v>281.75</v>
      </c>
      <c r="I159" s="236"/>
      <c r="J159" s="231"/>
      <c r="K159" s="231"/>
      <c r="L159" s="237"/>
      <c r="M159" s="238"/>
      <c r="N159" s="239"/>
      <c r="O159" s="239"/>
      <c r="P159" s="239"/>
      <c r="Q159" s="239"/>
      <c r="R159" s="239"/>
      <c r="S159" s="239"/>
      <c r="T159" s="240"/>
      <c r="AT159" s="241" t="s">
        <v>147</v>
      </c>
      <c r="AU159" s="241" t="s">
        <v>81</v>
      </c>
      <c r="AV159" s="229" t="s">
        <v>81</v>
      </c>
      <c r="AW159" s="229" t="s">
        <v>34</v>
      </c>
      <c r="AX159" s="229" t="s">
        <v>79</v>
      </c>
      <c r="AY159" s="241" t="s">
        <v>135</v>
      </c>
    </row>
    <row r="160" spans="2:65" s="55" customFormat="1" ht="20.45" customHeight="1" x14ac:dyDescent="0.3">
      <c r="B160" s="56"/>
      <c r="C160" s="217" t="s">
        <v>312</v>
      </c>
      <c r="D160" s="217" t="s">
        <v>138</v>
      </c>
      <c r="E160" s="218" t="s">
        <v>313</v>
      </c>
      <c r="F160" s="219" t="s">
        <v>314</v>
      </c>
      <c r="G160" s="220" t="s">
        <v>297</v>
      </c>
      <c r="H160" s="269"/>
      <c r="I160" s="222"/>
      <c r="J160" s="223">
        <f>ROUND(I160*H160,2)</f>
        <v>0</v>
      </c>
      <c r="K160" s="219" t="s">
        <v>200</v>
      </c>
      <c r="L160" s="77"/>
      <c r="M160" s="224"/>
      <c r="N160" s="225" t="s">
        <v>42</v>
      </c>
      <c r="O160" s="5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AR160" s="38" t="s">
        <v>203</v>
      </c>
      <c r="AT160" s="38" t="s">
        <v>138</v>
      </c>
      <c r="AU160" s="38" t="s">
        <v>81</v>
      </c>
      <c r="AY160" s="38" t="s">
        <v>135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38" t="s">
        <v>79</v>
      </c>
      <c r="BK160" s="228">
        <f>ROUND(I160*H160,2)</f>
        <v>0</v>
      </c>
      <c r="BL160" s="38" t="s">
        <v>203</v>
      </c>
      <c r="BM160" s="38" t="s">
        <v>315</v>
      </c>
    </row>
    <row r="161" spans="2:65" s="199" customFormat="1" ht="29.85" customHeight="1" x14ac:dyDescent="0.3">
      <c r="B161" s="200"/>
      <c r="C161" s="201"/>
      <c r="D161" s="214" t="s">
        <v>70</v>
      </c>
      <c r="E161" s="215" t="s">
        <v>316</v>
      </c>
      <c r="F161" s="215" t="s">
        <v>317</v>
      </c>
      <c r="G161" s="201"/>
      <c r="H161" s="201"/>
      <c r="I161" s="204"/>
      <c r="J161" s="216">
        <f>BK161</f>
        <v>0</v>
      </c>
      <c r="K161" s="201"/>
      <c r="L161" s="206"/>
      <c r="M161" s="207"/>
      <c r="N161" s="208"/>
      <c r="O161" s="208"/>
      <c r="P161" s="209">
        <f>SUM(P162:P170)</f>
        <v>0</v>
      </c>
      <c r="Q161" s="208"/>
      <c r="R161" s="209">
        <f>SUM(R162:R170)</f>
        <v>0</v>
      </c>
      <c r="S161" s="208"/>
      <c r="T161" s="210">
        <f>SUM(T162:T170)</f>
        <v>4.0246140999999991</v>
      </c>
      <c r="AR161" s="211" t="s">
        <v>81</v>
      </c>
      <c r="AT161" s="212" t="s">
        <v>70</v>
      </c>
      <c r="AU161" s="212" t="s">
        <v>79</v>
      </c>
      <c r="AY161" s="211" t="s">
        <v>135</v>
      </c>
      <c r="BK161" s="213">
        <f>SUM(BK162:BK170)</f>
        <v>0</v>
      </c>
    </row>
    <row r="162" spans="2:65" s="55" customFormat="1" ht="20.45" customHeight="1" x14ac:dyDescent="0.3">
      <c r="B162" s="56"/>
      <c r="C162" s="217" t="s">
        <v>318</v>
      </c>
      <c r="D162" s="217" t="s">
        <v>138</v>
      </c>
      <c r="E162" s="218" t="s">
        <v>319</v>
      </c>
      <c r="F162" s="219" t="s">
        <v>320</v>
      </c>
      <c r="G162" s="220" t="s">
        <v>199</v>
      </c>
      <c r="H162" s="221">
        <v>158.66999999999999</v>
      </c>
      <c r="I162" s="222"/>
      <c r="J162" s="223">
        <f>ROUND(I162*H162,2)</f>
        <v>0</v>
      </c>
      <c r="K162" s="219" t="s">
        <v>200</v>
      </c>
      <c r="L162" s="77"/>
      <c r="M162" s="224"/>
      <c r="N162" s="225" t="s">
        <v>42</v>
      </c>
      <c r="O162" s="57"/>
      <c r="P162" s="226">
        <f>O162*H162</f>
        <v>0</v>
      </c>
      <c r="Q162" s="226">
        <v>0</v>
      </c>
      <c r="R162" s="226">
        <f>Q162*H162</f>
        <v>0</v>
      </c>
      <c r="S162" s="226">
        <v>1.098E-2</v>
      </c>
      <c r="T162" s="227">
        <f>S162*H162</f>
        <v>1.7421966</v>
      </c>
      <c r="AR162" s="38" t="s">
        <v>203</v>
      </c>
      <c r="AT162" s="38" t="s">
        <v>138</v>
      </c>
      <c r="AU162" s="38" t="s">
        <v>81</v>
      </c>
      <c r="AY162" s="38" t="s">
        <v>135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38" t="s">
        <v>79</v>
      </c>
      <c r="BK162" s="228">
        <f>ROUND(I162*H162,2)</f>
        <v>0</v>
      </c>
      <c r="BL162" s="38" t="s">
        <v>203</v>
      </c>
      <c r="BM162" s="38" t="s">
        <v>321</v>
      </c>
    </row>
    <row r="163" spans="2:65" s="229" customFormat="1" x14ac:dyDescent="0.3">
      <c r="B163" s="230"/>
      <c r="C163" s="231"/>
      <c r="D163" s="232" t="s">
        <v>147</v>
      </c>
      <c r="E163" s="233"/>
      <c r="F163" s="234" t="s">
        <v>322</v>
      </c>
      <c r="G163" s="231"/>
      <c r="H163" s="235">
        <v>158.66999999999999</v>
      </c>
      <c r="I163" s="236"/>
      <c r="J163" s="231"/>
      <c r="K163" s="231"/>
      <c r="L163" s="237"/>
      <c r="M163" s="238"/>
      <c r="N163" s="239"/>
      <c r="O163" s="239"/>
      <c r="P163" s="239"/>
      <c r="Q163" s="239"/>
      <c r="R163" s="239"/>
      <c r="S163" s="239"/>
      <c r="T163" s="240"/>
      <c r="AT163" s="241" t="s">
        <v>147</v>
      </c>
      <c r="AU163" s="241" t="s">
        <v>81</v>
      </c>
      <c r="AV163" s="229" t="s">
        <v>81</v>
      </c>
      <c r="AW163" s="229" t="s">
        <v>34</v>
      </c>
      <c r="AX163" s="229" t="s">
        <v>79</v>
      </c>
      <c r="AY163" s="241" t="s">
        <v>135</v>
      </c>
    </row>
    <row r="164" spans="2:65" s="55" customFormat="1" ht="28.9" customHeight="1" x14ac:dyDescent="0.3">
      <c r="B164" s="56"/>
      <c r="C164" s="217" t="s">
        <v>323</v>
      </c>
      <c r="D164" s="217" t="s">
        <v>138</v>
      </c>
      <c r="E164" s="218" t="s">
        <v>324</v>
      </c>
      <c r="F164" s="219" t="s">
        <v>325</v>
      </c>
      <c r="G164" s="220" t="s">
        <v>199</v>
      </c>
      <c r="H164" s="221">
        <v>158.66999999999999</v>
      </c>
      <c r="I164" s="222"/>
      <c r="J164" s="223">
        <f>ROUND(I164*H164,2)</f>
        <v>0</v>
      </c>
      <c r="K164" s="219" t="s">
        <v>200</v>
      </c>
      <c r="L164" s="77"/>
      <c r="M164" s="224"/>
      <c r="N164" s="225" t="s">
        <v>42</v>
      </c>
      <c r="O164" s="57"/>
      <c r="P164" s="226">
        <f>O164*H164</f>
        <v>0</v>
      </c>
      <c r="Q164" s="226">
        <v>0</v>
      </c>
      <c r="R164" s="226">
        <f>Q164*H164</f>
        <v>0</v>
      </c>
      <c r="S164" s="226">
        <v>8.0000000000000002E-3</v>
      </c>
      <c r="T164" s="227">
        <f>S164*H164</f>
        <v>1.2693599999999998</v>
      </c>
      <c r="AR164" s="38" t="s">
        <v>203</v>
      </c>
      <c r="AT164" s="38" t="s">
        <v>138</v>
      </c>
      <c r="AU164" s="38" t="s">
        <v>81</v>
      </c>
      <c r="AY164" s="38" t="s">
        <v>135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38" t="s">
        <v>79</v>
      </c>
      <c r="BK164" s="228">
        <f>ROUND(I164*H164,2)</f>
        <v>0</v>
      </c>
      <c r="BL164" s="38" t="s">
        <v>203</v>
      </c>
      <c r="BM164" s="38" t="s">
        <v>326</v>
      </c>
    </row>
    <row r="165" spans="2:65" s="229" customFormat="1" x14ac:dyDescent="0.3">
      <c r="B165" s="230"/>
      <c r="C165" s="231"/>
      <c r="D165" s="232" t="s">
        <v>147</v>
      </c>
      <c r="E165" s="233"/>
      <c r="F165" s="234" t="s">
        <v>322</v>
      </c>
      <c r="G165" s="231"/>
      <c r="H165" s="235">
        <v>158.66999999999999</v>
      </c>
      <c r="I165" s="236"/>
      <c r="J165" s="231"/>
      <c r="K165" s="231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147</v>
      </c>
      <c r="AU165" s="241" t="s">
        <v>81</v>
      </c>
      <c r="AV165" s="229" t="s">
        <v>81</v>
      </c>
      <c r="AW165" s="229" t="s">
        <v>34</v>
      </c>
      <c r="AX165" s="229" t="s">
        <v>79</v>
      </c>
      <c r="AY165" s="241" t="s">
        <v>135</v>
      </c>
    </row>
    <row r="166" spans="2:65" s="55" customFormat="1" ht="20.45" customHeight="1" x14ac:dyDescent="0.3">
      <c r="B166" s="56"/>
      <c r="C166" s="217" t="s">
        <v>327</v>
      </c>
      <c r="D166" s="217" t="s">
        <v>138</v>
      </c>
      <c r="E166" s="218" t="s">
        <v>328</v>
      </c>
      <c r="F166" s="219" t="s">
        <v>329</v>
      </c>
      <c r="G166" s="220" t="s">
        <v>199</v>
      </c>
      <c r="H166" s="221">
        <v>53.375</v>
      </c>
      <c r="I166" s="222"/>
      <c r="J166" s="223">
        <f>ROUND(I166*H166,2)</f>
        <v>0</v>
      </c>
      <c r="K166" s="219" t="s">
        <v>200</v>
      </c>
      <c r="L166" s="77"/>
      <c r="M166" s="224"/>
      <c r="N166" s="225" t="s">
        <v>42</v>
      </c>
      <c r="O166" s="57"/>
      <c r="P166" s="226">
        <f>O166*H166</f>
        <v>0</v>
      </c>
      <c r="Q166" s="226">
        <v>0</v>
      </c>
      <c r="R166" s="226">
        <f>Q166*H166</f>
        <v>0</v>
      </c>
      <c r="S166" s="226">
        <v>1.098E-2</v>
      </c>
      <c r="T166" s="227">
        <f>S166*H166</f>
        <v>0.58605750000000001</v>
      </c>
      <c r="AR166" s="38" t="s">
        <v>203</v>
      </c>
      <c r="AT166" s="38" t="s">
        <v>138</v>
      </c>
      <c r="AU166" s="38" t="s">
        <v>81</v>
      </c>
      <c r="AY166" s="38" t="s">
        <v>135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38" t="s">
        <v>79</v>
      </c>
      <c r="BK166" s="228">
        <f>ROUND(I166*H166,2)</f>
        <v>0</v>
      </c>
      <c r="BL166" s="38" t="s">
        <v>203</v>
      </c>
      <c r="BM166" s="38" t="s">
        <v>330</v>
      </c>
    </row>
    <row r="167" spans="2:65" s="229" customFormat="1" x14ac:dyDescent="0.3">
      <c r="B167" s="230"/>
      <c r="C167" s="231"/>
      <c r="D167" s="232" t="s">
        <v>147</v>
      </c>
      <c r="E167" s="233"/>
      <c r="F167" s="234" t="s">
        <v>331</v>
      </c>
      <c r="G167" s="231"/>
      <c r="H167" s="235">
        <v>53.375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147</v>
      </c>
      <c r="AU167" s="241" t="s">
        <v>81</v>
      </c>
      <c r="AV167" s="229" t="s">
        <v>81</v>
      </c>
      <c r="AW167" s="229" t="s">
        <v>34</v>
      </c>
      <c r="AX167" s="229" t="s">
        <v>79</v>
      </c>
      <c r="AY167" s="241" t="s">
        <v>135</v>
      </c>
    </row>
    <row r="168" spans="2:65" s="55" customFormat="1" ht="28.9" customHeight="1" x14ac:dyDescent="0.3">
      <c r="B168" s="56"/>
      <c r="C168" s="217" t="s">
        <v>332</v>
      </c>
      <c r="D168" s="217" t="s">
        <v>138</v>
      </c>
      <c r="E168" s="218" t="s">
        <v>333</v>
      </c>
      <c r="F168" s="219" t="s">
        <v>334</v>
      </c>
      <c r="G168" s="220" t="s">
        <v>199</v>
      </c>
      <c r="H168" s="221">
        <v>53.375</v>
      </c>
      <c r="I168" s="222"/>
      <c r="J168" s="223">
        <f>ROUND(I168*H168,2)</f>
        <v>0</v>
      </c>
      <c r="K168" s="219" t="s">
        <v>200</v>
      </c>
      <c r="L168" s="77"/>
      <c r="M168" s="224"/>
      <c r="N168" s="225" t="s">
        <v>42</v>
      </c>
      <c r="O168" s="57"/>
      <c r="P168" s="226">
        <f>O168*H168</f>
        <v>0</v>
      </c>
      <c r="Q168" s="226">
        <v>0</v>
      </c>
      <c r="R168" s="226">
        <f>Q168*H168</f>
        <v>0</v>
      </c>
      <c r="S168" s="226">
        <v>8.0000000000000002E-3</v>
      </c>
      <c r="T168" s="227">
        <f>S168*H168</f>
        <v>0.42699999999999999</v>
      </c>
      <c r="AR168" s="38" t="s">
        <v>203</v>
      </c>
      <c r="AT168" s="38" t="s">
        <v>138</v>
      </c>
      <c r="AU168" s="38" t="s">
        <v>81</v>
      </c>
      <c r="AY168" s="38" t="s">
        <v>135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38" t="s">
        <v>79</v>
      </c>
      <c r="BK168" s="228">
        <f>ROUND(I168*H168,2)</f>
        <v>0</v>
      </c>
      <c r="BL168" s="38" t="s">
        <v>203</v>
      </c>
      <c r="BM168" s="38" t="s">
        <v>335</v>
      </c>
    </row>
    <row r="169" spans="2:65" s="229" customFormat="1" x14ac:dyDescent="0.3">
      <c r="B169" s="230"/>
      <c r="C169" s="231"/>
      <c r="D169" s="232" t="s">
        <v>147</v>
      </c>
      <c r="E169" s="233"/>
      <c r="F169" s="234" t="s">
        <v>331</v>
      </c>
      <c r="G169" s="231"/>
      <c r="H169" s="235">
        <v>53.375</v>
      </c>
      <c r="I169" s="236"/>
      <c r="J169" s="231"/>
      <c r="K169" s="231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147</v>
      </c>
      <c r="AU169" s="241" t="s">
        <v>81</v>
      </c>
      <c r="AV169" s="229" t="s">
        <v>81</v>
      </c>
      <c r="AW169" s="229" t="s">
        <v>34</v>
      </c>
      <c r="AX169" s="229" t="s">
        <v>79</v>
      </c>
      <c r="AY169" s="241" t="s">
        <v>135</v>
      </c>
    </row>
    <row r="170" spans="2:65" s="55" customFormat="1" ht="20.45" customHeight="1" x14ac:dyDescent="0.3">
      <c r="B170" s="56"/>
      <c r="C170" s="217" t="s">
        <v>336</v>
      </c>
      <c r="D170" s="217" t="s">
        <v>138</v>
      </c>
      <c r="E170" s="218" t="s">
        <v>337</v>
      </c>
      <c r="F170" s="219" t="s">
        <v>338</v>
      </c>
      <c r="G170" s="220" t="s">
        <v>297</v>
      </c>
      <c r="H170" s="269"/>
      <c r="I170" s="222"/>
      <c r="J170" s="223">
        <f>ROUND(I170*H170,2)</f>
        <v>0</v>
      </c>
      <c r="K170" s="219" t="s">
        <v>200</v>
      </c>
      <c r="L170" s="77"/>
      <c r="M170" s="224"/>
      <c r="N170" s="225" t="s">
        <v>42</v>
      </c>
      <c r="O170" s="5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AR170" s="38" t="s">
        <v>203</v>
      </c>
      <c r="AT170" s="38" t="s">
        <v>138</v>
      </c>
      <c r="AU170" s="38" t="s">
        <v>81</v>
      </c>
      <c r="AY170" s="38" t="s">
        <v>135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38" t="s">
        <v>79</v>
      </c>
      <c r="BK170" s="228">
        <f>ROUND(I170*H170,2)</f>
        <v>0</v>
      </c>
      <c r="BL170" s="38" t="s">
        <v>203</v>
      </c>
      <c r="BM170" s="38" t="s">
        <v>339</v>
      </c>
    </row>
    <row r="171" spans="2:65" s="199" customFormat="1" ht="29.85" customHeight="1" x14ac:dyDescent="0.3">
      <c r="B171" s="200"/>
      <c r="C171" s="201"/>
      <c r="D171" s="214" t="s">
        <v>70</v>
      </c>
      <c r="E171" s="215" t="s">
        <v>340</v>
      </c>
      <c r="F171" s="215" t="s">
        <v>341</v>
      </c>
      <c r="G171" s="201"/>
      <c r="H171" s="201"/>
      <c r="I171" s="204"/>
      <c r="J171" s="216">
        <f>BK171</f>
        <v>0</v>
      </c>
      <c r="K171" s="201"/>
      <c r="L171" s="206"/>
      <c r="M171" s="207"/>
      <c r="N171" s="208"/>
      <c r="O171" s="208"/>
      <c r="P171" s="209">
        <f>SUM(P172:P176)</f>
        <v>0</v>
      </c>
      <c r="Q171" s="208"/>
      <c r="R171" s="209">
        <f>SUM(R172:R176)</f>
        <v>0</v>
      </c>
      <c r="S171" s="208"/>
      <c r="T171" s="210">
        <f>SUM(T172:T176)</f>
        <v>14.528</v>
      </c>
      <c r="AR171" s="211" t="s">
        <v>81</v>
      </c>
      <c r="AT171" s="212" t="s">
        <v>70</v>
      </c>
      <c r="AU171" s="212" t="s">
        <v>79</v>
      </c>
      <c r="AY171" s="211" t="s">
        <v>135</v>
      </c>
      <c r="BK171" s="213">
        <f>SUM(BK172:BK176)</f>
        <v>0</v>
      </c>
    </row>
    <row r="172" spans="2:65" s="55" customFormat="1" ht="20.45" customHeight="1" x14ac:dyDescent="0.3">
      <c r="B172" s="56"/>
      <c r="C172" s="217" t="s">
        <v>342</v>
      </c>
      <c r="D172" s="217" t="s">
        <v>138</v>
      </c>
      <c r="E172" s="218" t="s">
        <v>343</v>
      </c>
      <c r="F172" s="219" t="s">
        <v>344</v>
      </c>
      <c r="G172" s="220" t="s">
        <v>199</v>
      </c>
      <c r="H172" s="221">
        <v>581.12</v>
      </c>
      <c r="I172" s="222"/>
      <c r="J172" s="223">
        <f>ROUND(I172*H172,2)</f>
        <v>0</v>
      </c>
      <c r="K172" s="219" t="s">
        <v>200</v>
      </c>
      <c r="L172" s="77"/>
      <c r="M172" s="224"/>
      <c r="N172" s="225" t="s">
        <v>42</v>
      </c>
      <c r="O172" s="57"/>
      <c r="P172" s="226">
        <f>O172*H172</f>
        <v>0</v>
      </c>
      <c r="Q172" s="226">
        <v>0</v>
      </c>
      <c r="R172" s="226">
        <f>Q172*H172</f>
        <v>0</v>
      </c>
      <c r="S172" s="226">
        <v>2.5000000000000001E-2</v>
      </c>
      <c r="T172" s="227">
        <f>S172*H172</f>
        <v>14.528</v>
      </c>
      <c r="AR172" s="38" t="s">
        <v>203</v>
      </c>
      <c r="AT172" s="38" t="s">
        <v>138</v>
      </c>
      <c r="AU172" s="38" t="s">
        <v>81</v>
      </c>
      <c r="AY172" s="38" t="s">
        <v>135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38" t="s">
        <v>79</v>
      </c>
      <c r="BK172" s="228">
        <f>ROUND(I172*H172,2)</f>
        <v>0</v>
      </c>
      <c r="BL172" s="38" t="s">
        <v>203</v>
      </c>
      <c r="BM172" s="38" t="s">
        <v>345</v>
      </c>
    </row>
    <row r="173" spans="2:65" s="229" customFormat="1" x14ac:dyDescent="0.3">
      <c r="B173" s="230"/>
      <c r="C173" s="231"/>
      <c r="D173" s="245" t="s">
        <v>147</v>
      </c>
      <c r="E173" s="254"/>
      <c r="F173" s="255" t="s">
        <v>208</v>
      </c>
      <c r="G173" s="231"/>
      <c r="H173" s="256">
        <v>56.35</v>
      </c>
      <c r="I173" s="236"/>
      <c r="J173" s="231"/>
      <c r="K173" s="231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147</v>
      </c>
      <c r="AU173" s="241" t="s">
        <v>81</v>
      </c>
      <c r="AV173" s="229" t="s">
        <v>81</v>
      </c>
      <c r="AW173" s="229" t="s">
        <v>34</v>
      </c>
      <c r="AX173" s="229" t="s">
        <v>71</v>
      </c>
      <c r="AY173" s="241" t="s">
        <v>135</v>
      </c>
    </row>
    <row r="174" spans="2:65" s="229" customFormat="1" x14ac:dyDescent="0.3">
      <c r="B174" s="230"/>
      <c r="C174" s="231"/>
      <c r="D174" s="245" t="s">
        <v>147</v>
      </c>
      <c r="E174" s="254"/>
      <c r="F174" s="255" t="s">
        <v>346</v>
      </c>
      <c r="G174" s="231"/>
      <c r="H174" s="256">
        <v>524.77</v>
      </c>
      <c r="I174" s="236"/>
      <c r="J174" s="231"/>
      <c r="K174" s="231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147</v>
      </c>
      <c r="AU174" s="241" t="s">
        <v>81</v>
      </c>
      <c r="AV174" s="229" t="s">
        <v>81</v>
      </c>
      <c r="AW174" s="229" t="s">
        <v>34</v>
      </c>
      <c r="AX174" s="229" t="s">
        <v>71</v>
      </c>
      <c r="AY174" s="241" t="s">
        <v>135</v>
      </c>
    </row>
    <row r="175" spans="2:65" s="257" customFormat="1" x14ac:dyDescent="0.3">
      <c r="B175" s="258"/>
      <c r="C175" s="259"/>
      <c r="D175" s="232" t="s">
        <v>147</v>
      </c>
      <c r="E175" s="260"/>
      <c r="F175" s="261" t="s">
        <v>209</v>
      </c>
      <c r="G175" s="259"/>
      <c r="H175" s="262">
        <v>581.12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AT175" s="268" t="s">
        <v>147</v>
      </c>
      <c r="AU175" s="268" t="s">
        <v>81</v>
      </c>
      <c r="AV175" s="257" t="s">
        <v>142</v>
      </c>
      <c r="AW175" s="257" t="s">
        <v>34</v>
      </c>
      <c r="AX175" s="257" t="s">
        <v>79</v>
      </c>
      <c r="AY175" s="268" t="s">
        <v>135</v>
      </c>
    </row>
    <row r="176" spans="2:65" s="55" customFormat="1" ht="20.45" customHeight="1" x14ac:dyDescent="0.3">
      <c r="B176" s="56"/>
      <c r="C176" s="217" t="s">
        <v>347</v>
      </c>
      <c r="D176" s="217" t="s">
        <v>138</v>
      </c>
      <c r="E176" s="218" t="s">
        <v>348</v>
      </c>
      <c r="F176" s="219" t="s">
        <v>349</v>
      </c>
      <c r="G176" s="220" t="s">
        <v>297</v>
      </c>
      <c r="H176" s="269"/>
      <c r="I176" s="222"/>
      <c r="J176" s="223">
        <f>ROUND(I176*H176,2)</f>
        <v>0</v>
      </c>
      <c r="K176" s="219" t="s">
        <v>200</v>
      </c>
      <c r="L176" s="77"/>
      <c r="M176" s="224"/>
      <c r="N176" s="282" t="s">
        <v>42</v>
      </c>
      <c r="O176" s="283"/>
      <c r="P176" s="284">
        <f>O176*H176</f>
        <v>0</v>
      </c>
      <c r="Q176" s="284">
        <v>0</v>
      </c>
      <c r="R176" s="284">
        <f>Q176*H176</f>
        <v>0</v>
      </c>
      <c r="S176" s="284">
        <v>0</v>
      </c>
      <c r="T176" s="285">
        <f>S176*H176</f>
        <v>0</v>
      </c>
      <c r="AR176" s="38" t="s">
        <v>203</v>
      </c>
      <c r="AT176" s="38" t="s">
        <v>138</v>
      </c>
      <c r="AU176" s="38" t="s">
        <v>81</v>
      </c>
      <c r="AY176" s="38" t="s">
        <v>135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38" t="s">
        <v>79</v>
      </c>
      <c r="BK176" s="228">
        <f>ROUND(I176*H176,2)</f>
        <v>0</v>
      </c>
      <c r="BL176" s="38" t="s">
        <v>203</v>
      </c>
      <c r="BM176" s="38" t="s">
        <v>350</v>
      </c>
    </row>
    <row r="177" spans="2:12" s="55" customFormat="1" ht="6.95" customHeight="1" x14ac:dyDescent="0.3">
      <c r="B177" s="72"/>
      <c r="C177" s="73"/>
      <c r="D177" s="73"/>
      <c r="E177" s="73"/>
      <c r="F177" s="73"/>
      <c r="G177" s="73"/>
      <c r="H177" s="73"/>
      <c r="I177" s="158"/>
      <c r="J177" s="73"/>
      <c r="K177" s="73"/>
      <c r="L177" s="77"/>
    </row>
  </sheetData>
  <sheetProtection password="CC35" sheet="1" objects="1" scenarios="1" formatCells="0" formatColumns="0" formatRows="0" sort="0" autoFilter="0"/>
  <autoFilter ref="C84:K176"/>
  <mergeCells count="9">
    <mergeCell ref="E45:H45"/>
    <mergeCell ref="E47:H47"/>
    <mergeCell ref="E75:H75"/>
    <mergeCell ref="E77:H77"/>
    <mergeCell ref="G1:H1"/>
    <mergeCell ref="L2:V2"/>
    <mergeCell ref="E7:H7"/>
    <mergeCell ref="E9:H9"/>
    <mergeCell ref="E24:H24"/>
  </mergeCells>
  <hyperlinks>
    <hyperlink ref="F1" location="C2" display="1) Krycí list soupisu"/>
    <hyperlink ref="G1" location="C54" display="2) Rekapitulace"/>
    <hyperlink ref="J1" location="C84" display="3) Soupis prací"/>
    <hyperlink ref="L1" location="'Rekapitulace stavby'!C2" display="Rekapitulace stavby"/>
  </hyperlinks>
  <pageMargins left="0.58333333333333304" right="0.58333333333333304" top="0.58333333333333304" bottom="0.58333333333333304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9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31" customWidth="1"/>
    <col min="10" max="10" width="20.1640625" customWidth="1"/>
    <col min="11" max="11" width="13.33203125" customWidth="1"/>
    <col min="12" max="12" width="8.83203125" customWidth="1"/>
    <col min="13" max="18" width="9.1640625" hidden="1" customWidth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32" max="43" width="8.83203125" customWidth="1"/>
    <col min="44" max="65" width="9.1640625" hidden="1" customWidth="1"/>
    <col min="66" max="1025" width="8.83203125" customWidth="1"/>
  </cols>
  <sheetData>
    <row r="1" spans="1:70" ht="21.75" customHeight="1" x14ac:dyDescent="0.3">
      <c r="A1" s="35"/>
      <c r="B1" s="132"/>
      <c r="C1" s="132"/>
      <c r="D1" s="133" t="s">
        <v>1</v>
      </c>
      <c r="E1" s="132"/>
      <c r="F1" s="134" t="s">
        <v>96</v>
      </c>
      <c r="G1" s="20" t="s">
        <v>97</v>
      </c>
      <c r="H1" s="20"/>
      <c r="I1" s="135"/>
      <c r="J1" s="134" t="s">
        <v>98</v>
      </c>
      <c r="K1" s="133" t="s">
        <v>99</v>
      </c>
      <c r="L1" s="134" t="s">
        <v>100</v>
      </c>
      <c r="M1" s="134"/>
      <c r="N1" s="134"/>
      <c r="O1" s="134"/>
      <c r="P1" s="134"/>
      <c r="Q1" s="134"/>
      <c r="R1" s="134"/>
      <c r="S1" s="134"/>
      <c r="T1" s="134"/>
      <c r="U1" s="34"/>
      <c r="V1" s="34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</row>
    <row r="2" spans="1:70" ht="36.950000000000003" customHeight="1" x14ac:dyDescent="0.3"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AT2" s="38" t="s">
        <v>84</v>
      </c>
    </row>
    <row r="3" spans="1:70" ht="6.95" customHeight="1" x14ac:dyDescent="0.3">
      <c r="B3" s="39"/>
      <c r="C3" s="40"/>
      <c r="D3" s="40"/>
      <c r="E3" s="40"/>
      <c r="F3" s="40"/>
      <c r="G3" s="40"/>
      <c r="H3" s="40"/>
      <c r="I3" s="136"/>
      <c r="J3" s="40"/>
      <c r="K3" s="41"/>
      <c r="AT3" s="38" t="s">
        <v>81</v>
      </c>
    </row>
    <row r="4" spans="1:70" ht="36.950000000000003" customHeight="1" x14ac:dyDescent="0.3">
      <c r="B4" s="42"/>
      <c r="C4" s="43"/>
      <c r="D4" s="44" t="s">
        <v>101</v>
      </c>
      <c r="E4" s="43"/>
      <c r="F4" s="43"/>
      <c r="G4" s="43"/>
      <c r="H4" s="43"/>
      <c r="I4" s="137"/>
      <c r="J4" s="43"/>
      <c r="K4" s="45"/>
      <c r="M4" s="46" t="s">
        <v>12</v>
      </c>
      <c r="AT4" s="38" t="s">
        <v>6</v>
      </c>
    </row>
    <row r="5" spans="1:70" ht="6.95" customHeight="1" x14ac:dyDescent="0.3">
      <c r="B5" s="42"/>
      <c r="C5" s="43"/>
      <c r="D5" s="43"/>
      <c r="E5" s="43"/>
      <c r="F5" s="43"/>
      <c r="G5" s="43"/>
      <c r="H5" s="43"/>
      <c r="I5" s="137"/>
      <c r="J5" s="43"/>
      <c r="K5" s="45"/>
    </row>
    <row r="6" spans="1:70" ht="15" x14ac:dyDescent="0.3">
      <c r="B6" s="42"/>
      <c r="C6" s="43"/>
      <c r="D6" s="51" t="s">
        <v>18</v>
      </c>
      <c r="E6" s="43"/>
      <c r="F6" s="43"/>
      <c r="G6" s="43"/>
      <c r="H6" s="43"/>
      <c r="I6" s="137"/>
      <c r="J6" s="43"/>
      <c r="K6" s="45"/>
    </row>
    <row r="7" spans="1:70" ht="20.45" customHeight="1" x14ac:dyDescent="0.3">
      <c r="B7" s="42"/>
      <c r="C7" s="43"/>
      <c r="D7" s="43"/>
      <c r="E7" s="19" t="str">
        <f>'Rekapitulace stavby'!K6</f>
        <v>ZÁKLADNÍ ŠKOLA LESNÍ - OPRAVA TĚLOCVIČNY</v>
      </c>
      <c r="F7" s="19"/>
      <c r="G7" s="19"/>
      <c r="H7" s="19"/>
      <c r="I7" s="137"/>
      <c r="J7" s="43"/>
      <c r="K7" s="45"/>
    </row>
    <row r="8" spans="1:70" s="55" customFormat="1" ht="15" x14ac:dyDescent="0.3">
      <c r="B8" s="56"/>
      <c r="C8" s="57"/>
      <c r="D8" s="51" t="s">
        <v>102</v>
      </c>
      <c r="E8" s="57"/>
      <c r="F8" s="57"/>
      <c r="G8" s="57"/>
      <c r="H8" s="57"/>
      <c r="I8" s="138"/>
      <c r="J8" s="57"/>
      <c r="K8" s="60"/>
    </row>
    <row r="9" spans="1:70" s="55" customFormat="1" ht="36.950000000000003" customHeight="1" x14ac:dyDescent="0.3">
      <c r="B9" s="56"/>
      <c r="C9" s="57"/>
      <c r="D9" s="57"/>
      <c r="E9" s="2" t="s">
        <v>351</v>
      </c>
      <c r="F9" s="2"/>
      <c r="G9" s="2"/>
      <c r="H9" s="2"/>
      <c r="I9" s="138"/>
      <c r="J9" s="57"/>
      <c r="K9" s="60"/>
    </row>
    <row r="10" spans="1:70" s="55" customFormat="1" x14ac:dyDescent="0.3">
      <c r="B10" s="56"/>
      <c r="C10" s="57"/>
      <c r="D10" s="57"/>
      <c r="E10" s="57"/>
      <c r="F10" s="57"/>
      <c r="G10" s="57"/>
      <c r="H10" s="57"/>
      <c r="I10" s="138"/>
      <c r="J10" s="57"/>
      <c r="K10" s="60"/>
    </row>
    <row r="11" spans="1:70" s="55" customFormat="1" ht="14.45" customHeight="1" x14ac:dyDescent="0.3">
      <c r="B11" s="56"/>
      <c r="C11" s="57"/>
      <c r="D11" s="51" t="s">
        <v>20</v>
      </c>
      <c r="E11" s="57"/>
      <c r="F11" s="49"/>
      <c r="G11" s="57"/>
      <c r="H11" s="57"/>
      <c r="I11" s="139" t="s">
        <v>21</v>
      </c>
      <c r="J11" s="49"/>
      <c r="K11" s="60"/>
    </row>
    <row r="12" spans="1:70" s="55" customFormat="1" ht="14.45" customHeight="1" x14ac:dyDescent="0.3">
      <c r="B12" s="56"/>
      <c r="C12" s="57"/>
      <c r="D12" s="51" t="s">
        <v>22</v>
      </c>
      <c r="E12" s="57"/>
      <c r="F12" s="49" t="s">
        <v>23</v>
      </c>
      <c r="G12" s="57"/>
      <c r="H12" s="57"/>
      <c r="I12" s="139" t="s">
        <v>24</v>
      </c>
      <c r="J12" s="91" t="str">
        <f>'Rekapitulace stavby'!AN8</f>
        <v>6.3.2017</v>
      </c>
      <c r="K12" s="60"/>
    </row>
    <row r="13" spans="1:70" s="55" customFormat="1" ht="10.9" customHeight="1" x14ac:dyDescent="0.3">
      <c r="B13" s="56"/>
      <c r="C13" s="57"/>
      <c r="D13" s="57"/>
      <c r="E13" s="57"/>
      <c r="F13" s="57"/>
      <c r="G13" s="57"/>
      <c r="H13" s="57"/>
      <c r="I13" s="138"/>
      <c r="J13" s="57"/>
      <c r="K13" s="60"/>
    </row>
    <row r="14" spans="1:70" s="55" customFormat="1" ht="14.45" customHeight="1" x14ac:dyDescent="0.3">
      <c r="B14" s="56"/>
      <c r="C14" s="57"/>
      <c r="D14" s="51" t="s">
        <v>26</v>
      </c>
      <c r="E14" s="57"/>
      <c r="F14" s="57"/>
      <c r="G14" s="57"/>
      <c r="H14" s="57"/>
      <c r="I14" s="139" t="s">
        <v>27</v>
      </c>
      <c r="J14" s="49"/>
      <c r="K14" s="60"/>
    </row>
    <row r="15" spans="1:70" s="55" customFormat="1" ht="18" customHeight="1" x14ac:dyDescent="0.3">
      <c r="B15" s="56"/>
      <c r="C15" s="57"/>
      <c r="D15" s="57"/>
      <c r="E15" s="49" t="s">
        <v>28</v>
      </c>
      <c r="F15" s="57"/>
      <c r="G15" s="57"/>
      <c r="H15" s="57"/>
      <c r="I15" s="139" t="s">
        <v>29</v>
      </c>
      <c r="J15" s="49"/>
      <c r="K15" s="60"/>
    </row>
    <row r="16" spans="1:70" s="55" customFormat="1" ht="6.95" customHeight="1" x14ac:dyDescent="0.3">
      <c r="B16" s="56"/>
      <c r="C16" s="57"/>
      <c r="D16" s="57"/>
      <c r="E16" s="57"/>
      <c r="F16" s="57"/>
      <c r="G16" s="57"/>
      <c r="H16" s="57"/>
      <c r="I16" s="138"/>
      <c r="J16" s="57"/>
      <c r="K16" s="60"/>
    </row>
    <row r="17" spans="2:11" s="55" customFormat="1" ht="14.45" customHeight="1" x14ac:dyDescent="0.3">
      <c r="B17" s="56"/>
      <c r="C17" s="57"/>
      <c r="D17" s="51" t="s">
        <v>30</v>
      </c>
      <c r="E17" s="57"/>
      <c r="F17" s="57"/>
      <c r="G17" s="57"/>
      <c r="H17" s="57"/>
      <c r="I17" s="139" t="s">
        <v>27</v>
      </c>
      <c r="J17" s="49" t="str">
        <f>IF('Rekapitulace stavby'!AN13="Vyplň údaj","",IF('Rekapitulace stavby'!AN13="","",'Rekapitulace stavby'!AN13))</f>
        <v/>
      </c>
      <c r="K17" s="60"/>
    </row>
    <row r="18" spans="2:11" s="55" customFormat="1" ht="18" customHeight="1" x14ac:dyDescent="0.3">
      <c r="B18" s="56"/>
      <c r="C18" s="57"/>
      <c r="D18" s="57"/>
      <c r="E18" s="49" t="str">
        <f>IF('Rekapitulace stavby'!E14="Vyplň údaj","",IF('Rekapitulace stavby'!E14="","",'Rekapitulace stavby'!E14))</f>
        <v/>
      </c>
      <c r="F18" s="57"/>
      <c r="G18" s="57"/>
      <c r="H18" s="57"/>
      <c r="I18" s="139" t="s">
        <v>29</v>
      </c>
      <c r="J18" s="49" t="str">
        <f>IF('Rekapitulace stavby'!AN14="Vyplň údaj","",IF('Rekapitulace stavby'!AN14="","",'Rekapitulace stavby'!AN14))</f>
        <v/>
      </c>
      <c r="K18" s="60"/>
    </row>
    <row r="19" spans="2:11" s="55" customFormat="1" ht="6.95" customHeight="1" x14ac:dyDescent="0.3">
      <c r="B19" s="56"/>
      <c r="C19" s="57"/>
      <c r="D19" s="57"/>
      <c r="E19" s="57"/>
      <c r="F19" s="57"/>
      <c r="G19" s="57"/>
      <c r="H19" s="57"/>
      <c r="I19" s="138"/>
      <c r="J19" s="57"/>
      <c r="K19" s="60"/>
    </row>
    <row r="20" spans="2:11" s="55" customFormat="1" ht="14.45" customHeight="1" x14ac:dyDescent="0.3">
      <c r="B20" s="56"/>
      <c r="C20" s="57"/>
      <c r="D20" s="51" t="s">
        <v>32</v>
      </c>
      <c r="E20" s="57"/>
      <c r="F20" s="57"/>
      <c r="G20" s="57"/>
      <c r="H20" s="57"/>
      <c r="I20" s="139" t="s">
        <v>27</v>
      </c>
      <c r="J20" s="49"/>
      <c r="K20" s="60"/>
    </row>
    <row r="21" spans="2:11" s="55" customFormat="1" ht="18" customHeight="1" x14ac:dyDescent="0.3">
      <c r="B21" s="56"/>
      <c r="C21" s="57"/>
      <c r="D21" s="57"/>
      <c r="E21" s="49" t="s">
        <v>33</v>
      </c>
      <c r="F21" s="57"/>
      <c r="G21" s="57"/>
      <c r="H21" s="57"/>
      <c r="I21" s="139" t="s">
        <v>29</v>
      </c>
      <c r="J21" s="49"/>
      <c r="K21" s="60"/>
    </row>
    <row r="22" spans="2:11" s="55" customFormat="1" ht="6.95" customHeight="1" x14ac:dyDescent="0.3">
      <c r="B22" s="56"/>
      <c r="C22" s="57"/>
      <c r="D22" s="57"/>
      <c r="E22" s="57"/>
      <c r="F22" s="57"/>
      <c r="G22" s="57"/>
      <c r="H22" s="57"/>
      <c r="I22" s="138"/>
      <c r="J22" s="57"/>
      <c r="K22" s="60"/>
    </row>
    <row r="23" spans="2:11" s="55" customFormat="1" ht="14.45" customHeight="1" x14ac:dyDescent="0.3">
      <c r="B23" s="56"/>
      <c r="C23" s="57"/>
      <c r="D23" s="51" t="s">
        <v>35</v>
      </c>
      <c r="E23" s="57"/>
      <c r="F23" s="57"/>
      <c r="G23" s="57"/>
      <c r="H23" s="57"/>
      <c r="I23" s="138"/>
      <c r="J23" s="57"/>
      <c r="K23" s="60"/>
    </row>
    <row r="24" spans="2:11" s="140" customFormat="1" ht="106.9" customHeight="1" x14ac:dyDescent="0.3">
      <c r="B24" s="141"/>
      <c r="C24" s="142"/>
      <c r="D24" s="142"/>
      <c r="E24" s="9" t="s">
        <v>104</v>
      </c>
      <c r="F24" s="9"/>
      <c r="G24" s="9"/>
      <c r="H24" s="9"/>
      <c r="I24" s="143"/>
      <c r="J24" s="142"/>
      <c r="K24" s="144"/>
    </row>
    <row r="25" spans="2:11" s="55" customFormat="1" ht="6.95" customHeight="1" x14ac:dyDescent="0.3">
      <c r="B25" s="56"/>
      <c r="C25" s="57"/>
      <c r="D25" s="57"/>
      <c r="E25" s="57"/>
      <c r="F25" s="57"/>
      <c r="G25" s="57"/>
      <c r="H25" s="57"/>
      <c r="I25" s="138"/>
      <c r="J25" s="57"/>
      <c r="K25" s="60"/>
    </row>
    <row r="26" spans="2:11" s="55" customFormat="1" ht="6.95" customHeight="1" x14ac:dyDescent="0.3">
      <c r="B26" s="56"/>
      <c r="C26" s="57"/>
      <c r="D26" s="103"/>
      <c r="E26" s="103"/>
      <c r="F26" s="103"/>
      <c r="G26" s="103"/>
      <c r="H26" s="103"/>
      <c r="I26" s="145"/>
      <c r="J26" s="103"/>
      <c r="K26" s="146"/>
    </row>
    <row r="27" spans="2:11" s="55" customFormat="1" ht="25.35" customHeight="1" x14ac:dyDescent="0.3">
      <c r="B27" s="56"/>
      <c r="C27" s="57"/>
      <c r="D27" s="147" t="s">
        <v>37</v>
      </c>
      <c r="E27" s="57"/>
      <c r="F27" s="57"/>
      <c r="G27" s="57"/>
      <c r="H27" s="57"/>
      <c r="I27" s="138"/>
      <c r="J27" s="107">
        <f>ROUND(J85,2)</f>
        <v>0</v>
      </c>
      <c r="K27" s="60"/>
    </row>
    <row r="28" spans="2:11" s="55" customFormat="1" ht="6.95" customHeight="1" x14ac:dyDescent="0.3">
      <c r="B28" s="56"/>
      <c r="C28" s="57"/>
      <c r="D28" s="103"/>
      <c r="E28" s="103"/>
      <c r="F28" s="103"/>
      <c r="G28" s="103"/>
      <c r="H28" s="103"/>
      <c r="I28" s="145"/>
      <c r="J28" s="103"/>
      <c r="K28" s="146"/>
    </row>
    <row r="29" spans="2:11" s="55" customFormat="1" ht="14.45" customHeight="1" x14ac:dyDescent="0.3">
      <c r="B29" s="56"/>
      <c r="C29" s="57"/>
      <c r="D29" s="57"/>
      <c r="E29" s="57"/>
      <c r="F29" s="61" t="s">
        <v>39</v>
      </c>
      <c r="G29" s="57"/>
      <c r="H29" s="57"/>
      <c r="I29" s="148" t="s">
        <v>38</v>
      </c>
      <c r="J29" s="61" t="s">
        <v>40</v>
      </c>
      <c r="K29" s="60"/>
    </row>
    <row r="30" spans="2:11" s="55" customFormat="1" ht="14.45" customHeight="1" x14ac:dyDescent="0.3">
      <c r="B30" s="56"/>
      <c r="C30" s="57"/>
      <c r="D30" s="65" t="s">
        <v>41</v>
      </c>
      <c r="E30" s="65" t="s">
        <v>42</v>
      </c>
      <c r="F30" s="149">
        <f>ROUND(SUM(BE85:BE178), 2)</f>
        <v>0</v>
      </c>
      <c r="G30" s="57"/>
      <c r="H30" s="57"/>
      <c r="I30" s="150">
        <v>0.21</v>
      </c>
      <c r="J30" s="149">
        <f>ROUND(ROUND((SUM(BE85:BE178)), 2)*I30, 2)</f>
        <v>0</v>
      </c>
      <c r="K30" s="60"/>
    </row>
    <row r="31" spans="2:11" s="55" customFormat="1" ht="14.45" customHeight="1" x14ac:dyDescent="0.3">
      <c r="B31" s="56"/>
      <c r="C31" s="57"/>
      <c r="D31" s="57"/>
      <c r="E31" s="65" t="s">
        <v>43</v>
      </c>
      <c r="F31" s="149">
        <f>ROUND(SUM(BF85:BF178), 2)</f>
        <v>0</v>
      </c>
      <c r="G31" s="57"/>
      <c r="H31" s="57"/>
      <c r="I31" s="150">
        <v>0.15</v>
      </c>
      <c r="J31" s="149">
        <f>ROUND(ROUND((SUM(BF85:BF178)), 2)*I31, 2)</f>
        <v>0</v>
      </c>
      <c r="K31" s="60"/>
    </row>
    <row r="32" spans="2:11" s="55" customFormat="1" ht="14.45" hidden="1" customHeight="1" x14ac:dyDescent="0.3">
      <c r="B32" s="56"/>
      <c r="C32" s="57"/>
      <c r="D32" s="57"/>
      <c r="E32" s="65" t="s">
        <v>44</v>
      </c>
      <c r="F32" s="149">
        <f>ROUND(SUM(BG85:BG178), 2)</f>
        <v>0</v>
      </c>
      <c r="G32" s="57"/>
      <c r="H32" s="57"/>
      <c r="I32" s="150">
        <v>0.21</v>
      </c>
      <c r="J32" s="149">
        <v>0</v>
      </c>
      <c r="K32" s="60"/>
    </row>
    <row r="33" spans="2:11" s="55" customFormat="1" ht="14.45" hidden="1" customHeight="1" x14ac:dyDescent="0.3">
      <c r="B33" s="56"/>
      <c r="C33" s="57"/>
      <c r="D33" s="57"/>
      <c r="E33" s="65" t="s">
        <v>45</v>
      </c>
      <c r="F33" s="149">
        <f>ROUND(SUM(BH85:BH178), 2)</f>
        <v>0</v>
      </c>
      <c r="G33" s="57"/>
      <c r="H33" s="57"/>
      <c r="I33" s="150">
        <v>0.15</v>
      </c>
      <c r="J33" s="149">
        <v>0</v>
      </c>
      <c r="K33" s="60"/>
    </row>
    <row r="34" spans="2:11" s="55" customFormat="1" ht="14.45" hidden="1" customHeight="1" x14ac:dyDescent="0.3">
      <c r="B34" s="56"/>
      <c r="C34" s="57"/>
      <c r="D34" s="57"/>
      <c r="E34" s="65" t="s">
        <v>46</v>
      </c>
      <c r="F34" s="149">
        <f>ROUND(SUM(BI85:BI178), 2)</f>
        <v>0</v>
      </c>
      <c r="G34" s="57"/>
      <c r="H34" s="57"/>
      <c r="I34" s="150">
        <v>0</v>
      </c>
      <c r="J34" s="149">
        <v>0</v>
      </c>
      <c r="K34" s="60"/>
    </row>
    <row r="35" spans="2:11" s="55" customFormat="1" ht="6.95" customHeight="1" x14ac:dyDescent="0.3">
      <c r="B35" s="56"/>
      <c r="C35" s="57"/>
      <c r="D35" s="57"/>
      <c r="E35" s="57"/>
      <c r="F35" s="57"/>
      <c r="G35" s="57"/>
      <c r="H35" s="57"/>
      <c r="I35" s="138"/>
      <c r="J35" s="57"/>
      <c r="K35" s="60"/>
    </row>
    <row r="36" spans="2:11" s="55" customFormat="1" ht="25.35" customHeight="1" x14ac:dyDescent="0.3">
      <c r="B36" s="56"/>
      <c r="C36" s="151"/>
      <c r="D36" s="152" t="s">
        <v>47</v>
      </c>
      <c r="E36" s="97"/>
      <c r="F36" s="97"/>
      <c r="G36" s="153" t="s">
        <v>48</v>
      </c>
      <c r="H36" s="154" t="s">
        <v>49</v>
      </c>
      <c r="I36" s="155"/>
      <c r="J36" s="156">
        <f>SUM(J27:J34)</f>
        <v>0</v>
      </c>
      <c r="K36" s="157"/>
    </row>
    <row r="37" spans="2:11" s="55" customFormat="1" ht="14.45" customHeight="1" x14ac:dyDescent="0.3">
      <c r="B37" s="72"/>
      <c r="C37" s="73"/>
      <c r="D37" s="73"/>
      <c r="E37" s="73"/>
      <c r="F37" s="73"/>
      <c r="G37" s="73"/>
      <c r="H37" s="73"/>
      <c r="I37" s="158"/>
      <c r="J37" s="73"/>
      <c r="K37" s="74"/>
    </row>
    <row r="41" spans="2:11" s="55" customFormat="1" ht="6.95" customHeight="1" x14ac:dyDescent="0.3">
      <c r="B41" s="159"/>
      <c r="C41" s="160"/>
      <c r="D41" s="160"/>
      <c r="E41" s="160"/>
      <c r="F41" s="160"/>
      <c r="G41" s="160"/>
      <c r="H41" s="160"/>
      <c r="I41" s="161"/>
      <c r="J41" s="160"/>
      <c r="K41" s="162"/>
    </row>
    <row r="42" spans="2:11" s="55" customFormat="1" ht="36.950000000000003" customHeight="1" x14ac:dyDescent="0.3">
      <c r="B42" s="56"/>
      <c r="C42" s="44" t="s">
        <v>105</v>
      </c>
      <c r="D42" s="57"/>
      <c r="E42" s="57"/>
      <c r="F42" s="57"/>
      <c r="G42" s="57"/>
      <c r="H42" s="57"/>
      <c r="I42" s="138"/>
      <c r="J42" s="57"/>
      <c r="K42" s="60"/>
    </row>
    <row r="43" spans="2:11" s="55" customFormat="1" ht="6.95" customHeight="1" x14ac:dyDescent="0.3">
      <c r="B43" s="56"/>
      <c r="C43" s="57"/>
      <c r="D43" s="57"/>
      <c r="E43" s="57"/>
      <c r="F43" s="57"/>
      <c r="G43" s="57"/>
      <c r="H43" s="57"/>
      <c r="I43" s="138"/>
      <c r="J43" s="57"/>
      <c r="K43" s="60"/>
    </row>
    <row r="44" spans="2:11" s="55" customFormat="1" ht="14.45" customHeight="1" x14ac:dyDescent="0.3">
      <c r="B44" s="56"/>
      <c r="C44" s="51" t="s">
        <v>18</v>
      </c>
      <c r="D44" s="57"/>
      <c r="E44" s="57"/>
      <c r="F44" s="57"/>
      <c r="G44" s="57"/>
      <c r="H44" s="57"/>
      <c r="I44" s="138"/>
      <c r="J44" s="57"/>
      <c r="K44" s="60"/>
    </row>
    <row r="45" spans="2:11" s="55" customFormat="1" ht="20.45" customHeight="1" x14ac:dyDescent="0.3">
      <c r="B45" s="56"/>
      <c r="C45" s="57"/>
      <c r="D45" s="57"/>
      <c r="E45" s="19" t="str">
        <f>E7</f>
        <v>ZÁKLADNÍ ŠKOLA LESNÍ - OPRAVA TĚLOCVIČNY</v>
      </c>
      <c r="F45" s="19"/>
      <c r="G45" s="19"/>
      <c r="H45" s="19"/>
      <c r="I45" s="138"/>
      <c r="J45" s="57"/>
      <c r="K45" s="60"/>
    </row>
    <row r="46" spans="2:11" s="55" customFormat="1" ht="14.45" customHeight="1" x14ac:dyDescent="0.3">
      <c r="B46" s="56"/>
      <c r="C46" s="51" t="s">
        <v>102</v>
      </c>
      <c r="D46" s="57"/>
      <c r="E46" s="57"/>
      <c r="F46" s="57"/>
      <c r="G46" s="57"/>
      <c r="H46" s="57"/>
      <c r="I46" s="138"/>
      <c r="J46" s="57"/>
      <c r="K46" s="60"/>
    </row>
    <row r="47" spans="2:11" s="55" customFormat="1" ht="22.15" customHeight="1" x14ac:dyDescent="0.3">
      <c r="B47" s="56"/>
      <c r="C47" s="57"/>
      <c r="D47" s="57"/>
      <c r="E47" s="2" t="str">
        <f>E9</f>
        <v>B - B - NOVÁ PODLAHA VČ. ZNAČENÍ</v>
      </c>
      <c r="F47" s="2"/>
      <c r="G47" s="2"/>
      <c r="H47" s="2"/>
      <c r="I47" s="138"/>
      <c r="J47" s="57"/>
      <c r="K47" s="60"/>
    </row>
    <row r="48" spans="2:11" s="55" customFormat="1" ht="6.95" customHeight="1" x14ac:dyDescent="0.3">
      <c r="B48" s="56"/>
      <c r="C48" s="57"/>
      <c r="D48" s="57"/>
      <c r="E48" s="57"/>
      <c r="F48" s="57"/>
      <c r="G48" s="57"/>
      <c r="H48" s="57"/>
      <c r="I48" s="138"/>
      <c r="J48" s="57"/>
      <c r="K48" s="60"/>
    </row>
    <row r="49" spans="2:47" s="55" customFormat="1" ht="18" customHeight="1" x14ac:dyDescent="0.3">
      <c r="B49" s="56"/>
      <c r="C49" s="51" t="s">
        <v>22</v>
      </c>
      <c r="D49" s="57"/>
      <c r="E49" s="57"/>
      <c r="F49" s="49" t="str">
        <f>F12</f>
        <v>LIBEREC, LESNÍ ULICE</v>
      </c>
      <c r="G49" s="57"/>
      <c r="H49" s="57"/>
      <c r="I49" s="139" t="s">
        <v>24</v>
      </c>
      <c r="J49" s="91" t="str">
        <f>IF(J12="","",J12)</f>
        <v>6.3.2017</v>
      </c>
      <c r="K49" s="60"/>
    </row>
    <row r="50" spans="2:47" s="55" customFormat="1" ht="6.95" customHeight="1" x14ac:dyDescent="0.3">
      <c r="B50" s="56"/>
      <c r="C50" s="57"/>
      <c r="D50" s="57"/>
      <c r="E50" s="57"/>
      <c r="F50" s="57"/>
      <c r="G50" s="57"/>
      <c r="H50" s="57"/>
      <c r="I50" s="138"/>
      <c r="J50" s="57"/>
      <c r="K50" s="60"/>
    </row>
    <row r="51" spans="2:47" s="55" customFormat="1" ht="15" x14ac:dyDescent="0.3">
      <c r="B51" s="56"/>
      <c r="C51" s="51" t="s">
        <v>26</v>
      </c>
      <c r="D51" s="57"/>
      <c r="E51" s="57"/>
      <c r="F51" s="49" t="str">
        <f>E15</f>
        <v>STATUTÁRNÍ MĚSTO LIBEREC</v>
      </c>
      <c r="G51" s="57"/>
      <c r="H51" s="57"/>
      <c r="I51" s="139" t="s">
        <v>32</v>
      </c>
      <c r="J51" s="49" t="str">
        <f>E21</f>
        <v>PROJEKTOVÝ ATELIER DAVID</v>
      </c>
      <c r="K51" s="60"/>
    </row>
    <row r="52" spans="2:47" s="55" customFormat="1" ht="14.45" customHeight="1" x14ac:dyDescent="0.3">
      <c r="B52" s="56"/>
      <c r="C52" s="51" t="s">
        <v>30</v>
      </c>
      <c r="D52" s="57"/>
      <c r="E52" s="57"/>
      <c r="F52" s="49" t="str">
        <f>IF(E18="","",E18)</f>
        <v/>
      </c>
      <c r="G52" s="57"/>
      <c r="H52" s="57"/>
      <c r="I52" s="138"/>
      <c r="J52" s="57"/>
      <c r="K52" s="60"/>
    </row>
    <row r="53" spans="2:47" s="55" customFormat="1" ht="10.35" customHeight="1" x14ac:dyDescent="0.3">
      <c r="B53" s="56"/>
      <c r="C53" s="57"/>
      <c r="D53" s="57"/>
      <c r="E53" s="57"/>
      <c r="F53" s="57"/>
      <c r="G53" s="57"/>
      <c r="H53" s="57"/>
      <c r="I53" s="138"/>
      <c r="J53" s="57"/>
      <c r="K53" s="60"/>
    </row>
    <row r="54" spans="2:47" s="55" customFormat="1" ht="29.25" customHeight="1" x14ac:dyDescent="0.3">
      <c r="B54" s="56"/>
      <c r="C54" s="163" t="s">
        <v>106</v>
      </c>
      <c r="D54" s="151"/>
      <c r="E54" s="151"/>
      <c r="F54" s="151"/>
      <c r="G54" s="151"/>
      <c r="H54" s="151"/>
      <c r="I54" s="164"/>
      <c r="J54" s="165" t="s">
        <v>107</v>
      </c>
      <c r="K54" s="166"/>
    </row>
    <row r="55" spans="2:47" s="55" customFormat="1" ht="10.35" customHeight="1" x14ac:dyDescent="0.3">
      <c r="B55" s="56"/>
      <c r="C55" s="57"/>
      <c r="D55" s="57"/>
      <c r="E55" s="57"/>
      <c r="F55" s="57"/>
      <c r="G55" s="57"/>
      <c r="H55" s="57"/>
      <c r="I55" s="138"/>
      <c r="J55" s="57"/>
      <c r="K55" s="60"/>
    </row>
    <row r="56" spans="2:47" s="55" customFormat="1" ht="29.25" customHeight="1" x14ac:dyDescent="0.3">
      <c r="B56" s="56"/>
      <c r="C56" s="167" t="s">
        <v>108</v>
      </c>
      <c r="D56" s="57"/>
      <c r="E56" s="57"/>
      <c r="F56" s="57"/>
      <c r="G56" s="57"/>
      <c r="H56" s="57"/>
      <c r="I56" s="138"/>
      <c r="J56" s="107">
        <f>J85</f>
        <v>0</v>
      </c>
      <c r="K56" s="60"/>
      <c r="AU56" s="38" t="s">
        <v>109</v>
      </c>
    </row>
    <row r="57" spans="2:47" s="168" customFormat="1" ht="24.95" customHeight="1" x14ac:dyDescent="0.3">
      <c r="B57" s="169"/>
      <c r="C57" s="170"/>
      <c r="D57" s="171" t="s">
        <v>110</v>
      </c>
      <c r="E57" s="172"/>
      <c r="F57" s="172"/>
      <c r="G57" s="172"/>
      <c r="H57" s="172"/>
      <c r="I57" s="173"/>
      <c r="J57" s="174">
        <f>J86</f>
        <v>0</v>
      </c>
      <c r="K57" s="175"/>
    </row>
    <row r="58" spans="2:47" s="176" customFormat="1" ht="19.899999999999999" customHeight="1" x14ac:dyDescent="0.3">
      <c r="B58" s="177"/>
      <c r="C58" s="178"/>
      <c r="D58" s="179" t="s">
        <v>352</v>
      </c>
      <c r="E58" s="180"/>
      <c r="F58" s="180"/>
      <c r="G58" s="180"/>
      <c r="H58" s="180"/>
      <c r="I58" s="181"/>
      <c r="J58" s="182">
        <f>J87</f>
        <v>0</v>
      </c>
      <c r="K58" s="183"/>
    </row>
    <row r="59" spans="2:47" s="176" customFormat="1" ht="19.899999999999999" customHeight="1" x14ac:dyDescent="0.3">
      <c r="B59" s="177"/>
      <c r="C59" s="178"/>
      <c r="D59" s="179" t="s">
        <v>111</v>
      </c>
      <c r="E59" s="180"/>
      <c r="F59" s="180"/>
      <c r="G59" s="180"/>
      <c r="H59" s="180"/>
      <c r="I59" s="181"/>
      <c r="J59" s="182">
        <f>J103</f>
        <v>0</v>
      </c>
      <c r="K59" s="183"/>
    </row>
    <row r="60" spans="2:47" s="176" customFormat="1" ht="19.899999999999999" customHeight="1" x14ac:dyDescent="0.3">
      <c r="B60" s="177"/>
      <c r="C60" s="178"/>
      <c r="D60" s="179" t="s">
        <v>113</v>
      </c>
      <c r="E60" s="180"/>
      <c r="F60" s="180"/>
      <c r="G60" s="180"/>
      <c r="H60" s="180"/>
      <c r="I60" s="181"/>
      <c r="J60" s="182">
        <f>J105</f>
        <v>0</v>
      </c>
      <c r="K60" s="183"/>
    </row>
    <row r="61" spans="2:47" s="168" customFormat="1" ht="24.95" customHeight="1" x14ac:dyDescent="0.3">
      <c r="B61" s="169"/>
      <c r="C61" s="170"/>
      <c r="D61" s="171" t="s">
        <v>114</v>
      </c>
      <c r="E61" s="172"/>
      <c r="F61" s="172"/>
      <c r="G61" s="172"/>
      <c r="H61" s="172"/>
      <c r="I61" s="173"/>
      <c r="J61" s="174">
        <f>J107</f>
        <v>0</v>
      </c>
      <c r="K61" s="175"/>
    </row>
    <row r="62" spans="2:47" s="176" customFormat="1" ht="19.899999999999999" customHeight="1" x14ac:dyDescent="0.3">
      <c r="B62" s="177"/>
      <c r="C62" s="178"/>
      <c r="D62" s="179" t="s">
        <v>115</v>
      </c>
      <c r="E62" s="180"/>
      <c r="F62" s="180"/>
      <c r="G62" s="180"/>
      <c r="H62" s="180"/>
      <c r="I62" s="181"/>
      <c r="J62" s="182">
        <f>J108</f>
        <v>0</v>
      </c>
      <c r="K62" s="183"/>
    </row>
    <row r="63" spans="2:47" s="176" customFormat="1" ht="19.899999999999999" customHeight="1" x14ac:dyDescent="0.3">
      <c r="B63" s="177"/>
      <c r="C63" s="178"/>
      <c r="D63" s="179" t="s">
        <v>353</v>
      </c>
      <c r="E63" s="180"/>
      <c r="F63" s="180"/>
      <c r="G63" s="180"/>
      <c r="H63" s="180"/>
      <c r="I63" s="181"/>
      <c r="J63" s="182">
        <f>J133</f>
        <v>0</v>
      </c>
      <c r="K63" s="183"/>
    </row>
    <row r="64" spans="2:47" s="176" customFormat="1" ht="19.899999999999999" customHeight="1" x14ac:dyDescent="0.3">
      <c r="B64" s="177"/>
      <c r="C64" s="178"/>
      <c r="D64" s="179" t="s">
        <v>118</v>
      </c>
      <c r="E64" s="180"/>
      <c r="F64" s="180"/>
      <c r="G64" s="180"/>
      <c r="H64" s="180"/>
      <c r="I64" s="181"/>
      <c r="J64" s="182">
        <f>J147</f>
        <v>0</v>
      </c>
      <c r="K64" s="183"/>
    </row>
    <row r="65" spans="2:12" s="176" customFormat="1" ht="19.899999999999999" customHeight="1" x14ac:dyDescent="0.3">
      <c r="B65" s="177"/>
      <c r="C65" s="178"/>
      <c r="D65" s="179" t="s">
        <v>354</v>
      </c>
      <c r="E65" s="180"/>
      <c r="F65" s="180"/>
      <c r="G65" s="180"/>
      <c r="H65" s="180"/>
      <c r="I65" s="181"/>
      <c r="J65" s="182">
        <f>J170</f>
        <v>0</v>
      </c>
      <c r="K65" s="183"/>
    </row>
    <row r="66" spans="2:12" s="55" customFormat="1" ht="21.75" customHeight="1" x14ac:dyDescent="0.3">
      <c r="B66" s="56"/>
      <c r="C66" s="57"/>
      <c r="D66" s="57"/>
      <c r="E66" s="57"/>
      <c r="F66" s="57"/>
      <c r="G66" s="57"/>
      <c r="H66" s="57"/>
      <c r="I66" s="138"/>
      <c r="J66" s="57"/>
      <c r="K66" s="60"/>
    </row>
    <row r="67" spans="2:12" s="55" customFormat="1" ht="6.95" customHeight="1" x14ac:dyDescent="0.3">
      <c r="B67" s="72"/>
      <c r="C67" s="73"/>
      <c r="D67" s="73"/>
      <c r="E67" s="73"/>
      <c r="F67" s="73"/>
      <c r="G67" s="73"/>
      <c r="H67" s="73"/>
      <c r="I67" s="158"/>
      <c r="J67" s="73"/>
      <c r="K67" s="74"/>
    </row>
    <row r="71" spans="2:12" s="55" customFormat="1" ht="6.95" customHeight="1" x14ac:dyDescent="0.3">
      <c r="B71" s="75"/>
      <c r="C71" s="76"/>
      <c r="D71" s="76"/>
      <c r="E71" s="76"/>
      <c r="F71" s="76"/>
      <c r="G71" s="76"/>
      <c r="H71" s="76"/>
      <c r="I71" s="161"/>
      <c r="J71" s="76"/>
      <c r="K71" s="76"/>
      <c r="L71" s="77"/>
    </row>
    <row r="72" spans="2:12" s="55" customFormat="1" ht="36.950000000000003" customHeight="1" x14ac:dyDescent="0.3">
      <c r="B72" s="56"/>
      <c r="C72" s="78" t="s">
        <v>119</v>
      </c>
      <c r="D72" s="79"/>
      <c r="E72" s="79"/>
      <c r="F72" s="79"/>
      <c r="G72" s="79"/>
      <c r="H72" s="79"/>
      <c r="I72" s="184"/>
      <c r="J72" s="79"/>
      <c r="K72" s="79"/>
      <c r="L72" s="77"/>
    </row>
    <row r="73" spans="2:12" s="55" customFormat="1" ht="6.95" customHeight="1" x14ac:dyDescent="0.3">
      <c r="B73" s="56"/>
      <c r="C73" s="79"/>
      <c r="D73" s="79"/>
      <c r="E73" s="79"/>
      <c r="F73" s="79"/>
      <c r="G73" s="79"/>
      <c r="H73" s="79"/>
      <c r="I73" s="184"/>
      <c r="J73" s="79"/>
      <c r="K73" s="79"/>
      <c r="L73" s="77"/>
    </row>
    <row r="74" spans="2:12" s="55" customFormat="1" ht="14.45" customHeight="1" x14ac:dyDescent="0.3">
      <c r="B74" s="56"/>
      <c r="C74" s="82" t="s">
        <v>18</v>
      </c>
      <c r="D74" s="79"/>
      <c r="E74" s="79"/>
      <c r="F74" s="79"/>
      <c r="G74" s="79"/>
      <c r="H74" s="79"/>
      <c r="I74" s="184"/>
      <c r="J74" s="79"/>
      <c r="K74" s="79"/>
      <c r="L74" s="77"/>
    </row>
    <row r="75" spans="2:12" s="55" customFormat="1" ht="20.45" customHeight="1" x14ac:dyDescent="0.3">
      <c r="B75" s="56"/>
      <c r="C75" s="79"/>
      <c r="D75" s="79"/>
      <c r="E75" s="19" t="str">
        <f>E7</f>
        <v>ZÁKLADNÍ ŠKOLA LESNÍ - OPRAVA TĚLOCVIČNY</v>
      </c>
      <c r="F75" s="19"/>
      <c r="G75" s="19"/>
      <c r="H75" s="19"/>
      <c r="I75" s="184"/>
      <c r="J75" s="79"/>
      <c r="K75" s="79"/>
      <c r="L75" s="77"/>
    </row>
    <row r="76" spans="2:12" s="55" customFormat="1" ht="14.45" customHeight="1" x14ac:dyDescent="0.3">
      <c r="B76" s="56"/>
      <c r="C76" s="82" t="s">
        <v>102</v>
      </c>
      <c r="D76" s="79"/>
      <c r="E76" s="79"/>
      <c r="F76" s="79"/>
      <c r="G76" s="79"/>
      <c r="H76" s="79"/>
      <c r="I76" s="184"/>
      <c r="J76" s="79"/>
      <c r="K76" s="79"/>
      <c r="L76" s="77"/>
    </row>
    <row r="77" spans="2:12" s="55" customFormat="1" ht="22.15" customHeight="1" x14ac:dyDescent="0.3">
      <c r="B77" s="56"/>
      <c r="C77" s="79"/>
      <c r="D77" s="79"/>
      <c r="E77" s="2" t="str">
        <f>E9</f>
        <v>B - B - NOVÁ PODLAHA VČ. ZNAČENÍ</v>
      </c>
      <c r="F77" s="2"/>
      <c r="G77" s="2"/>
      <c r="H77" s="2"/>
      <c r="I77" s="184"/>
      <c r="J77" s="79"/>
      <c r="K77" s="79"/>
      <c r="L77" s="77"/>
    </row>
    <row r="78" spans="2:12" s="55" customFormat="1" ht="6.95" customHeight="1" x14ac:dyDescent="0.3">
      <c r="B78" s="56"/>
      <c r="C78" s="79"/>
      <c r="D78" s="79"/>
      <c r="E78" s="79"/>
      <c r="F78" s="79"/>
      <c r="G78" s="79"/>
      <c r="H78" s="79"/>
      <c r="I78" s="184"/>
      <c r="J78" s="79"/>
      <c r="K78" s="79"/>
      <c r="L78" s="77"/>
    </row>
    <row r="79" spans="2:12" s="55" customFormat="1" ht="18" customHeight="1" x14ac:dyDescent="0.3">
      <c r="B79" s="56"/>
      <c r="C79" s="82" t="s">
        <v>22</v>
      </c>
      <c r="D79" s="79"/>
      <c r="E79" s="79"/>
      <c r="F79" s="185" t="str">
        <f>F12</f>
        <v>LIBEREC, LESNÍ ULICE</v>
      </c>
      <c r="G79" s="79"/>
      <c r="H79" s="79"/>
      <c r="I79" s="186" t="s">
        <v>24</v>
      </c>
      <c r="J79" s="187" t="str">
        <f>IF(J12="","",J12)</f>
        <v>6.3.2017</v>
      </c>
      <c r="K79" s="79"/>
      <c r="L79" s="77"/>
    </row>
    <row r="80" spans="2:12" s="55" customFormat="1" ht="6.95" customHeight="1" x14ac:dyDescent="0.3">
      <c r="B80" s="56"/>
      <c r="C80" s="79"/>
      <c r="D80" s="79"/>
      <c r="E80" s="79"/>
      <c r="F80" s="79"/>
      <c r="G80" s="79"/>
      <c r="H80" s="79"/>
      <c r="I80" s="184"/>
      <c r="J80" s="79"/>
      <c r="K80" s="79"/>
      <c r="L80" s="77"/>
    </row>
    <row r="81" spans="2:65" s="55" customFormat="1" ht="15" x14ac:dyDescent="0.3">
      <c r="B81" s="56"/>
      <c r="C81" s="82" t="s">
        <v>26</v>
      </c>
      <c r="D81" s="79"/>
      <c r="E81" s="79"/>
      <c r="F81" s="185" t="str">
        <f>E15</f>
        <v>STATUTÁRNÍ MĚSTO LIBEREC</v>
      </c>
      <c r="G81" s="79"/>
      <c r="H81" s="79"/>
      <c r="I81" s="186" t="s">
        <v>32</v>
      </c>
      <c r="J81" s="185" t="str">
        <f>E21</f>
        <v>PROJEKTOVÝ ATELIER DAVID</v>
      </c>
      <c r="K81" s="79"/>
      <c r="L81" s="77"/>
    </row>
    <row r="82" spans="2:65" s="55" customFormat="1" ht="14.45" customHeight="1" x14ac:dyDescent="0.3">
      <c r="B82" s="56"/>
      <c r="C82" s="82" t="s">
        <v>30</v>
      </c>
      <c r="D82" s="79"/>
      <c r="E82" s="79"/>
      <c r="F82" s="185" t="str">
        <f>IF(E18="","",E18)</f>
        <v/>
      </c>
      <c r="G82" s="79"/>
      <c r="H82" s="79"/>
      <c r="I82" s="184"/>
      <c r="J82" s="79"/>
      <c r="K82" s="79"/>
      <c r="L82" s="77"/>
    </row>
    <row r="83" spans="2:65" s="55" customFormat="1" ht="10.35" customHeight="1" x14ac:dyDescent="0.3">
      <c r="B83" s="56"/>
      <c r="C83" s="79"/>
      <c r="D83" s="79"/>
      <c r="E83" s="79"/>
      <c r="F83" s="79"/>
      <c r="G83" s="79"/>
      <c r="H83" s="79"/>
      <c r="I83" s="184"/>
      <c r="J83" s="79"/>
      <c r="K83" s="79"/>
      <c r="L83" s="77"/>
    </row>
    <row r="84" spans="2:65" s="188" customFormat="1" ht="29.25" customHeight="1" x14ac:dyDescent="0.3">
      <c r="B84" s="189"/>
      <c r="C84" s="190" t="s">
        <v>120</v>
      </c>
      <c r="D84" s="191" t="s">
        <v>56</v>
      </c>
      <c r="E84" s="191" t="s">
        <v>52</v>
      </c>
      <c r="F84" s="191" t="s">
        <v>121</v>
      </c>
      <c r="G84" s="191" t="s">
        <v>122</v>
      </c>
      <c r="H84" s="191" t="s">
        <v>123</v>
      </c>
      <c r="I84" s="192" t="s">
        <v>124</v>
      </c>
      <c r="J84" s="191" t="s">
        <v>107</v>
      </c>
      <c r="K84" s="193" t="s">
        <v>125</v>
      </c>
      <c r="L84" s="194"/>
      <c r="M84" s="99" t="s">
        <v>126</v>
      </c>
      <c r="N84" s="100" t="s">
        <v>41</v>
      </c>
      <c r="O84" s="100" t="s">
        <v>127</v>
      </c>
      <c r="P84" s="100" t="s">
        <v>128</v>
      </c>
      <c r="Q84" s="100" t="s">
        <v>129</v>
      </c>
      <c r="R84" s="100" t="s">
        <v>130</v>
      </c>
      <c r="S84" s="100" t="s">
        <v>131</v>
      </c>
      <c r="T84" s="101" t="s">
        <v>132</v>
      </c>
    </row>
    <row r="85" spans="2:65" s="55" customFormat="1" ht="29.25" customHeight="1" x14ac:dyDescent="0.35">
      <c r="B85" s="56"/>
      <c r="C85" s="105" t="s">
        <v>108</v>
      </c>
      <c r="D85" s="79"/>
      <c r="E85" s="79"/>
      <c r="F85" s="79"/>
      <c r="G85" s="79"/>
      <c r="H85" s="79"/>
      <c r="I85" s="184"/>
      <c r="J85" s="195">
        <f>BK85</f>
        <v>0</v>
      </c>
      <c r="K85" s="79"/>
      <c r="L85" s="77"/>
      <c r="M85" s="102"/>
      <c r="N85" s="103"/>
      <c r="O85" s="103"/>
      <c r="P85" s="196">
        <f>P86+P107</f>
        <v>0</v>
      </c>
      <c r="Q85" s="103"/>
      <c r="R85" s="196">
        <f>R86+R107</f>
        <v>17.40865814</v>
      </c>
      <c r="S85" s="103"/>
      <c r="T85" s="197">
        <f>T86+T107</f>
        <v>0</v>
      </c>
      <c r="AT85" s="38" t="s">
        <v>70</v>
      </c>
      <c r="AU85" s="38" t="s">
        <v>109</v>
      </c>
      <c r="BK85" s="198">
        <f>BK86+BK107</f>
        <v>0</v>
      </c>
    </row>
    <row r="86" spans="2:65" s="199" customFormat="1" ht="37.35" customHeight="1" x14ac:dyDescent="0.35">
      <c r="B86" s="200"/>
      <c r="C86" s="201"/>
      <c r="D86" s="202" t="s">
        <v>70</v>
      </c>
      <c r="E86" s="203" t="s">
        <v>133</v>
      </c>
      <c r="F86" s="203" t="s">
        <v>134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P87+P103+P105</f>
        <v>0</v>
      </c>
      <c r="Q86" s="208"/>
      <c r="R86" s="209">
        <f>R87+R103+R105</f>
        <v>12.24426049</v>
      </c>
      <c r="S86" s="208"/>
      <c r="T86" s="210">
        <f>T87+T103+T105</f>
        <v>0</v>
      </c>
      <c r="AR86" s="211" t="s">
        <v>79</v>
      </c>
      <c r="AT86" s="212" t="s">
        <v>70</v>
      </c>
      <c r="AU86" s="212" t="s">
        <v>71</v>
      </c>
      <c r="AY86" s="211" t="s">
        <v>135</v>
      </c>
      <c r="BK86" s="213">
        <f>BK87+BK103+BK105</f>
        <v>0</v>
      </c>
    </row>
    <row r="87" spans="2:65" s="199" customFormat="1" ht="19.899999999999999" customHeight="1" x14ac:dyDescent="0.3">
      <c r="B87" s="200"/>
      <c r="C87" s="201"/>
      <c r="D87" s="214" t="s">
        <v>70</v>
      </c>
      <c r="E87" s="215" t="s">
        <v>161</v>
      </c>
      <c r="F87" s="215" t="s">
        <v>355</v>
      </c>
      <c r="G87" s="201"/>
      <c r="H87" s="201"/>
      <c r="I87" s="204"/>
      <c r="J87" s="216">
        <f>BK87</f>
        <v>0</v>
      </c>
      <c r="K87" s="201"/>
      <c r="L87" s="206"/>
      <c r="M87" s="207"/>
      <c r="N87" s="208"/>
      <c r="O87" s="208"/>
      <c r="P87" s="209">
        <f>SUM(P88:P102)</f>
        <v>0</v>
      </c>
      <c r="Q87" s="208"/>
      <c r="R87" s="209">
        <f>SUM(R88:R102)</f>
        <v>12.24426049</v>
      </c>
      <c r="S87" s="208"/>
      <c r="T87" s="210">
        <f>SUM(T88:T102)</f>
        <v>0</v>
      </c>
      <c r="AR87" s="211" t="s">
        <v>79</v>
      </c>
      <c r="AT87" s="212" t="s">
        <v>70</v>
      </c>
      <c r="AU87" s="212" t="s">
        <v>79</v>
      </c>
      <c r="AY87" s="211" t="s">
        <v>135</v>
      </c>
      <c r="BK87" s="213">
        <f>SUM(BK88:BK102)</f>
        <v>0</v>
      </c>
    </row>
    <row r="88" spans="2:65" s="55" customFormat="1" ht="28.9" customHeight="1" x14ac:dyDescent="0.3">
      <c r="B88" s="56"/>
      <c r="C88" s="217" t="s">
        <v>79</v>
      </c>
      <c r="D88" s="217" t="s">
        <v>138</v>
      </c>
      <c r="E88" s="218" t="s">
        <v>356</v>
      </c>
      <c r="F88" s="219" t="s">
        <v>357</v>
      </c>
      <c r="G88" s="220" t="s">
        <v>227</v>
      </c>
      <c r="H88" s="221">
        <v>4.8460000000000001</v>
      </c>
      <c r="I88" s="222"/>
      <c r="J88" s="223">
        <f>ROUND(I88*H88,2)</f>
        <v>0</v>
      </c>
      <c r="K88" s="219" t="s">
        <v>200</v>
      </c>
      <c r="L88" s="77"/>
      <c r="M88" s="224"/>
      <c r="N88" s="225" t="s">
        <v>42</v>
      </c>
      <c r="O88" s="57"/>
      <c r="P88" s="226">
        <f>O88*H88</f>
        <v>0</v>
      </c>
      <c r="Q88" s="226">
        <v>2.45329</v>
      </c>
      <c r="R88" s="226">
        <f>Q88*H88</f>
        <v>11.88864334</v>
      </c>
      <c r="S88" s="226">
        <v>0</v>
      </c>
      <c r="T88" s="227">
        <f>S88*H88</f>
        <v>0</v>
      </c>
      <c r="AR88" s="38" t="s">
        <v>142</v>
      </c>
      <c r="AT88" s="38" t="s">
        <v>138</v>
      </c>
      <c r="AU88" s="38" t="s">
        <v>81</v>
      </c>
      <c r="AY88" s="38" t="s">
        <v>135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38" t="s">
        <v>79</v>
      </c>
      <c r="BK88" s="228">
        <f>ROUND(I88*H88,2)</f>
        <v>0</v>
      </c>
      <c r="BL88" s="38" t="s">
        <v>142</v>
      </c>
      <c r="BM88" s="38" t="s">
        <v>358</v>
      </c>
    </row>
    <row r="89" spans="2:65" s="242" customFormat="1" x14ac:dyDescent="0.3">
      <c r="B89" s="243"/>
      <c r="C89" s="244"/>
      <c r="D89" s="245" t="s">
        <v>147</v>
      </c>
      <c r="E89" s="246"/>
      <c r="F89" s="247" t="s">
        <v>359</v>
      </c>
      <c r="G89" s="244"/>
      <c r="H89" s="246"/>
      <c r="I89" s="248"/>
      <c r="J89" s="244"/>
      <c r="K89" s="244"/>
      <c r="L89" s="249"/>
      <c r="M89" s="250"/>
      <c r="N89" s="251"/>
      <c r="O89" s="251"/>
      <c r="P89" s="251"/>
      <c r="Q89" s="251"/>
      <c r="R89" s="251"/>
      <c r="S89" s="251"/>
      <c r="T89" s="252"/>
      <c r="AT89" s="253" t="s">
        <v>147</v>
      </c>
      <c r="AU89" s="253" t="s">
        <v>81</v>
      </c>
      <c r="AV89" s="242" t="s">
        <v>79</v>
      </c>
      <c r="AW89" s="242" t="s">
        <v>34</v>
      </c>
      <c r="AX89" s="242" t="s">
        <v>71</v>
      </c>
      <c r="AY89" s="253" t="s">
        <v>135</v>
      </c>
    </row>
    <row r="90" spans="2:65" s="229" customFormat="1" x14ac:dyDescent="0.3">
      <c r="B90" s="230"/>
      <c r="C90" s="231"/>
      <c r="D90" s="245" t="s">
        <v>147</v>
      </c>
      <c r="E90" s="254"/>
      <c r="F90" s="255" t="s">
        <v>360</v>
      </c>
      <c r="G90" s="231"/>
      <c r="H90" s="256">
        <v>4.8460000000000001</v>
      </c>
      <c r="I90" s="236"/>
      <c r="J90" s="231"/>
      <c r="K90" s="231"/>
      <c r="L90" s="237"/>
      <c r="M90" s="238"/>
      <c r="N90" s="239"/>
      <c r="O90" s="239"/>
      <c r="P90" s="239"/>
      <c r="Q90" s="239"/>
      <c r="R90" s="239"/>
      <c r="S90" s="239"/>
      <c r="T90" s="240"/>
      <c r="AT90" s="241" t="s">
        <v>147</v>
      </c>
      <c r="AU90" s="241" t="s">
        <v>81</v>
      </c>
      <c r="AV90" s="229" t="s">
        <v>81</v>
      </c>
      <c r="AW90" s="229" t="s">
        <v>34</v>
      </c>
      <c r="AX90" s="229" t="s">
        <v>71</v>
      </c>
      <c r="AY90" s="241" t="s">
        <v>135</v>
      </c>
    </row>
    <row r="91" spans="2:65" s="257" customFormat="1" x14ac:dyDescent="0.3">
      <c r="B91" s="258"/>
      <c r="C91" s="259"/>
      <c r="D91" s="232" t="s">
        <v>147</v>
      </c>
      <c r="E91" s="260"/>
      <c r="F91" s="261" t="s">
        <v>209</v>
      </c>
      <c r="G91" s="259"/>
      <c r="H91" s="262">
        <v>4.8460000000000001</v>
      </c>
      <c r="I91" s="263"/>
      <c r="J91" s="259"/>
      <c r="K91" s="259"/>
      <c r="L91" s="264"/>
      <c r="M91" s="265"/>
      <c r="N91" s="266"/>
      <c r="O91" s="266"/>
      <c r="P91" s="266"/>
      <c r="Q91" s="266"/>
      <c r="R91" s="266"/>
      <c r="S91" s="266"/>
      <c r="T91" s="267"/>
      <c r="AT91" s="268" t="s">
        <v>147</v>
      </c>
      <c r="AU91" s="268" t="s">
        <v>81</v>
      </c>
      <c r="AV91" s="257" t="s">
        <v>142</v>
      </c>
      <c r="AW91" s="257" t="s">
        <v>34</v>
      </c>
      <c r="AX91" s="257" t="s">
        <v>79</v>
      </c>
      <c r="AY91" s="268" t="s">
        <v>135</v>
      </c>
    </row>
    <row r="92" spans="2:65" s="55" customFormat="1" ht="20.45" customHeight="1" x14ac:dyDescent="0.3">
      <c r="B92" s="56"/>
      <c r="C92" s="217" t="s">
        <v>81</v>
      </c>
      <c r="D92" s="217" t="s">
        <v>138</v>
      </c>
      <c r="E92" s="218" t="s">
        <v>361</v>
      </c>
      <c r="F92" s="219" t="s">
        <v>362</v>
      </c>
      <c r="G92" s="220" t="s">
        <v>227</v>
      </c>
      <c r="H92" s="221">
        <v>4.8460000000000001</v>
      </c>
      <c r="I92" s="222"/>
      <c r="J92" s="223">
        <f>ROUND(I92*H92,2)</f>
        <v>0</v>
      </c>
      <c r="K92" s="219" t="s">
        <v>200</v>
      </c>
      <c r="L92" s="77"/>
      <c r="M92" s="224"/>
      <c r="N92" s="225" t="s">
        <v>42</v>
      </c>
      <c r="O92" s="5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38" t="s">
        <v>142</v>
      </c>
      <c r="AT92" s="38" t="s">
        <v>138</v>
      </c>
      <c r="AU92" s="38" t="s">
        <v>81</v>
      </c>
      <c r="AY92" s="38" t="s">
        <v>135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38" t="s">
        <v>79</v>
      </c>
      <c r="BK92" s="228">
        <f>ROUND(I92*H92,2)</f>
        <v>0</v>
      </c>
      <c r="BL92" s="38" t="s">
        <v>142</v>
      </c>
      <c r="BM92" s="38" t="s">
        <v>363</v>
      </c>
    </row>
    <row r="93" spans="2:65" s="55" customFormat="1" ht="28.9" customHeight="1" x14ac:dyDescent="0.3">
      <c r="B93" s="56"/>
      <c r="C93" s="217" t="s">
        <v>149</v>
      </c>
      <c r="D93" s="217" t="s">
        <v>138</v>
      </c>
      <c r="E93" s="218" t="s">
        <v>364</v>
      </c>
      <c r="F93" s="219" t="s">
        <v>365</v>
      </c>
      <c r="G93" s="220" t="s">
        <v>227</v>
      </c>
      <c r="H93" s="221">
        <v>4.8940000000000001</v>
      </c>
      <c r="I93" s="222"/>
      <c r="J93" s="223">
        <f>ROUND(I93*H93,2)</f>
        <v>0</v>
      </c>
      <c r="K93" s="219" t="s">
        <v>200</v>
      </c>
      <c r="L93" s="77"/>
      <c r="M93" s="224"/>
      <c r="N93" s="225" t="s">
        <v>42</v>
      </c>
      <c r="O93" s="5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38" t="s">
        <v>142</v>
      </c>
      <c r="AT93" s="38" t="s">
        <v>138</v>
      </c>
      <c r="AU93" s="38" t="s">
        <v>81</v>
      </c>
      <c r="AY93" s="38" t="s">
        <v>135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38" t="s">
        <v>79</v>
      </c>
      <c r="BK93" s="228">
        <f>ROUND(I93*H93,2)</f>
        <v>0</v>
      </c>
      <c r="BL93" s="38" t="s">
        <v>142</v>
      </c>
      <c r="BM93" s="38" t="s">
        <v>366</v>
      </c>
    </row>
    <row r="94" spans="2:65" s="55" customFormat="1" ht="20.45" customHeight="1" x14ac:dyDescent="0.3">
      <c r="B94" s="56"/>
      <c r="C94" s="217" t="s">
        <v>142</v>
      </c>
      <c r="D94" s="217" t="s">
        <v>138</v>
      </c>
      <c r="E94" s="218" t="s">
        <v>367</v>
      </c>
      <c r="F94" s="219" t="s">
        <v>368</v>
      </c>
      <c r="G94" s="220" t="s">
        <v>264</v>
      </c>
      <c r="H94" s="221">
        <v>0.33500000000000002</v>
      </c>
      <c r="I94" s="222"/>
      <c r="J94" s="223">
        <f>ROUND(I94*H94,2)</f>
        <v>0</v>
      </c>
      <c r="K94" s="219" t="s">
        <v>200</v>
      </c>
      <c r="L94" s="77"/>
      <c r="M94" s="224"/>
      <c r="N94" s="225" t="s">
        <v>42</v>
      </c>
      <c r="O94" s="57"/>
      <c r="P94" s="226">
        <f>O94*H94</f>
        <v>0</v>
      </c>
      <c r="Q94" s="226">
        <v>1.0530600000000001</v>
      </c>
      <c r="R94" s="226">
        <f>Q94*H94</f>
        <v>0.35277510000000006</v>
      </c>
      <c r="S94" s="226">
        <v>0</v>
      </c>
      <c r="T94" s="227">
        <f>S94*H94</f>
        <v>0</v>
      </c>
      <c r="AR94" s="38" t="s">
        <v>142</v>
      </c>
      <c r="AT94" s="38" t="s">
        <v>138</v>
      </c>
      <c r="AU94" s="38" t="s">
        <v>81</v>
      </c>
      <c r="AY94" s="38" t="s">
        <v>135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38" t="s">
        <v>79</v>
      </c>
      <c r="BK94" s="228">
        <f>ROUND(I94*H94,2)</f>
        <v>0</v>
      </c>
      <c r="BL94" s="38" t="s">
        <v>142</v>
      </c>
      <c r="BM94" s="38" t="s">
        <v>369</v>
      </c>
    </row>
    <row r="95" spans="2:65" s="242" customFormat="1" x14ac:dyDescent="0.3">
      <c r="B95" s="243"/>
      <c r="C95" s="244"/>
      <c r="D95" s="245" t="s">
        <v>147</v>
      </c>
      <c r="E95" s="246"/>
      <c r="F95" s="247" t="s">
        <v>359</v>
      </c>
      <c r="G95" s="244"/>
      <c r="H95" s="246"/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AT95" s="253" t="s">
        <v>147</v>
      </c>
      <c r="AU95" s="253" t="s">
        <v>81</v>
      </c>
      <c r="AV95" s="242" t="s">
        <v>79</v>
      </c>
      <c r="AW95" s="242" t="s">
        <v>34</v>
      </c>
      <c r="AX95" s="242" t="s">
        <v>71</v>
      </c>
      <c r="AY95" s="253" t="s">
        <v>135</v>
      </c>
    </row>
    <row r="96" spans="2:65" s="229" customFormat="1" x14ac:dyDescent="0.3">
      <c r="B96" s="230"/>
      <c r="C96" s="231"/>
      <c r="D96" s="245" t="s">
        <v>147</v>
      </c>
      <c r="E96" s="254"/>
      <c r="F96" s="255" t="s">
        <v>370</v>
      </c>
      <c r="G96" s="231"/>
      <c r="H96" s="256">
        <v>0.33500000000000002</v>
      </c>
      <c r="I96" s="236"/>
      <c r="J96" s="231"/>
      <c r="K96" s="231"/>
      <c r="L96" s="237"/>
      <c r="M96" s="238"/>
      <c r="N96" s="239"/>
      <c r="O96" s="239"/>
      <c r="P96" s="239"/>
      <c r="Q96" s="239"/>
      <c r="R96" s="239"/>
      <c r="S96" s="239"/>
      <c r="T96" s="240"/>
      <c r="AT96" s="241" t="s">
        <v>147</v>
      </c>
      <c r="AU96" s="241" t="s">
        <v>81</v>
      </c>
      <c r="AV96" s="229" t="s">
        <v>81</v>
      </c>
      <c r="AW96" s="229" t="s">
        <v>34</v>
      </c>
      <c r="AX96" s="229" t="s">
        <v>71</v>
      </c>
      <c r="AY96" s="241" t="s">
        <v>135</v>
      </c>
    </row>
    <row r="97" spans="2:65" s="257" customFormat="1" x14ac:dyDescent="0.3">
      <c r="B97" s="258"/>
      <c r="C97" s="259"/>
      <c r="D97" s="232" t="s">
        <v>147</v>
      </c>
      <c r="E97" s="260"/>
      <c r="F97" s="261" t="s">
        <v>209</v>
      </c>
      <c r="G97" s="259"/>
      <c r="H97" s="262">
        <v>0.33500000000000002</v>
      </c>
      <c r="I97" s="263"/>
      <c r="J97" s="259"/>
      <c r="K97" s="259"/>
      <c r="L97" s="264"/>
      <c r="M97" s="265"/>
      <c r="N97" s="266"/>
      <c r="O97" s="266"/>
      <c r="P97" s="266"/>
      <c r="Q97" s="266"/>
      <c r="R97" s="266"/>
      <c r="S97" s="266"/>
      <c r="T97" s="267"/>
      <c r="AT97" s="268" t="s">
        <v>147</v>
      </c>
      <c r="AU97" s="268" t="s">
        <v>81</v>
      </c>
      <c r="AV97" s="257" t="s">
        <v>142</v>
      </c>
      <c r="AW97" s="257" t="s">
        <v>34</v>
      </c>
      <c r="AX97" s="257" t="s">
        <v>79</v>
      </c>
      <c r="AY97" s="268" t="s">
        <v>135</v>
      </c>
    </row>
    <row r="98" spans="2:65" s="55" customFormat="1" ht="28.9" customHeight="1" x14ac:dyDescent="0.3">
      <c r="B98" s="56"/>
      <c r="C98" s="217" t="s">
        <v>157</v>
      </c>
      <c r="D98" s="217" t="s">
        <v>138</v>
      </c>
      <c r="E98" s="218" t="s">
        <v>371</v>
      </c>
      <c r="F98" s="219" t="s">
        <v>372</v>
      </c>
      <c r="G98" s="220" t="s">
        <v>239</v>
      </c>
      <c r="H98" s="221">
        <v>28.145</v>
      </c>
      <c r="I98" s="222"/>
      <c r="J98" s="223">
        <f>ROUND(I98*H98,2)</f>
        <v>0</v>
      </c>
      <c r="K98" s="219" t="s">
        <v>200</v>
      </c>
      <c r="L98" s="77"/>
      <c r="M98" s="224"/>
      <c r="N98" s="225" t="s">
        <v>42</v>
      </c>
      <c r="O98" s="57"/>
      <c r="P98" s="226">
        <f>O98*H98</f>
        <v>0</v>
      </c>
      <c r="Q98" s="226">
        <v>9.0000000000000006E-5</v>
      </c>
      <c r="R98" s="226">
        <f>Q98*H98</f>
        <v>2.5330500000000002E-3</v>
      </c>
      <c r="S98" s="226">
        <v>0</v>
      </c>
      <c r="T98" s="227">
        <f>S98*H98</f>
        <v>0</v>
      </c>
      <c r="AR98" s="38" t="s">
        <v>142</v>
      </c>
      <c r="AT98" s="38" t="s">
        <v>138</v>
      </c>
      <c r="AU98" s="38" t="s">
        <v>81</v>
      </c>
      <c r="AY98" s="38" t="s">
        <v>135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38" t="s">
        <v>79</v>
      </c>
      <c r="BK98" s="228">
        <f>ROUND(I98*H98,2)</f>
        <v>0</v>
      </c>
      <c r="BL98" s="38" t="s">
        <v>142</v>
      </c>
      <c r="BM98" s="38" t="s">
        <v>373</v>
      </c>
    </row>
    <row r="99" spans="2:65" s="242" customFormat="1" x14ac:dyDescent="0.3">
      <c r="B99" s="243"/>
      <c r="C99" s="244"/>
      <c r="D99" s="245" t="s">
        <v>147</v>
      </c>
      <c r="E99" s="246"/>
      <c r="F99" s="247" t="s">
        <v>374</v>
      </c>
      <c r="G99" s="244"/>
      <c r="H99" s="246"/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AT99" s="253" t="s">
        <v>147</v>
      </c>
      <c r="AU99" s="253" t="s">
        <v>81</v>
      </c>
      <c r="AV99" s="242" t="s">
        <v>79</v>
      </c>
      <c r="AW99" s="242" t="s">
        <v>34</v>
      </c>
      <c r="AX99" s="242" t="s">
        <v>71</v>
      </c>
      <c r="AY99" s="253" t="s">
        <v>135</v>
      </c>
    </row>
    <row r="100" spans="2:65" s="229" customFormat="1" x14ac:dyDescent="0.3">
      <c r="B100" s="230"/>
      <c r="C100" s="231"/>
      <c r="D100" s="232" t="s">
        <v>147</v>
      </c>
      <c r="E100" s="233"/>
      <c r="F100" s="234" t="s">
        <v>375</v>
      </c>
      <c r="G100" s="231"/>
      <c r="H100" s="235">
        <v>28.145</v>
      </c>
      <c r="I100" s="236"/>
      <c r="J100" s="231"/>
      <c r="K100" s="231"/>
      <c r="L100" s="237"/>
      <c r="M100" s="238"/>
      <c r="N100" s="239"/>
      <c r="O100" s="239"/>
      <c r="P100" s="239"/>
      <c r="Q100" s="239"/>
      <c r="R100" s="239"/>
      <c r="S100" s="239"/>
      <c r="T100" s="240"/>
      <c r="AT100" s="241" t="s">
        <v>147</v>
      </c>
      <c r="AU100" s="241" t="s">
        <v>81</v>
      </c>
      <c r="AV100" s="229" t="s">
        <v>81</v>
      </c>
      <c r="AW100" s="229" t="s">
        <v>34</v>
      </c>
      <c r="AX100" s="229" t="s">
        <v>79</v>
      </c>
      <c r="AY100" s="241" t="s">
        <v>135</v>
      </c>
    </row>
    <row r="101" spans="2:65" s="55" customFormat="1" ht="20.45" customHeight="1" x14ac:dyDescent="0.3">
      <c r="B101" s="56"/>
      <c r="C101" s="217" t="s">
        <v>161</v>
      </c>
      <c r="D101" s="217" t="s">
        <v>138</v>
      </c>
      <c r="E101" s="218" t="s">
        <v>376</v>
      </c>
      <c r="F101" s="219" t="s">
        <v>377</v>
      </c>
      <c r="G101" s="220" t="s">
        <v>239</v>
      </c>
      <c r="H101" s="221">
        <v>30.9</v>
      </c>
      <c r="I101" s="222"/>
      <c r="J101" s="223">
        <f>ROUND(I101*H101,2)</f>
        <v>0</v>
      </c>
      <c r="K101" s="219" t="s">
        <v>200</v>
      </c>
      <c r="L101" s="77"/>
      <c r="M101" s="224"/>
      <c r="N101" s="225" t="s">
        <v>42</v>
      </c>
      <c r="O101" s="57"/>
      <c r="P101" s="226">
        <f>O101*H101</f>
        <v>0</v>
      </c>
      <c r="Q101" s="226">
        <v>1.0000000000000001E-5</v>
      </c>
      <c r="R101" s="226">
        <f>Q101*H101</f>
        <v>3.0900000000000003E-4</v>
      </c>
      <c r="S101" s="226">
        <v>0</v>
      </c>
      <c r="T101" s="227">
        <f>S101*H101</f>
        <v>0</v>
      </c>
      <c r="AR101" s="38" t="s">
        <v>142</v>
      </c>
      <c r="AT101" s="38" t="s">
        <v>138</v>
      </c>
      <c r="AU101" s="38" t="s">
        <v>81</v>
      </c>
      <c r="AY101" s="38" t="s">
        <v>135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38" t="s">
        <v>79</v>
      </c>
      <c r="BK101" s="228">
        <f>ROUND(I101*H101,2)</f>
        <v>0</v>
      </c>
      <c r="BL101" s="38" t="s">
        <v>142</v>
      </c>
      <c r="BM101" s="38" t="s">
        <v>378</v>
      </c>
    </row>
    <row r="102" spans="2:65" s="229" customFormat="1" x14ac:dyDescent="0.3">
      <c r="B102" s="230"/>
      <c r="C102" s="231"/>
      <c r="D102" s="245" t="s">
        <v>147</v>
      </c>
      <c r="E102" s="254"/>
      <c r="F102" s="255" t="s">
        <v>379</v>
      </c>
      <c r="G102" s="231"/>
      <c r="H102" s="256">
        <v>30.9</v>
      </c>
      <c r="I102" s="236"/>
      <c r="J102" s="231"/>
      <c r="K102" s="231"/>
      <c r="L102" s="237"/>
      <c r="M102" s="238"/>
      <c r="N102" s="239"/>
      <c r="O102" s="239"/>
      <c r="P102" s="239"/>
      <c r="Q102" s="239"/>
      <c r="R102" s="239"/>
      <c r="S102" s="239"/>
      <c r="T102" s="240"/>
      <c r="AT102" s="241" t="s">
        <v>147</v>
      </c>
      <c r="AU102" s="241" t="s">
        <v>81</v>
      </c>
      <c r="AV102" s="229" t="s">
        <v>81</v>
      </c>
      <c r="AW102" s="229" t="s">
        <v>34</v>
      </c>
      <c r="AX102" s="229" t="s">
        <v>79</v>
      </c>
      <c r="AY102" s="241" t="s">
        <v>135</v>
      </c>
    </row>
    <row r="103" spans="2:65" s="199" customFormat="1" ht="29.85" customHeight="1" x14ac:dyDescent="0.3">
      <c r="B103" s="200"/>
      <c r="C103" s="201"/>
      <c r="D103" s="214" t="s">
        <v>70</v>
      </c>
      <c r="E103" s="215" t="s">
        <v>136</v>
      </c>
      <c r="F103" s="215" t="s">
        <v>137</v>
      </c>
      <c r="G103" s="201"/>
      <c r="H103" s="201"/>
      <c r="I103" s="204"/>
      <c r="J103" s="216">
        <f>BK103</f>
        <v>0</v>
      </c>
      <c r="K103" s="201"/>
      <c r="L103" s="206"/>
      <c r="M103" s="207"/>
      <c r="N103" s="208"/>
      <c r="O103" s="208"/>
      <c r="P103" s="209">
        <f>P104</f>
        <v>0</v>
      </c>
      <c r="Q103" s="208"/>
      <c r="R103" s="209">
        <f>R104</f>
        <v>0</v>
      </c>
      <c r="S103" s="208"/>
      <c r="T103" s="210">
        <f>T104</f>
        <v>0</v>
      </c>
      <c r="AR103" s="211" t="s">
        <v>79</v>
      </c>
      <c r="AT103" s="212" t="s">
        <v>70</v>
      </c>
      <c r="AU103" s="212" t="s">
        <v>79</v>
      </c>
      <c r="AY103" s="211" t="s">
        <v>135</v>
      </c>
      <c r="BK103" s="213">
        <f>BK104</f>
        <v>0</v>
      </c>
    </row>
    <row r="104" spans="2:65" s="55" customFormat="1" ht="20.45" customHeight="1" x14ac:dyDescent="0.3">
      <c r="B104" s="56"/>
      <c r="C104" s="217" t="s">
        <v>165</v>
      </c>
      <c r="D104" s="217" t="s">
        <v>138</v>
      </c>
      <c r="E104" s="218" t="s">
        <v>380</v>
      </c>
      <c r="F104" s="219" t="s">
        <v>381</v>
      </c>
      <c r="G104" s="220" t="s">
        <v>233</v>
      </c>
      <c r="H104" s="221">
        <v>2</v>
      </c>
      <c r="I104" s="222"/>
      <c r="J104" s="223">
        <f>ROUND(I104*H104,2)</f>
        <v>0</v>
      </c>
      <c r="K104" s="219"/>
      <c r="L104" s="77"/>
      <c r="M104" s="224"/>
      <c r="N104" s="225" t="s">
        <v>42</v>
      </c>
      <c r="O104" s="5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38" t="s">
        <v>142</v>
      </c>
      <c r="AT104" s="38" t="s">
        <v>138</v>
      </c>
      <c r="AU104" s="38" t="s">
        <v>81</v>
      </c>
      <c r="AY104" s="38" t="s">
        <v>135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38" t="s">
        <v>79</v>
      </c>
      <c r="BK104" s="228">
        <f>ROUND(I104*H104,2)</f>
        <v>0</v>
      </c>
      <c r="BL104" s="38" t="s">
        <v>142</v>
      </c>
      <c r="BM104" s="38" t="s">
        <v>382</v>
      </c>
    </row>
    <row r="105" spans="2:65" s="199" customFormat="1" ht="29.85" customHeight="1" x14ac:dyDescent="0.3">
      <c r="B105" s="200"/>
      <c r="C105" s="201"/>
      <c r="D105" s="214" t="s">
        <v>70</v>
      </c>
      <c r="E105" s="215" t="s">
        <v>280</v>
      </c>
      <c r="F105" s="215" t="s">
        <v>281</v>
      </c>
      <c r="G105" s="201"/>
      <c r="H105" s="201"/>
      <c r="I105" s="204"/>
      <c r="J105" s="216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AR105" s="211" t="s">
        <v>79</v>
      </c>
      <c r="AT105" s="212" t="s">
        <v>70</v>
      </c>
      <c r="AU105" s="212" t="s">
        <v>79</v>
      </c>
      <c r="AY105" s="211" t="s">
        <v>135</v>
      </c>
      <c r="BK105" s="213">
        <f>BK106</f>
        <v>0</v>
      </c>
    </row>
    <row r="106" spans="2:65" s="55" customFormat="1" ht="20.45" customHeight="1" x14ac:dyDescent="0.3">
      <c r="B106" s="56"/>
      <c r="C106" s="217" t="s">
        <v>169</v>
      </c>
      <c r="D106" s="217" t="s">
        <v>138</v>
      </c>
      <c r="E106" s="218" t="s">
        <v>283</v>
      </c>
      <c r="F106" s="219" t="s">
        <v>284</v>
      </c>
      <c r="G106" s="220" t="s">
        <v>264</v>
      </c>
      <c r="H106" s="221">
        <v>17.219000000000001</v>
      </c>
      <c r="I106" s="222"/>
      <c r="J106" s="223">
        <f>ROUND(I106*H106,2)</f>
        <v>0</v>
      </c>
      <c r="K106" s="219" t="s">
        <v>200</v>
      </c>
      <c r="L106" s="77"/>
      <c r="M106" s="224"/>
      <c r="N106" s="225" t="s">
        <v>42</v>
      </c>
      <c r="O106" s="5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38" t="s">
        <v>142</v>
      </c>
      <c r="AT106" s="38" t="s">
        <v>138</v>
      </c>
      <c r="AU106" s="38" t="s">
        <v>81</v>
      </c>
      <c r="AY106" s="38" t="s">
        <v>135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38" t="s">
        <v>79</v>
      </c>
      <c r="BK106" s="228">
        <f>ROUND(I106*H106,2)</f>
        <v>0</v>
      </c>
      <c r="BL106" s="38" t="s">
        <v>142</v>
      </c>
      <c r="BM106" s="38" t="s">
        <v>383</v>
      </c>
    </row>
    <row r="107" spans="2:65" s="199" customFormat="1" ht="37.35" customHeight="1" x14ac:dyDescent="0.35">
      <c r="B107" s="200"/>
      <c r="C107" s="201"/>
      <c r="D107" s="202" t="s">
        <v>70</v>
      </c>
      <c r="E107" s="203" t="s">
        <v>286</v>
      </c>
      <c r="F107" s="203" t="s">
        <v>287</v>
      </c>
      <c r="G107" s="201"/>
      <c r="H107" s="201"/>
      <c r="I107" s="204"/>
      <c r="J107" s="205">
        <f>BK107</f>
        <v>0</v>
      </c>
      <c r="K107" s="201"/>
      <c r="L107" s="206"/>
      <c r="M107" s="207"/>
      <c r="N107" s="208"/>
      <c r="O107" s="208"/>
      <c r="P107" s="209">
        <f>P108+P133+P147+P170</f>
        <v>0</v>
      </c>
      <c r="Q107" s="208"/>
      <c r="R107" s="209">
        <f>R108+R133+R147+R170</f>
        <v>5.1643976499999997</v>
      </c>
      <c r="S107" s="208"/>
      <c r="T107" s="210">
        <f>T108+T133+T147+T170</f>
        <v>0</v>
      </c>
      <c r="AR107" s="211" t="s">
        <v>81</v>
      </c>
      <c r="AT107" s="212" t="s">
        <v>70</v>
      </c>
      <c r="AU107" s="212" t="s">
        <v>71</v>
      </c>
      <c r="AY107" s="211" t="s">
        <v>135</v>
      </c>
      <c r="BK107" s="213">
        <f>BK108+BK133+BK147+BK170</f>
        <v>0</v>
      </c>
    </row>
    <row r="108" spans="2:65" s="199" customFormat="1" ht="19.899999999999999" customHeight="1" x14ac:dyDescent="0.3">
      <c r="B108" s="200"/>
      <c r="C108" s="201"/>
      <c r="D108" s="214" t="s">
        <v>70</v>
      </c>
      <c r="E108" s="215" t="s">
        <v>288</v>
      </c>
      <c r="F108" s="215" t="s">
        <v>289</v>
      </c>
      <c r="G108" s="201"/>
      <c r="H108" s="201"/>
      <c r="I108" s="204"/>
      <c r="J108" s="216">
        <f>BK108</f>
        <v>0</v>
      </c>
      <c r="K108" s="201"/>
      <c r="L108" s="206"/>
      <c r="M108" s="207"/>
      <c r="N108" s="208"/>
      <c r="O108" s="208"/>
      <c r="P108" s="209">
        <f>SUM(P109:P132)</f>
        <v>0</v>
      </c>
      <c r="Q108" s="208"/>
      <c r="R108" s="209">
        <f>SUM(R109:R132)</f>
        <v>4.1890800000000006E-2</v>
      </c>
      <c r="S108" s="208"/>
      <c r="T108" s="210">
        <f>SUM(T109:T132)</f>
        <v>0</v>
      </c>
      <c r="AR108" s="211" t="s">
        <v>81</v>
      </c>
      <c r="AT108" s="212" t="s">
        <v>70</v>
      </c>
      <c r="AU108" s="212" t="s">
        <v>79</v>
      </c>
      <c r="AY108" s="211" t="s">
        <v>135</v>
      </c>
      <c r="BK108" s="213">
        <f>SUM(BK109:BK132)</f>
        <v>0</v>
      </c>
    </row>
    <row r="109" spans="2:65" s="55" customFormat="1" ht="28.9" customHeight="1" x14ac:dyDescent="0.3">
      <c r="B109" s="56"/>
      <c r="C109" s="217" t="s">
        <v>136</v>
      </c>
      <c r="D109" s="217" t="s">
        <v>138</v>
      </c>
      <c r="E109" s="218" t="s">
        <v>384</v>
      </c>
      <c r="F109" s="219" t="s">
        <v>385</v>
      </c>
      <c r="G109" s="220" t="s">
        <v>199</v>
      </c>
      <c r="H109" s="221">
        <v>56.35</v>
      </c>
      <c r="I109" s="222"/>
      <c r="J109" s="223">
        <f>ROUND(I109*H109,2)</f>
        <v>0</v>
      </c>
      <c r="K109" s="219" t="s">
        <v>200</v>
      </c>
      <c r="L109" s="77"/>
      <c r="M109" s="224"/>
      <c r="N109" s="225" t="s">
        <v>42</v>
      </c>
      <c r="O109" s="5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38" t="s">
        <v>203</v>
      </c>
      <c r="AT109" s="38" t="s">
        <v>138</v>
      </c>
      <c r="AU109" s="38" t="s">
        <v>81</v>
      </c>
      <c r="AY109" s="38" t="s">
        <v>135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38" t="s">
        <v>79</v>
      </c>
      <c r="BK109" s="228">
        <f>ROUND(I109*H109,2)</f>
        <v>0</v>
      </c>
      <c r="BL109" s="38" t="s">
        <v>203</v>
      </c>
      <c r="BM109" s="38" t="s">
        <v>386</v>
      </c>
    </row>
    <row r="110" spans="2:65" s="242" customFormat="1" x14ac:dyDescent="0.3">
      <c r="B110" s="243"/>
      <c r="C110" s="244"/>
      <c r="D110" s="245" t="s">
        <v>147</v>
      </c>
      <c r="E110" s="246"/>
      <c r="F110" s="247" t="s">
        <v>359</v>
      </c>
      <c r="G110" s="244"/>
      <c r="H110" s="246"/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AT110" s="253" t="s">
        <v>147</v>
      </c>
      <c r="AU110" s="253" t="s">
        <v>81</v>
      </c>
      <c r="AV110" s="242" t="s">
        <v>79</v>
      </c>
      <c r="AW110" s="242" t="s">
        <v>34</v>
      </c>
      <c r="AX110" s="242" t="s">
        <v>71</v>
      </c>
      <c r="AY110" s="253" t="s">
        <v>135</v>
      </c>
    </row>
    <row r="111" spans="2:65" s="229" customFormat="1" x14ac:dyDescent="0.3">
      <c r="B111" s="230"/>
      <c r="C111" s="231"/>
      <c r="D111" s="245" t="s">
        <v>147</v>
      </c>
      <c r="E111" s="254"/>
      <c r="F111" s="255" t="s">
        <v>208</v>
      </c>
      <c r="G111" s="231"/>
      <c r="H111" s="256">
        <v>56.35</v>
      </c>
      <c r="I111" s="236"/>
      <c r="J111" s="231"/>
      <c r="K111" s="231"/>
      <c r="L111" s="237"/>
      <c r="M111" s="238"/>
      <c r="N111" s="239"/>
      <c r="O111" s="239"/>
      <c r="P111" s="239"/>
      <c r="Q111" s="239"/>
      <c r="R111" s="239"/>
      <c r="S111" s="239"/>
      <c r="T111" s="240"/>
      <c r="AT111" s="241" t="s">
        <v>147</v>
      </c>
      <c r="AU111" s="241" t="s">
        <v>81</v>
      </c>
      <c r="AV111" s="229" t="s">
        <v>81</v>
      </c>
      <c r="AW111" s="229" t="s">
        <v>34</v>
      </c>
      <c r="AX111" s="229" t="s">
        <v>71</v>
      </c>
      <c r="AY111" s="241" t="s">
        <v>135</v>
      </c>
    </row>
    <row r="112" spans="2:65" s="257" customFormat="1" x14ac:dyDescent="0.3">
      <c r="B112" s="258"/>
      <c r="C112" s="259"/>
      <c r="D112" s="232" t="s">
        <v>147</v>
      </c>
      <c r="E112" s="260"/>
      <c r="F112" s="261" t="s">
        <v>209</v>
      </c>
      <c r="G112" s="259"/>
      <c r="H112" s="262">
        <v>56.35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AT112" s="268" t="s">
        <v>147</v>
      </c>
      <c r="AU112" s="268" t="s">
        <v>81</v>
      </c>
      <c r="AV112" s="257" t="s">
        <v>142</v>
      </c>
      <c r="AW112" s="257" t="s">
        <v>34</v>
      </c>
      <c r="AX112" s="257" t="s">
        <v>79</v>
      </c>
      <c r="AY112" s="268" t="s">
        <v>135</v>
      </c>
    </row>
    <row r="113" spans="2:65" s="55" customFormat="1" ht="20.45" customHeight="1" x14ac:dyDescent="0.3">
      <c r="B113" s="56"/>
      <c r="C113" s="286" t="s">
        <v>176</v>
      </c>
      <c r="D113" s="286" t="s">
        <v>387</v>
      </c>
      <c r="E113" s="287" t="s">
        <v>388</v>
      </c>
      <c r="F113" s="288" t="s">
        <v>389</v>
      </c>
      <c r="G113" s="289" t="s">
        <v>264</v>
      </c>
      <c r="H113" s="290">
        <v>1.7000000000000001E-2</v>
      </c>
      <c r="I113" s="291"/>
      <c r="J113" s="292">
        <f>ROUND(I113*H113,2)</f>
        <v>0</v>
      </c>
      <c r="K113" s="288" t="s">
        <v>200</v>
      </c>
      <c r="L113" s="293"/>
      <c r="M113" s="294"/>
      <c r="N113" s="295" t="s">
        <v>42</v>
      </c>
      <c r="O113" s="57"/>
      <c r="P113" s="226">
        <f>O113*H113</f>
        <v>0</v>
      </c>
      <c r="Q113" s="226">
        <v>1</v>
      </c>
      <c r="R113" s="226">
        <f>Q113*H113</f>
        <v>1.7000000000000001E-2</v>
      </c>
      <c r="S113" s="226">
        <v>0</v>
      </c>
      <c r="T113" s="227">
        <f>S113*H113</f>
        <v>0</v>
      </c>
      <c r="AR113" s="38" t="s">
        <v>301</v>
      </c>
      <c r="AT113" s="38" t="s">
        <v>387</v>
      </c>
      <c r="AU113" s="38" t="s">
        <v>81</v>
      </c>
      <c r="AY113" s="38" t="s">
        <v>135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38" t="s">
        <v>79</v>
      </c>
      <c r="BK113" s="228">
        <f>ROUND(I113*H113,2)</f>
        <v>0</v>
      </c>
      <c r="BL113" s="38" t="s">
        <v>203</v>
      </c>
      <c r="BM113" s="38" t="s">
        <v>390</v>
      </c>
    </row>
    <row r="114" spans="2:65" s="229" customFormat="1" x14ac:dyDescent="0.3">
      <c r="B114" s="230"/>
      <c r="C114" s="231"/>
      <c r="D114" s="232" t="s">
        <v>147</v>
      </c>
      <c r="E114" s="233"/>
      <c r="F114" s="234" t="s">
        <v>391</v>
      </c>
      <c r="G114" s="231"/>
      <c r="H114" s="235">
        <v>1.7000000000000001E-2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147</v>
      </c>
      <c r="AU114" s="241" t="s">
        <v>81</v>
      </c>
      <c r="AV114" s="229" t="s">
        <v>81</v>
      </c>
      <c r="AW114" s="229" t="s">
        <v>34</v>
      </c>
      <c r="AX114" s="229" t="s">
        <v>79</v>
      </c>
      <c r="AY114" s="241" t="s">
        <v>135</v>
      </c>
    </row>
    <row r="115" spans="2:65" s="55" customFormat="1" ht="28.9" customHeight="1" x14ac:dyDescent="0.3">
      <c r="B115" s="56"/>
      <c r="C115" s="217" t="s">
        <v>180</v>
      </c>
      <c r="D115" s="217" t="s">
        <v>138</v>
      </c>
      <c r="E115" s="218" t="s">
        <v>392</v>
      </c>
      <c r="F115" s="219" t="s">
        <v>393</v>
      </c>
      <c r="G115" s="220" t="s">
        <v>199</v>
      </c>
      <c r="H115" s="221">
        <v>3.3769999999999998</v>
      </c>
      <c r="I115" s="222"/>
      <c r="J115" s="223">
        <f>ROUND(I115*H115,2)</f>
        <v>0</v>
      </c>
      <c r="K115" s="219" t="s">
        <v>200</v>
      </c>
      <c r="L115" s="77"/>
      <c r="M115" s="224"/>
      <c r="N115" s="225" t="s">
        <v>42</v>
      </c>
      <c r="O115" s="5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38" t="s">
        <v>203</v>
      </c>
      <c r="AT115" s="38" t="s">
        <v>138</v>
      </c>
      <c r="AU115" s="38" t="s">
        <v>81</v>
      </c>
      <c r="AY115" s="38" t="s">
        <v>135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38" t="s">
        <v>79</v>
      </c>
      <c r="BK115" s="228">
        <f>ROUND(I115*H115,2)</f>
        <v>0</v>
      </c>
      <c r="BL115" s="38" t="s">
        <v>203</v>
      </c>
      <c r="BM115" s="38" t="s">
        <v>394</v>
      </c>
    </row>
    <row r="116" spans="2:65" s="242" customFormat="1" x14ac:dyDescent="0.3">
      <c r="B116" s="243"/>
      <c r="C116" s="244"/>
      <c r="D116" s="245" t="s">
        <v>147</v>
      </c>
      <c r="E116" s="246"/>
      <c r="F116" s="247" t="s">
        <v>374</v>
      </c>
      <c r="G116" s="244"/>
      <c r="H116" s="246"/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AT116" s="253" t="s">
        <v>147</v>
      </c>
      <c r="AU116" s="253" t="s">
        <v>81</v>
      </c>
      <c r="AV116" s="242" t="s">
        <v>79</v>
      </c>
      <c r="AW116" s="242" t="s">
        <v>34</v>
      </c>
      <c r="AX116" s="242" t="s">
        <v>71</v>
      </c>
      <c r="AY116" s="253" t="s">
        <v>135</v>
      </c>
    </row>
    <row r="117" spans="2:65" s="229" customFormat="1" x14ac:dyDescent="0.3">
      <c r="B117" s="230"/>
      <c r="C117" s="231"/>
      <c r="D117" s="245" t="s">
        <v>147</v>
      </c>
      <c r="E117" s="254"/>
      <c r="F117" s="255" t="s">
        <v>395</v>
      </c>
      <c r="G117" s="231"/>
      <c r="H117" s="256">
        <v>3.3769999999999998</v>
      </c>
      <c r="I117" s="236"/>
      <c r="J117" s="231"/>
      <c r="K117" s="231"/>
      <c r="L117" s="237"/>
      <c r="M117" s="238"/>
      <c r="N117" s="239"/>
      <c r="O117" s="239"/>
      <c r="P117" s="239"/>
      <c r="Q117" s="239"/>
      <c r="R117" s="239"/>
      <c r="S117" s="239"/>
      <c r="T117" s="240"/>
      <c r="AT117" s="241" t="s">
        <v>147</v>
      </c>
      <c r="AU117" s="241" t="s">
        <v>81</v>
      </c>
      <c r="AV117" s="229" t="s">
        <v>81</v>
      </c>
      <c r="AW117" s="229" t="s">
        <v>34</v>
      </c>
      <c r="AX117" s="229" t="s">
        <v>71</v>
      </c>
      <c r="AY117" s="241" t="s">
        <v>135</v>
      </c>
    </row>
    <row r="118" spans="2:65" s="257" customFormat="1" x14ac:dyDescent="0.3">
      <c r="B118" s="258"/>
      <c r="C118" s="259"/>
      <c r="D118" s="232" t="s">
        <v>147</v>
      </c>
      <c r="E118" s="260"/>
      <c r="F118" s="261" t="s">
        <v>209</v>
      </c>
      <c r="G118" s="259"/>
      <c r="H118" s="262">
        <v>3.3769999999999998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AT118" s="268" t="s">
        <v>147</v>
      </c>
      <c r="AU118" s="268" t="s">
        <v>81</v>
      </c>
      <c r="AV118" s="257" t="s">
        <v>142</v>
      </c>
      <c r="AW118" s="257" t="s">
        <v>34</v>
      </c>
      <c r="AX118" s="257" t="s">
        <v>79</v>
      </c>
      <c r="AY118" s="268" t="s">
        <v>135</v>
      </c>
    </row>
    <row r="119" spans="2:65" s="55" customFormat="1" ht="20.45" customHeight="1" x14ac:dyDescent="0.3">
      <c r="B119" s="56"/>
      <c r="C119" s="286" t="s">
        <v>184</v>
      </c>
      <c r="D119" s="286" t="s">
        <v>387</v>
      </c>
      <c r="E119" s="287" t="s">
        <v>388</v>
      </c>
      <c r="F119" s="288" t="s">
        <v>389</v>
      </c>
      <c r="G119" s="289" t="s">
        <v>264</v>
      </c>
      <c r="H119" s="290">
        <v>1E-3</v>
      </c>
      <c r="I119" s="291"/>
      <c r="J119" s="292">
        <f>ROUND(I119*H119,2)</f>
        <v>0</v>
      </c>
      <c r="K119" s="288" t="s">
        <v>200</v>
      </c>
      <c r="L119" s="293"/>
      <c r="M119" s="294"/>
      <c r="N119" s="295" t="s">
        <v>42</v>
      </c>
      <c r="O119" s="57"/>
      <c r="P119" s="226">
        <f>O119*H119</f>
        <v>0</v>
      </c>
      <c r="Q119" s="226">
        <v>1</v>
      </c>
      <c r="R119" s="226">
        <f>Q119*H119</f>
        <v>1E-3</v>
      </c>
      <c r="S119" s="226">
        <v>0</v>
      </c>
      <c r="T119" s="227">
        <f>S119*H119</f>
        <v>0</v>
      </c>
      <c r="AR119" s="38" t="s">
        <v>301</v>
      </c>
      <c r="AT119" s="38" t="s">
        <v>387</v>
      </c>
      <c r="AU119" s="38" t="s">
        <v>81</v>
      </c>
      <c r="AY119" s="38" t="s">
        <v>135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38" t="s">
        <v>79</v>
      </c>
      <c r="BK119" s="228">
        <f>ROUND(I119*H119,2)</f>
        <v>0</v>
      </c>
      <c r="BL119" s="38" t="s">
        <v>203</v>
      </c>
      <c r="BM119" s="38" t="s">
        <v>396</v>
      </c>
    </row>
    <row r="120" spans="2:65" s="229" customFormat="1" x14ac:dyDescent="0.3">
      <c r="B120" s="230"/>
      <c r="C120" s="231"/>
      <c r="D120" s="232" t="s">
        <v>147</v>
      </c>
      <c r="E120" s="233"/>
      <c r="F120" s="234" t="s">
        <v>397</v>
      </c>
      <c r="G120" s="231"/>
      <c r="H120" s="235">
        <v>1E-3</v>
      </c>
      <c r="I120" s="236"/>
      <c r="J120" s="231"/>
      <c r="K120" s="231"/>
      <c r="L120" s="237"/>
      <c r="M120" s="238"/>
      <c r="N120" s="239"/>
      <c r="O120" s="239"/>
      <c r="P120" s="239"/>
      <c r="Q120" s="239"/>
      <c r="R120" s="239"/>
      <c r="S120" s="239"/>
      <c r="T120" s="240"/>
      <c r="AT120" s="241" t="s">
        <v>147</v>
      </c>
      <c r="AU120" s="241" t="s">
        <v>81</v>
      </c>
      <c r="AV120" s="229" t="s">
        <v>81</v>
      </c>
      <c r="AW120" s="229" t="s">
        <v>34</v>
      </c>
      <c r="AX120" s="229" t="s">
        <v>79</v>
      </c>
      <c r="AY120" s="241" t="s">
        <v>135</v>
      </c>
    </row>
    <row r="121" spans="2:65" s="55" customFormat="1" ht="20.45" customHeight="1" x14ac:dyDescent="0.3">
      <c r="B121" s="56"/>
      <c r="C121" s="217" t="s">
        <v>188</v>
      </c>
      <c r="D121" s="217" t="s">
        <v>138</v>
      </c>
      <c r="E121" s="218" t="s">
        <v>398</v>
      </c>
      <c r="F121" s="219" t="s">
        <v>399</v>
      </c>
      <c r="G121" s="220" t="s">
        <v>199</v>
      </c>
      <c r="H121" s="221">
        <v>56.35</v>
      </c>
      <c r="I121" s="222"/>
      <c r="J121" s="223">
        <f>ROUND(I121*H121,2)</f>
        <v>0</v>
      </c>
      <c r="K121" s="219" t="s">
        <v>200</v>
      </c>
      <c r="L121" s="77"/>
      <c r="M121" s="224"/>
      <c r="N121" s="225" t="s">
        <v>42</v>
      </c>
      <c r="O121" s="57"/>
      <c r="P121" s="226">
        <f>O121*H121</f>
        <v>0</v>
      </c>
      <c r="Q121" s="226">
        <v>4.0000000000000002E-4</v>
      </c>
      <c r="R121" s="226">
        <f>Q121*H121</f>
        <v>2.2540000000000001E-2</v>
      </c>
      <c r="S121" s="226">
        <v>0</v>
      </c>
      <c r="T121" s="227">
        <f>S121*H121</f>
        <v>0</v>
      </c>
      <c r="AR121" s="38" t="s">
        <v>203</v>
      </c>
      <c r="AT121" s="38" t="s">
        <v>138</v>
      </c>
      <c r="AU121" s="38" t="s">
        <v>81</v>
      </c>
      <c r="AY121" s="38" t="s">
        <v>135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38" t="s">
        <v>79</v>
      </c>
      <c r="BK121" s="228">
        <f>ROUND(I121*H121,2)</f>
        <v>0</v>
      </c>
      <c r="BL121" s="38" t="s">
        <v>203</v>
      </c>
      <c r="BM121" s="38" t="s">
        <v>400</v>
      </c>
    </row>
    <row r="122" spans="2:65" s="242" customFormat="1" x14ac:dyDescent="0.3">
      <c r="B122" s="243"/>
      <c r="C122" s="244"/>
      <c r="D122" s="245" t="s">
        <v>147</v>
      </c>
      <c r="E122" s="246"/>
      <c r="F122" s="247" t="s">
        <v>401</v>
      </c>
      <c r="G122" s="244"/>
      <c r="H122" s="246"/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147</v>
      </c>
      <c r="AU122" s="253" t="s">
        <v>81</v>
      </c>
      <c r="AV122" s="242" t="s">
        <v>79</v>
      </c>
      <c r="AW122" s="242" t="s">
        <v>34</v>
      </c>
      <c r="AX122" s="242" t="s">
        <v>71</v>
      </c>
      <c r="AY122" s="253" t="s">
        <v>135</v>
      </c>
    </row>
    <row r="123" spans="2:65" s="229" customFormat="1" x14ac:dyDescent="0.3">
      <c r="B123" s="230"/>
      <c r="C123" s="231"/>
      <c r="D123" s="232" t="s">
        <v>147</v>
      </c>
      <c r="E123" s="233"/>
      <c r="F123" s="234" t="s">
        <v>208</v>
      </c>
      <c r="G123" s="231"/>
      <c r="H123" s="235">
        <v>56.35</v>
      </c>
      <c r="I123" s="236"/>
      <c r="J123" s="231"/>
      <c r="K123" s="231"/>
      <c r="L123" s="237"/>
      <c r="M123" s="238"/>
      <c r="N123" s="239"/>
      <c r="O123" s="239"/>
      <c r="P123" s="239"/>
      <c r="Q123" s="239"/>
      <c r="R123" s="239"/>
      <c r="S123" s="239"/>
      <c r="T123" s="240"/>
      <c r="AT123" s="241" t="s">
        <v>147</v>
      </c>
      <c r="AU123" s="241" t="s">
        <v>81</v>
      </c>
      <c r="AV123" s="229" t="s">
        <v>81</v>
      </c>
      <c r="AW123" s="229" t="s">
        <v>34</v>
      </c>
      <c r="AX123" s="229" t="s">
        <v>79</v>
      </c>
      <c r="AY123" s="241" t="s">
        <v>135</v>
      </c>
    </row>
    <row r="124" spans="2:65" s="55" customFormat="1" ht="20.45" customHeight="1" x14ac:dyDescent="0.3">
      <c r="B124" s="56"/>
      <c r="C124" s="286" t="s">
        <v>192</v>
      </c>
      <c r="D124" s="286" t="s">
        <v>387</v>
      </c>
      <c r="E124" s="287" t="s">
        <v>402</v>
      </c>
      <c r="F124" s="288" t="s">
        <v>403</v>
      </c>
      <c r="G124" s="289" t="s">
        <v>199</v>
      </c>
      <c r="H124" s="290">
        <v>64.802999999999997</v>
      </c>
      <c r="I124" s="291"/>
      <c r="J124" s="292">
        <f>ROUND(I124*H124,2)</f>
        <v>0</v>
      </c>
      <c r="K124" s="288"/>
      <c r="L124" s="293"/>
      <c r="M124" s="294"/>
      <c r="N124" s="295" t="s">
        <v>42</v>
      </c>
      <c r="O124" s="5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38" t="s">
        <v>301</v>
      </c>
      <c r="AT124" s="38" t="s">
        <v>387</v>
      </c>
      <c r="AU124" s="38" t="s">
        <v>81</v>
      </c>
      <c r="AY124" s="38" t="s">
        <v>135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38" t="s">
        <v>79</v>
      </c>
      <c r="BK124" s="228">
        <f>ROUND(I124*H124,2)</f>
        <v>0</v>
      </c>
      <c r="BL124" s="38" t="s">
        <v>203</v>
      </c>
      <c r="BM124" s="38" t="s">
        <v>404</v>
      </c>
    </row>
    <row r="125" spans="2:65" s="229" customFormat="1" x14ac:dyDescent="0.3">
      <c r="B125" s="230"/>
      <c r="C125" s="231"/>
      <c r="D125" s="232" t="s">
        <v>147</v>
      </c>
      <c r="E125" s="233"/>
      <c r="F125" s="234" t="s">
        <v>405</v>
      </c>
      <c r="G125" s="231"/>
      <c r="H125" s="235">
        <v>64.802999999999997</v>
      </c>
      <c r="I125" s="236"/>
      <c r="J125" s="231"/>
      <c r="K125" s="231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147</v>
      </c>
      <c r="AU125" s="241" t="s">
        <v>81</v>
      </c>
      <c r="AV125" s="229" t="s">
        <v>81</v>
      </c>
      <c r="AW125" s="229" t="s">
        <v>34</v>
      </c>
      <c r="AX125" s="229" t="s">
        <v>79</v>
      </c>
      <c r="AY125" s="241" t="s">
        <v>135</v>
      </c>
    </row>
    <row r="126" spans="2:65" s="55" customFormat="1" ht="20.45" customHeight="1" x14ac:dyDescent="0.3">
      <c r="B126" s="56"/>
      <c r="C126" s="217" t="s">
        <v>10</v>
      </c>
      <c r="D126" s="217" t="s">
        <v>138</v>
      </c>
      <c r="E126" s="218" t="s">
        <v>406</v>
      </c>
      <c r="F126" s="219" t="s">
        <v>407</v>
      </c>
      <c r="G126" s="220" t="s">
        <v>199</v>
      </c>
      <c r="H126" s="221">
        <v>3.3769999999999998</v>
      </c>
      <c r="I126" s="222"/>
      <c r="J126" s="223">
        <f>ROUND(I126*H126,2)</f>
        <v>0</v>
      </c>
      <c r="K126" s="219" t="s">
        <v>200</v>
      </c>
      <c r="L126" s="77"/>
      <c r="M126" s="224"/>
      <c r="N126" s="225" t="s">
        <v>42</v>
      </c>
      <c r="O126" s="57"/>
      <c r="P126" s="226">
        <f>O126*H126</f>
        <v>0</v>
      </c>
      <c r="Q126" s="226">
        <v>4.0000000000000002E-4</v>
      </c>
      <c r="R126" s="226">
        <f>Q126*H126</f>
        <v>1.3507999999999999E-3</v>
      </c>
      <c r="S126" s="226">
        <v>0</v>
      </c>
      <c r="T126" s="227">
        <f>S126*H126</f>
        <v>0</v>
      </c>
      <c r="AR126" s="38" t="s">
        <v>203</v>
      </c>
      <c r="AT126" s="38" t="s">
        <v>138</v>
      </c>
      <c r="AU126" s="38" t="s">
        <v>81</v>
      </c>
      <c r="AY126" s="38" t="s">
        <v>135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38" t="s">
        <v>79</v>
      </c>
      <c r="BK126" s="228">
        <f>ROUND(I126*H126,2)</f>
        <v>0</v>
      </c>
      <c r="BL126" s="38" t="s">
        <v>203</v>
      </c>
      <c r="BM126" s="38" t="s">
        <v>408</v>
      </c>
    </row>
    <row r="127" spans="2:65" s="242" customFormat="1" x14ac:dyDescent="0.3">
      <c r="B127" s="243"/>
      <c r="C127" s="244"/>
      <c r="D127" s="245" t="s">
        <v>147</v>
      </c>
      <c r="E127" s="246"/>
      <c r="F127" s="247" t="s">
        <v>374</v>
      </c>
      <c r="G127" s="244"/>
      <c r="H127" s="246"/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AT127" s="253" t="s">
        <v>147</v>
      </c>
      <c r="AU127" s="253" t="s">
        <v>81</v>
      </c>
      <c r="AV127" s="242" t="s">
        <v>79</v>
      </c>
      <c r="AW127" s="242" t="s">
        <v>34</v>
      </c>
      <c r="AX127" s="242" t="s">
        <v>71</v>
      </c>
      <c r="AY127" s="253" t="s">
        <v>135</v>
      </c>
    </row>
    <row r="128" spans="2:65" s="229" customFormat="1" x14ac:dyDescent="0.3">
      <c r="B128" s="230"/>
      <c r="C128" s="231"/>
      <c r="D128" s="245" t="s">
        <v>147</v>
      </c>
      <c r="E128" s="254"/>
      <c r="F128" s="255" t="s">
        <v>395</v>
      </c>
      <c r="G128" s="231"/>
      <c r="H128" s="256">
        <v>3.3769999999999998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147</v>
      </c>
      <c r="AU128" s="241" t="s">
        <v>81</v>
      </c>
      <c r="AV128" s="229" t="s">
        <v>81</v>
      </c>
      <c r="AW128" s="229" t="s">
        <v>34</v>
      </c>
      <c r="AX128" s="229" t="s">
        <v>71</v>
      </c>
      <c r="AY128" s="241" t="s">
        <v>135</v>
      </c>
    </row>
    <row r="129" spans="2:65" s="257" customFormat="1" x14ac:dyDescent="0.3">
      <c r="B129" s="258"/>
      <c r="C129" s="259"/>
      <c r="D129" s="232" t="s">
        <v>147</v>
      </c>
      <c r="E129" s="260"/>
      <c r="F129" s="261" t="s">
        <v>209</v>
      </c>
      <c r="G129" s="259"/>
      <c r="H129" s="262">
        <v>3.3769999999999998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AT129" s="268" t="s">
        <v>147</v>
      </c>
      <c r="AU129" s="268" t="s">
        <v>81</v>
      </c>
      <c r="AV129" s="257" t="s">
        <v>142</v>
      </c>
      <c r="AW129" s="257" t="s">
        <v>34</v>
      </c>
      <c r="AX129" s="257" t="s">
        <v>79</v>
      </c>
      <c r="AY129" s="268" t="s">
        <v>135</v>
      </c>
    </row>
    <row r="130" spans="2:65" s="55" customFormat="1" ht="20.45" customHeight="1" x14ac:dyDescent="0.3">
      <c r="B130" s="56"/>
      <c r="C130" s="286" t="s">
        <v>203</v>
      </c>
      <c r="D130" s="286" t="s">
        <v>387</v>
      </c>
      <c r="E130" s="287" t="s">
        <v>402</v>
      </c>
      <c r="F130" s="288" t="s">
        <v>403</v>
      </c>
      <c r="G130" s="289" t="s">
        <v>199</v>
      </c>
      <c r="H130" s="290">
        <v>4.0519999999999996</v>
      </c>
      <c r="I130" s="291"/>
      <c r="J130" s="292">
        <f>ROUND(I130*H130,2)</f>
        <v>0</v>
      </c>
      <c r="K130" s="288"/>
      <c r="L130" s="293"/>
      <c r="M130" s="294"/>
      <c r="N130" s="295" t="s">
        <v>42</v>
      </c>
      <c r="O130" s="5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38" t="s">
        <v>301</v>
      </c>
      <c r="AT130" s="38" t="s">
        <v>387</v>
      </c>
      <c r="AU130" s="38" t="s">
        <v>81</v>
      </c>
      <c r="AY130" s="38" t="s">
        <v>135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38" t="s">
        <v>79</v>
      </c>
      <c r="BK130" s="228">
        <f>ROUND(I130*H130,2)</f>
        <v>0</v>
      </c>
      <c r="BL130" s="38" t="s">
        <v>203</v>
      </c>
      <c r="BM130" s="38" t="s">
        <v>409</v>
      </c>
    </row>
    <row r="131" spans="2:65" s="229" customFormat="1" x14ac:dyDescent="0.3">
      <c r="B131" s="230"/>
      <c r="C131" s="231"/>
      <c r="D131" s="232" t="s">
        <v>147</v>
      </c>
      <c r="E131" s="233"/>
      <c r="F131" s="234" t="s">
        <v>410</v>
      </c>
      <c r="G131" s="231"/>
      <c r="H131" s="235">
        <v>4.0519999999999996</v>
      </c>
      <c r="I131" s="236"/>
      <c r="J131" s="231"/>
      <c r="K131" s="231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147</v>
      </c>
      <c r="AU131" s="241" t="s">
        <v>81</v>
      </c>
      <c r="AV131" s="229" t="s">
        <v>81</v>
      </c>
      <c r="AW131" s="229" t="s">
        <v>34</v>
      </c>
      <c r="AX131" s="229" t="s">
        <v>79</v>
      </c>
      <c r="AY131" s="241" t="s">
        <v>135</v>
      </c>
    </row>
    <row r="132" spans="2:65" s="55" customFormat="1" ht="28.9" customHeight="1" x14ac:dyDescent="0.3">
      <c r="B132" s="56"/>
      <c r="C132" s="217" t="s">
        <v>210</v>
      </c>
      <c r="D132" s="217" t="s">
        <v>138</v>
      </c>
      <c r="E132" s="218" t="s">
        <v>295</v>
      </c>
      <c r="F132" s="219" t="s">
        <v>296</v>
      </c>
      <c r="G132" s="220" t="s">
        <v>297</v>
      </c>
      <c r="H132" s="269"/>
      <c r="I132" s="222"/>
      <c r="J132" s="223">
        <f>ROUND(I132*H132,2)</f>
        <v>0</v>
      </c>
      <c r="K132" s="219" t="s">
        <v>200</v>
      </c>
      <c r="L132" s="77"/>
      <c r="M132" s="224"/>
      <c r="N132" s="225" t="s">
        <v>42</v>
      </c>
      <c r="O132" s="5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AR132" s="38" t="s">
        <v>203</v>
      </c>
      <c r="AT132" s="38" t="s">
        <v>138</v>
      </c>
      <c r="AU132" s="38" t="s">
        <v>81</v>
      </c>
      <c r="AY132" s="38" t="s">
        <v>135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38" t="s">
        <v>79</v>
      </c>
      <c r="BK132" s="228">
        <f>ROUND(I132*H132,2)</f>
        <v>0</v>
      </c>
      <c r="BL132" s="38" t="s">
        <v>203</v>
      </c>
      <c r="BM132" s="38" t="s">
        <v>411</v>
      </c>
    </row>
    <row r="133" spans="2:65" s="199" customFormat="1" ht="29.85" customHeight="1" x14ac:dyDescent="0.3">
      <c r="B133" s="200"/>
      <c r="C133" s="201"/>
      <c r="D133" s="214" t="s">
        <v>70</v>
      </c>
      <c r="E133" s="215" t="s">
        <v>412</v>
      </c>
      <c r="F133" s="215" t="s">
        <v>413</v>
      </c>
      <c r="G133" s="201"/>
      <c r="H133" s="201"/>
      <c r="I133" s="204"/>
      <c r="J133" s="216">
        <f>BK133</f>
        <v>0</v>
      </c>
      <c r="K133" s="201"/>
      <c r="L133" s="206"/>
      <c r="M133" s="207"/>
      <c r="N133" s="208"/>
      <c r="O133" s="208"/>
      <c r="P133" s="209">
        <f>SUM(P134:P146)</f>
        <v>0</v>
      </c>
      <c r="Q133" s="208"/>
      <c r="R133" s="209">
        <f>SUM(R134:R146)</f>
        <v>7.3311349999999997E-2</v>
      </c>
      <c r="S133" s="208"/>
      <c r="T133" s="210">
        <f>SUM(T134:T146)</f>
        <v>0</v>
      </c>
      <c r="AR133" s="211" t="s">
        <v>81</v>
      </c>
      <c r="AT133" s="212" t="s">
        <v>70</v>
      </c>
      <c r="AU133" s="212" t="s">
        <v>79</v>
      </c>
      <c r="AY133" s="211" t="s">
        <v>135</v>
      </c>
      <c r="BK133" s="213">
        <f>SUM(BK134:BK146)</f>
        <v>0</v>
      </c>
    </row>
    <row r="134" spans="2:65" s="55" customFormat="1" ht="28.9" customHeight="1" x14ac:dyDescent="0.3">
      <c r="B134" s="56"/>
      <c r="C134" s="217" t="s">
        <v>216</v>
      </c>
      <c r="D134" s="217" t="s">
        <v>138</v>
      </c>
      <c r="E134" s="218" t="s">
        <v>414</v>
      </c>
      <c r="F134" s="219" t="s">
        <v>415</v>
      </c>
      <c r="G134" s="220" t="s">
        <v>199</v>
      </c>
      <c r="H134" s="221">
        <v>56.35</v>
      </c>
      <c r="I134" s="222"/>
      <c r="J134" s="223">
        <f>ROUND(I134*H134,2)</f>
        <v>0</v>
      </c>
      <c r="K134" s="219" t="s">
        <v>200</v>
      </c>
      <c r="L134" s="77"/>
      <c r="M134" s="224"/>
      <c r="N134" s="225" t="s">
        <v>42</v>
      </c>
      <c r="O134" s="5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AR134" s="38" t="s">
        <v>203</v>
      </c>
      <c r="AT134" s="38" t="s">
        <v>138</v>
      </c>
      <c r="AU134" s="38" t="s">
        <v>81</v>
      </c>
      <c r="AY134" s="38" t="s">
        <v>135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38" t="s">
        <v>79</v>
      </c>
      <c r="BK134" s="228">
        <f>ROUND(I134*H134,2)</f>
        <v>0</v>
      </c>
      <c r="BL134" s="38" t="s">
        <v>203</v>
      </c>
      <c r="BM134" s="38" t="s">
        <v>416</v>
      </c>
    </row>
    <row r="135" spans="2:65" s="242" customFormat="1" x14ac:dyDescent="0.3">
      <c r="B135" s="243"/>
      <c r="C135" s="244"/>
      <c r="D135" s="245" t="s">
        <v>147</v>
      </c>
      <c r="E135" s="246"/>
      <c r="F135" s="247" t="s">
        <v>401</v>
      </c>
      <c r="G135" s="244"/>
      <c r="H135" s="246"/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AT135" s="253" t="s">
        <v>147</v>
      </c>
      <c r="AU135" s="253" t="s">
        <v>81</v>
      </c>
      <c r="AV135" s="242" t="s">
        <v>79</v>
      </c>
      <c r="AW135" s="242" t="s">
        <v>34</v>
      </c>
      <c r="AX135" s="242" t="s">
        <v>71</v>
      </c>
      <c r="AY135" s="253" t="s">
        <v>135</v>
      </c>
    </row>
    <row r="136" spans="2:65" s="229" customFormat="1" x14ac:dyDescent="0.3">
      <c r="B136" s="230"/>
      <c r="C136" s="231"/>
      <c r="D136" s="245" t="s">
        <v>147</v>
      </c>
      <c r="E136" s="254"/>
      <c r="F136" s="255" t="s">
        <v>208</v>
      </c>
      <c r="G136" s="231"/>
      <c r="H136" s="256">
        <v>56.35</v>
      </c>
      <c r="I136" s="236"/>
      <c r="J136" s="231"/>
      <c r="K136" s="231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147</v>
      </c>
      <c r="AU136" s="241" t="s">
        <v>81</v>
      </c>
      <c r="AV136" s="229" t="s">
        <v>81</v>
      </c>
      <c r="AW136" s="229" t="s">
        <v>34</v>
      </c>
      <c r="AX136" s="229" t="s">
        <v>71</v>
      </c>
      <c r="AY136" s="241" t="s">
        <v>135</v>
      </c>
    </row>
    <row r="137" spans="2:65" s="257" customFormat="1" x14ac:dyDescent="0.3">
      <c r="B137" s="258"/>
      <c r="C137" s="259"/>
      <c r="D137" s="232" t="s">
        <v>147</v>
      </c>
      <c r="E137" s="260"/>
      <c r="F137" s="261" t="s">
        <v>209</v>
      </c>
      <c r="G137" s="259"/>
      <c r="H137" s="262">
        <v>56.35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AT137" s="268" t="s">
        <v>147</v>
      </c>
      <c r="AU137" s="268" t="s">
        <v>81</v>
      </c>
      <c r="AV137" s="257" t="s">
        <v>142</v>
      </c>
      <c r="AW137" s="257" t="s">
        <v>34</v>
      </c>
      <c r="AX137" s="257" t="s">
        <v>79</v>
      </c>
      <c r="AY137" s="268" t="s">
        <v>135</v>
      </c>
    </row>
    <row r="138" spans="2:65" s="55" customFormat="1" ht="20.45" customHeight="1" x14ac:dyDescent="0.3">
      <c r="B138" s="56"/>
      <c r="C138" s="286" t="s">
        <v>224</v>
      </c>
      <c r="D138" s="286" t="s">
        <v>387</v>
      </c>
      <c r="E138" s="287" t="s">
        <v>417</v>
      </c>
      <c r="F138" s="288" t="s">
        <v>418</v>
      </c>
      <c r="G138" s="289" t="s">
        <v>199</v>
      </c>
      <c r="H138" s="290">
        <v>57.476999999999997</v>
      </c>
      <c r="I138" s="291"/>
      <c r="J138" s="292">
        <f>ROUND(I138*H138,2)</f>
        <v>0</v>
      </c>
      <c r="K138" s="288" t="s">
        <v>200</v>
      </c>
      <c r="L138" s="293"/>
      <c r="M138" s="294"/>
      <c r="N138" s="295" t="s">
        <v>42</v>
      </c>
      <c r="O138" s="57"/>
      <c r="P138" s="226">
        <f>O138*H138</f>
        <v>0</v>
      </c>
      <c r="Q138" s="226">
        <v>1.0499999999999999E-3</v>
      </c>
      <c r="R138" s="226">
        <f>Q138*H138</f>
        <v>6.0350849999999991E-2</v>
      </c>
      <c r="S138" s="226">
        <v>0</v>
      </c>
      <c r="T138" s="227">
        <f>S138*H138</f>
        <v>0</v>
      </c>
      <c r="AR138" s="38" t="s">
        <v>301</v>
      </c>
      <c r="AT138" s="38" t="s">
        <v>387</v>
      </c>
      <c r="AU138" s="38" t="s">
        <v>81</v>
      </c>
      <c r="AY138" s="38" t="s">
        <v>135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38" t="s">
        <v>79</v>
      </c>
      <c r="BK138" s="228">
        <f>ROUND(I138*H138,2)</f>
        <v>0</v>
      </c>
      <c r="BL138" s="38" t="s">
        <v>203</v>
      </c>
      <c r="BM138" s="38" t="s">
        <v>419</v>
      </c>
    </row>
    <row r="139" spans="2:65" s="229" customFormat="1" x14ac:dyDescent="0.3">
      <c r="B139" s="230"/>
      <c r="C139" s="231"/>
      <c r="D139" s="232" t="s">
        <v>147</v>
      </c>
      <c r="E139" s="233"/>
      <c r="F139" s="234" t="s">
        <v>420</v>
      </c>
      <c r="G139" s="231"/>
      <c r="H139" s="235">
        <v>57.476999999999997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147</v>
      </c>
      <c r="AU139" s="241" t="s">
        <v>81</v>
      </c>
      <c r="AV139" s="229" t="s">
        <v>81</v>
      </c>
      <c r="AW139" s="229" t="s">
        <v>34</v>
      </c>
      <c r="AX139" s="229" t="s">
        <v>79</v>
      </c>
      <c r="AY139" s="241" t="s">
        <v>135</v>
      </c>
    </row>
    <row r="140" spans="2:65" s="55" customFormat="1" ht="28.9" customHeight="1" x14ac:dyDescent="0.3">
      <c r="B140" s="56"/>
      <c r="C140" s="217" t="s">
        <v>230</v>
      </c>
      <c r="D140" s="217" t="s">
        <v>138</v>
      </c>
      <c r="E140" s="218" t="s">
        <v>421</v>
      </c>
      <c r="F140" s="219" t="s">
        <v>422</v>
      </c>
      <c r="G140" s="220" t="s">
        <v>199</v>
      </c>
      <c r="H140" s="221">
        <v>56.35</v>
      </c>
      <c r="I140" s="222"/>
      <c r="J140" s="223">
        <f>ROUND(I140*H140,2)</f>
        <v>0</v>
      </c>
      <c r="K140" s="219" t="s">
        <v>200</v>
      </c>
      <c r="L140" s="77"/>
      <c r="M140" s="224"/>
      <c r="N140" s="225" t="s">
        <v>42</v>
      </c>
      <c r="O140" s="57"/>
      <c r="P140" s="226">
        <f>O140*H140</f>
        <v>0</v>
      </c>
      <c r="Q140" s="226">
        <v>1.0000000000000001E-5</v>
      </c>
      <c r="R140" s="226">
        <f>Q140*H140</f>
        <v>5.6350000000000009E-4</v>
      </c>
      <c r="S140" s="226">
        <v>0</v>
      </c>
      <c r="T140" s="227">
        <f>S140*H140</f>
        <v>0</v>
      </c>
      <c r="AR140" s="38" t="s">
        <v>203</v>
      </c>
      <c r="AT140" s="38" t="s">
        <v>138</v>
      </c>
      <c r="AU140" s="38" t="s">
        <v>81</v>
      </c>
      <c r="AY140" s="38" t="s">
        <v>135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38" t="s">
        <v>79</v>
      </c>
      <c r="BK140" s="228">
        <f>ROUND(I140*H140,2)</f>
        <v>0</v>
      </c>
      <c r="BL140" s="38" t="s">
        <v>203</v>
      </c>
      <c r="BM140" s="38" t="s">
        <v>423</v>
      </c>
    </row>
    <row r="141" spans="2:65" s="242" customFormat="1" x14ac:dyDescent="0.3">
      <c r="B141" s="243"/>
      <c r="C141" s="244"/>
      <c r="D141" s="245" t="s">
        <v>147</v>
      </c>
      <c r="E141" s="246"/>
      <c r="F141" s="247" t="s">
        <v>401</v>
      </c>
      <c r="G141" s="244"/>
      <c r="H141" s="246"/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147</v>
      </c>
      <c r="AU141" s="253" t="s">
        <v>81</v>
      </c>
      <c r="AV141" s="242" t="s">
        <v>79</v>
      </c>
      <c r="AW141" s="242" t="s">
        <v>34</v>
      </c>
      <c r="AX141" s="242" t="s">
        <v>71</v>
      </c>
      <c r="AY141" s="253" t="s">
        <v>135</v>
      </c>
    </row>
    <row r="142" spans="2:65" s="229" customFormat="1" x14ac:dyDescent="0.3">
      <c r="B142" s="230"/>
      <c r="C142" s="231"/>
      <c r="D142" s="245" t="s">
        <v>147</v>
      </c>
      <c r="E142" s="254"/>
      <c r="F142" s="255" t="s">
        <v>208</v>
      </c>
      <c r="G142" s="231"/>
      <c r="H142" s="256">
        <v>56.35</v>
      </c>
      <c r="I142" s="236"/>
      <c r="J142" s="231"/>
      <c r="K142" s="231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147</v>
      </c>
      <c r="AU142" s="241" t="s">
        <v>81</v>
      </c>
      <c r="AV142" s="229" t="s">
        <v>81</v>
      </c>
      <c r="AW142" s="229" t="s">
        <v>34</v>
      </c>
      <c r="AX142" s="229" t="s">
        <v>71</v>
      </c>
      <c r="AY142" s="241" t="s">
        <v>135</v>
      </c>
    </row>
    <row r="143" spans="2:65" s="257" customFormat="1" x14ac:dyDescent="0.3">
      <c r="B143" s="258"/>
      <c r="C143" s="259"/>
      <c r="D143" s="232" t="s">
        <v>147</v>
      </c>
      <c r="E143" s="260"/>
      <c r="F143" s="261" t="s">
        <v>209</v>
      </c>
      <c r="G143" s="259"/>
      <c r="H143" s="262">
        <v>56.35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AT143" s="268" t="s">
        <v>147</v>
      </c>
      <c r="AU143" s="268" t="s">
        <v>81</v>
      </c>
      <c r="AV143" s="257" t="s">
        <v>142</v>
      </c>
      <c r="AW143" s="257" t="s">
        <v>34</v>
      </c>
      <c r="AX143" s="257" t="s">
        <v>79</v>
      </c>
      <c r="AY143" s="268" t="s">
        <v>135</v>
      </c>
    </row>
    <row r="144" spans="2:65" s="55" customFormat="1" ht="20.45" customHeight="1" x14ac:dyDescent="0.3">
      <c r="B144" s="56"/>
      <c r="C144" s="286" t="s">
        <v>9</v>
      </c>
      <c r="D144" s="286" t="s">
        <v>387</v>
      </c>
      <c r="E144" s="287" t="s">
        <v>424</v>
      </c>
      <c r="F144" s="288" t="s">
        <v>425</v>
      </c>
      <c r="G144" s="289" t="s">
        <v>199</v>
      </c>
      <c r="H144" s="290">
        <v>61.984999999999999</v>
      </c>
      <c r="I144" s="291"/>
      <c r="J144" s="292">
        <f>ROUND(I144*H144,2)</f>
        <v>0</v>
      </c>
      <c r="K144" s="288" t="s">
        <v>200</v>
      </c>
      <c r="L144" s="293"/>
      <c r="M144" s="294"/>
      <c r="N144" s="295" t="s">
        <v>42</v>
      </c>
      <c r="O144" s="57"/>
      <c r="P144" s="226">
        <f>O144*H144</f>
        <v>0</v>
      </c>
      <c r="Q144" s="226">
        <v>2.0000000000000001E-4</v>
      </c>
      <c r="R144" s="226">
        <f>Q144*H144</f>
        <v>1.2397E-2</v>
      </c>
      <c r="S144" s="226">
        <v>0</v>
      </c>
      <c r="T144" s="227">
        <f>S144*H144</f>
        <v>0</v>
      </c>
      <c r="AR144" s="38" t="s">
        <v>301</v>
      </c>
      <c r="AT144" s="38" t="s">
        <v>387</v>
      </c>
      <c r="AU144" s="38" t="s">
        <v>81</v>
      </c>
      <c r="AY144" s="38" t="s">
        <v>135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38" t="s">
        <v>79</v>
      </c>
      <c r="BK144" s="228">
        <f>ROUND(I144*H144,2)</f>
        <v>0</v>
      </c>
      <c r="BL144" s="38" t="s">
        <v>203</v>
      </c>
      <c r="BM144" s="38" t="s">
        <v>426</v>
      </c>
    </row>
    <row r="145" spans="2:65" s="229" customFormat="1" x14ac:dyDescent="0.3">
      <c r="B145" s="230"/>
      <c r="C145" s="231"/>
      <c r="D145" s="232" t="s">
        <v>147</v>
      </c>
      <c r="E145" s="233"/>
      <c r="F145" s="234" t="s">
        <v>427</v>
      </c>
      <c r="G145" s="231"/>
      <c r="H145" s="235">
        <v>61.984999999999999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147</v>
      </c>
      <c r="AU145" s="241" t="s">
        <v>81</v>
      </c>
      <c r="AV145" s="229" t="s">
        <v>81</v>
      </c>
      <c r="AW145" s="229" t="s">
        <v>34</v>
      </c>
      <c r="AX145" s="229" t="s">
        <v>79</v>
      </c>
      <c r="AY145" s="241" t="s">
        <v>135</v>
      </c>
    </row>
    <row r="146" spans="2:65" s="55" customFormat="1" ht="20.45" customHeight="1" x14ac:dyDescent="0.3">
      <c r="B146" s="56"/>
      <c r="C146" s="217" t="s">
        <v>244</v>
      </c>
      <c r="D146" s="217" t="s">
        <v>138</v>
      </c>
      <c r="E146" s="218" t="s">
        <v>428</v>
      </c>
      <c r="F146" s="219" t="s">
        <v>429</v>
      </c>
      <c r="G146" s="220" t="s">
        <v>297</v>
      </c>
      <c r="H146" s="269"/>
      <c r="I146" s="222"/>
      <c r="J146" s="223">
        <f>ROUND(I146*H146,2)</f>
        <v>0</v>
      </c>
      <c r="K146" s="219" t="s">
        <v>200</v>
      </c>
      <c r="L146" s="77"/>
      <c r="M146" s="224"/>
      <c r="N146" s="225" t="s">
        <v>42</v>
      </c>
      <c r="O146" s="5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AR146" s="38" t="s">
        <v>203</v>
      </c>
      <c r="AT146" s="38" t="s">
        <v>138</v>
      </c>
      <c r="AU146" s="38" t="s">
        <v>81</v>
      </c>
      <c r="AY146" s="38" t="s">
        <v>135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38" t="s">
        <v>79</v>
      </c>
      <c r="BK146" s="228">
        <f>ROUND(I146*H146,2)</f>
        <v>0</v>
      </c>
      <c r="BL146" s="38" t="s">
        <v>203</v>
      </c>
      <c r="BM146" s="38" t="s">
        <v>430</v>
      </c>
    </row>
    <row r="147" spans="2:65" s="199" customFormat="1" ht="29.85" customHeight="1" x14ac:dyDescent="0.3">
      <c r="B147" s="200"/>
      <c r="C147" s="201"/>
      <c r="D147" s="214" t="s">
        <v>70</v>
      </c>
      <c r="E147" s="215" t="s">
        <v>340</v>
      </c>
      <c r="F147" s="215" t="s">
        <v>341</v>
      </c>
      <c r="G147" s="201"/>
      <c r="H147" s="201"/>
      <c r="I147" s="204"/>
      <c r="J147" s="216">
        <f>BK147</f>
        <v>0</v>
      </c>
      <c r="K147" s="201"/>
      <c r="L147" s="206"/>
      <c r="M147" s="207"/>
      <c r="N147" s="208"/>
      <c r="O147" s="208"/>
      <c r="P147" s="209">
        <f>SUM(P148:P169)</f>
        <v>0</v>
      </c>
      <c r="Q147" s="208"/>
      <c r="R147" s="209">
        <f>SUM(R148:R169)</f>
        <v>5.0042634499999998</v>
      </c>
      <c r="S147" s="208"/>
      <c r="T147" s="210">
        <f>SUM(T148:T169)</f>
        <v>0</v>
      </c>
      <c r="AR147" s="211" t="s">
        <v>81</v>
      </c>
      <c r="AT147" s="212" t="s">
        <v>70</v>
      </c>
      <c r="AU147" s="212" t="s">
        <v>79</v>
      </c>
      <c r="AY147" s="211" t="s">
        <v>135</v>
      </c>
      <c r="BK147" s="213">
        <f>SUM(BK148:BK169)</f>
        <v>0</v>
      </c>
    </row>
    <row r="148" spans="2:65" s="55" customFormat="1" ht="20.45" customHeight="1" x14ac:dyDescent="0.3">
      <c r="B148" s="56"/>
      <c r="C148" s="217" t="s">
        <v>249</v>
      </c>
      <c r="D148" s="217" t="s">
        <v>138</v>
      </c>
      <c r="E148" s="218" t="s">
        <v>431</v>
      </c>
      <c r="F148" s="219" t="s">
        <v>432</v>
      </c>
      <c r="G148" s="220" t="s">
        <v>239</v>
      </c>
      <c r="H148" s="221">
        <v>117.44499999999999</v>
      </c>
      <c r="I148" s="222"/>
      <c r="J148" s="223">
        <f>ROUND(I148*H148,2)</f>
        <v>0</v>
      </c>
      <c r="K148" s="219" t="s">
        <v>200</v>
      </c>
      <c r="L148" s="77"/>
      <c r="M148" s="224"/>
      <c r="N148" s="225" t="s">
        <v>42</v>
      </c>
      <c r="O148" s="57"/>
      <c r="P148" s="226">
        <f>O148*H148</f>
        <v>0</v>
      </c>
      <c r="Q148" s="226">
        <v>3.0000000000000001E-5</v>
      </c>
      <c r="R148" s="226">
        <f>Q148*H148</f>
        <v>3.5233499999999997E-3</v>
      </c>
      <c r="S148" s="226">
        <v>0</v>
      </c>
      <c r="T148" s="227">
        <f>S148*H148</f>
        <v>0</v>
      </c>
      <c r="AR148" s="38" t="s">
        <v>203</v>
      </c>
      <c r="AT148" s="38" t="s">
        <v>138</v>
      </c>
      <c r="AU148" s="38" t="s">
        <v>81</v>
      </c>
      <c r="AY148" s="38" t="s">
        <v>135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38" t="s">
        <v>79</v>
      </c>
      <c r="BK148" s="228">
        <f>ROUND(I148*H148,2)</f>
        <v>0</v>
      </c>
      <c r="BL148" s="38" t="s">
        <v>203</v>
      </c>
      <c r="BM148" s="38" t="s">
        <v>433</v>
      </c>
    </row>
    <row r="149" spans="2:65" s="242" customFormat="1" x14ac:dyDescent="0.3">
      <c r="B149" s="243"/>
      <c r="C149" s="244"/>
      <c r="D149" s="245" t="s">
        <v>147</v>
      </c>
      <c r="E149" s="246"/>
      <c r="F149" s="247" t="s">
        <v>374</v>
      </c>
      <c r="G149" s="244"/>
      <c r="H149" s="246"/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147</v>
      </c>
      <c r="AU149" s="253" t="s">
        <v>81</v>
      </c>
      <c r="AV149" s="242" t="s">
        <v>79</v>
      </c>
      <c r="AW149" s="242" t="s">
        <v>34</v>
      </c>
      <c r="AX149" s="242" t="s">
        <v>71</v>
      </c>
      <c r="AY149" s="253" t="s">
        <v>135</v>
      </c>
    </row>
    <row r="150" spans="2:65" s="229" customFormat="1" x14ac:dyDescent="0.3">
      <c r="B150" s="230"/>
      <c r="C150" s="231"/>
      <c r="D150" s="245" t="s">
        <v>147</v>
      </c>
      <c r="E150" s="254"/>
      <c r="F150" s="255" t="s">
        <v>375</v>
      </c>
      <c r="G150" s="231"/>
      <c r="H150" s="256">
        <v>28.145</v>
      </c>
      <c r="I150" s="236"/>
      <c r="J150" s="231"/>
      <c r="K150" s="231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147</v>
      </c>
      <c r="AU150" s="241" t="s">
        <v>81</v>
      </c>
      <c r="AV150" s="229" t="s">
        <v>81</v>
      </c>
      <c r="AW150" s="229" t="s">
        <v>34</v>
      </c>
      <c r="AX150" s="229" t="s">
        <v>71</v>
      </c>
      <c r="AY150" s="241" t="s">
        <v>135</v>
      </c>
    </row>
    <row r="151" spans="2:65" s="229" customFormat="1" x14ac:dyDescent="0.3">
      <c r="B151" s="230"/>
      <c r="C151" s="231"/>
      <c r="D151" s="245" t="s">
        <v>147</v>
      </c>
      <c r="E151" s="254"/>
      <c r="F151" s="255" t="s">
        <v>434</v>
      </c>
      <c r="G151" s="231"/>
      <c r="H151" s="256">
        <v>89.3</v>
      </c>
      <c r="I151" s="236"/>
      <c r="J151" s="231"/>
      <c r="K151" s="231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147</v>
      </c>
      <c r="AU151" s="241" t="s">
        <v>81</v>
      </c>
      <c r="AV151" s="229" t="s">
        <v>81</v>
      </c>
      <c r="AW151" s="229" t="s">
        <v>34</v>
      </c>
      <c r="AX151" s="229" t="s">
        <v>71</v>
      </c>
      <c r="AY151" s="241" t="s">
        <v>135</v>
      </c>
    </row>
    <row r="152" spans="2:65" s="257" customFormat="1" x14ac:dyDescent="0.3">
      <c r="B152" s="258"/>
      <c r="C152" s="259"/>
      <c r="D152" s="232" t="s">
        <v>147</v>
      </c>
      <c r="E152" s="260"/>
      <c r="F152" s="261" t="s">
        <v>209</v>
      </c>
      <c r="G152" s="259"/>
      <c r="H152" s="262">
        <v>117.44499999999999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AT152" s="268" t="s">
        <v>147</v>
      </c>
      <c r="AU152" s="268" t="s">
        <v>81</v>
      </c>
      <c r="AV152" s="257" t="s">
        <v>142</v>
      </c>
      <c r="AW152" s="257" t="s">
        <v>34</v>
      </c>
      <c r="AX152" s="257" t="s">
        <v>79</v>
      </c>
      <c r="AY152" s="268" t="s">
        <v>135</v>
      </c>
    </row>
    <row r="153" spans="2:65" s="55" customFormat="1" ht="20.45" customHeight="1" x14ac:dyDescent="0.3">
      <c r="B153" s="56"/>
      <c r="C153" s="286" t="s">
        <v>254</v>
      </c>
      <c r="D153" s="286" t="s">
        <v>387</v>
      </c>
      <c r="E153" s="287" t="s">
        <v>435</v>
      </c>
      <c r="F153" s="288" t="s">
        <v>436</v>
      </c>
      <c r="G153" s="289" t="s">
        <v>239</v>
      </c>
      <c r="H153" s="290">
        <v>129.19</v>
      </c>
      <c r="I153" s="291"/>
      <c r="J153" s="292">
        <f>ROUND(I153*H153,2)</f>
        <v>0</v>
      </c>
      <c r="K153" s="288" t="s">
        <v>200</v>
      </c>
      <c r="L153" s="293"/>
      <c r="M153" s="294"/>
      <c r="N153" s="295" t="s">
        <v>42</v>
      </c>
      <c r="O153" s="57"/>
      <c r="P153" s="226">
        <f>O153*H153</f>
        <v>0</v>
      </c>
      <c r="Q153" s="226">
        <v>2.0000000000000001E-4</v>
      </c>
      <c r="R153" s="226">
        <f>Q153*H153</f>
        <v>2.5838E-2</v>
      </c>
      <c r="S153" s="226">
        <v>0</v>
      </c>
      <c r="T153" s="227">
        <f>S153*H153</f>
        <v>0</v>
      </c>
      <c r="AR153" s="38" t="s">
        <v>301</v>
      </c>
      <c r="AT153" s="38" t="s">
        <v>387</v>
      </c>
      <c r="AU153" s="38" t="s">
        <v>81</v>
      </c>
      <c r="AY153" s="38" t="s">
        <v>135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38" t="s">
        <v>79</v>
      </c>
      <c r="BK153" s="228">
        <f>ROUND(I153*H153,2)</f>
        <v>0</v>
      </c>
      <c r="BL153" s="38" t="s">
        <v>203</v>
      </c>
      <c r="BM153" s="38" t="s">
        <v>437</v>
      </c>
    </row>
    <row r="154" spans="2:65" s="229" customFormat="1" x14ac:dyDescent="0.3">
      <c r="B154" s="230"/>
      <c r="C154" s="231"/>
      <c r="D154" s="232" t="s">
        <v>147</v>
      </c>
      <c r="E154" s="233"/>
      <c r="F154" s="234" t="s">
        <v>438</v>
      </c>
      <c r="G154" s="231"/>
      <c r="H154" s="235">
        <v>129.19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147</v>
      </c>
      <c r="AU154" s="241" t="s">
        <v>81</v>
      </c>
      <c r="AV154" s="229" t="s">
        <v>81</v>
      </c>
      <c r="AW154" s="229" t="s">
        <v>34</v>
      </c>
      <c r="AX154" s="229" t="s">
        <v>79</v>
      </c>
      <c r="AY154" s="241" t="s">
        <v>135</v>
      </c>
    </row>
    <row r="155" spans="2:65" s="55" customFormat="1" ht="20.45" customHeight="1" x14ac:dyDescent="0.3">
      <c r="B155" s="56"/>
      <c r="C155" s="217" t="s">
        <v>261</v>
      </c>
      <c r="D155" s="217" t="s">
        <v>138</v>
      </c>
      <c r="E155" s="218" t="s">
        <v>439</v>
      </c>
      <c r="F155" s="219" t="s">
        <v>440</v>
      </c>
      <c r="G155" s="220" t="s">
        <v>239</v>
      </c>
      <c r="H155" s="221">
        <v>1.9</v>
      </c>
      <c r="I155" s="222"/>
      <c r="J155" s="223">
        <f>ROUND(I155*H155,2)</f>
        <v>0</v>
      </c>
      <c r="K155" s="219" t="s">
        <v>200</v>
      </c>
      <c r="L155" s="77"/>
      <c r="M155" s="224"/>
      <c r="N155" s="225" t="s">
        <v>42</v>
      </c>
      <c r="O155" s="57"/>
      <c r="P155" s="226">
        <f>O155*H155</f>
        <v>0</v>
      </c>
      <c r="Q155" s="226">
        <v>4.0000000000000003E-5</v>
      </c>
      <c r="R155" s="226">
        <f>Q155*H155</f>
        <v>7.6000000000000004E-5</v>
      </c>
      <c r="S155" s="226">
        <v>0</v>
      </c>
      <c r="T155" s="227">
        <f>S155*H155</f>
        <v>0</v>
      </c>
      <c r="AR155" s="38" t="s">
        <v>203</v>
      </c>
      <c r="AT155" s="38" t="s">
        <v>138</v>
      </c>
      <c r="AU155" s="38" t="s">
        <v>81</v>
      </c>
      <c r="AY155" s="38" t="s">
        <v>135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38" t="s">
        <v>79</v>
      </c>
      <c r="BK155" s="228">
        <f>ROUND(I155*H155,2)</f>
        <v>0</v>
      </c>
      <c r="BL155" s="38" t="s">
        <v>203</v>
      </c>
      <c r="BM155" s="38" t="s">
        <v>441</v>
      </c>
    </row>
    <row r="156" spans="2:65" s="229" customFormat="1" x14ac:dyDescent="0.3">
      <c r="B156" s="230"/>
      <c r="C156" s="231"/>
      <c r="D156" s="232" t="s">
        <v>147</v>
      </c>
      <c r="E156" s="233"/>
      <c r="F156" s="234" t="s">
        <v>442</v>
      </c>
      <c r="G156" s="231"/>
      <c r="H156" s="235">
        <v>1.9</v>
      </c>
      <c r="I156" s="236"/>
      <c r="J156" s="231"/>
      <c r="K156" s="231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147</v>
      </c>
      <c r="AU156" s="241" t="s">
        <v>81</v>
      </c>
      <c r="AV156" s="229" t="s">
        <v>81</v>
      </c>
      <c r="AW156" s="229" t="s">
        <v>34</v>
      </c>
      <c r="AX156" s="229" t="s">
        <v>79</v>
      </c>
      <c r="AY156" s="241" t="s">
        <v>135</v>
      </c>
    </row>
    <row r="157" spans="2:65" s="55" customFormat="1" ht="20.45" customHeight="1" x14ac:dyDescent="0.3">
      <c r="B157" s="56"/>
      <c r="C157" s="286" t="s">
        <v>266</v>
      </c>
      <c r="D157" s="286" t="s">
        <v>387</v>
      </c>
      <c r="E157" s="287" t="s">
        <v>443</v>
      </c>
      <c r="F157" s="288" t="s">
        <v>444</v>
      </c>
      <c r="G157" s="289" t="s">
        <v>239</v>
      </c>
      <c r="H157" s="290">
        <v>2.09</v>
      </c>
      <c r="I157" s="291"/>
      <c r="J157" s="292">
        <f>ROUND(I157*H157,2)</f>
        <v>0</v>
      </c>
      <c r="K157" s="288" t="s">
        <v>200</v>
      </c>
      <c r="L157" s="293"/>
      <c r="M157" s="294"/>
      <c r="N157" s="295" t="s">
        <v>42</v>
      </c>
      <c r="O157" s="57"/>
      <c r="P157" s="226">
        <f>O157*H157</f>
        <v>0</v>
      </c>
      <c r="Q157" s="226">
        <v>2.1000000000000001E-4</v>
      </c>
      <c r="R157" s="226">
        <f>Q157*H157</f>
        <v>4.3889999999999999E-4</v>
      </c>
      <c r="S157" s="226">
        <v>0</v>
      </c>
      <c r="T157" s="227">
        <f>S157*H157</f>
        <v>0</v>
      </c>
      <c r="AR157" s="38" t="s">
        <v>301</v>
      </c>
      <c r="AT157" s="38" t="s">
        <v>387</v>
      </c>
      <c r="AU157" s="38" t="s">
        <v>81</v>
      </c>
      <c r="AY157" s="38" t="s">
        <v>135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38" t="s">
        <v>79</v>
      </c>
      <c r="BK157" s="228">
        <f>ROUND(I157*H157,2)</f>
        <v>0</v>
      </c>
      <c r="BL157" s="38" t="s">
        <v>203</v>
      </c>
      <c r="BM157" s="38" t="s">
        <v>445</v>
      </c>
    </row>
    <row r="158" spans="2:65" s="229" customFormat="1" x14ac:dyDescent="0.3">
      <c r="B158" s="230"/>
      <c r="C158" s="231"/>
      <c r="D158" s="232" t="s">
        <v>147</v>
      </c>
      <c r="E158" s="233"/>
      <c r="F158" s="234" t="s">
        <v>446</v>
      </c>
      <c r="G158" s="231"/>
      <c r="H158" s="235">
        <v>2.09</v>
      </c>
      <c r="I158" s="236"/>
      <c r="J158" s="231"/>
      <c r="K158" s="231"/>
      <c r="L158" s="237"/>
      <c r="M158" s="238"/>
      <c r="N158" s="239"/>
      <c r="O158" s="239"/>
      <c r="P158" s="239"/>
      <c r="Q158" s="239"/>
      <c r="R158" s="239"/>
      <c r="S158" s="239"/>
      <c r="T158" s="240"/>
      <c r="AT158" s="241" t="s">
        <v>147</v>
      </c>
      <c r="AU158" s="241" t="s">
        <v>81</v>
      </c>
      <c r="AV158" s="229" t="s">
        <v>81</v>
      </c>
      <c r="AW158" s="229" t="s">
        <v>34</v>
      </c>
      <c r="AX158" s="229" t="s">
        <v>79</v>
      </c>
      <c r="AY158" s="241" t="s">
        <v>135</v>
      </c>
    </row>
    <row r="159" spans="2:65" s="55" customFormat="1" ht="28.9" customHeight="1" x14ac:dyDescent="0.3">
      <c r="B159" s="56"/>
      <c r="C159" s="217" t="s">
        <v>270</v>
      </c>
      <c r="D159" s="217" t="s">
        <v>138</v>
      </c>
      <c r="E159" s="218" t="s">
        <v>447</v>
      </c>
      <c r="F159" s="219" t="s">
        <v>448</v>
      </c>
      <c r="G159" s="220" t="s">
        <v>199</v>
      </c>
      <c r="H159" s="221">
        <v>581.12</v>
      </c>
      <c r="I159" s="222"/>
      <c r="J159" s="223">
        <f>ROUND(I159*H159,2)</f>
        <v>0</v>
      </c>
      <c r="K159" s="219" t="s">
        <v>200</v>
      </c>
      <c r="L159" s="77"/>
      <c r="M159" s="224"/>
      <c r="N159" s="225" t="s">
        <v>42</v>
      </c>
      <c r="O159" s="57"/>
      <c r="P159" s="226">
        <f>O159*H159</f>
        <v>0</v>
      </c>
      <c r="Q159" s="226">
        <v>9.0000000000000006E-5</v>
      </c>
      <c r="R159" s="226">
        <f>Q159*H159</f>
        <v>5.2300800000000001E-2</v>
      </c>
      <c r="S159" s="226">
        <v>0</v>
      </c>
      <c r="T159" s="227">
        <f>S159*H159</f>
        <v>0</v>
      </c>
      <c r="AR159" s="38" t="s">
        <v>142</v>
      </c>
      <c r="AT159" s="38" t="s">
        <v>138</v>
      </c>
      <c r="AU159" s="38" t="s">
        <v>81</v>
      </c>
      <c r="AY159" s="38" t="s">
        <v>135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38" t="s">
        <v>79</v>
      </c>
      <c r="BK159" s="228">
        <f>ROUND(I159*H159,2)</f>
        <v>0</v>
      </c>
      <c r="BL159" s="38" t="s">
        <v>142</v>
      </c>
      <c r="BM159" s="38" t="s">
        <v>449</v>
      </c>
    </row>
    <row r="160" spans="2:65" s="242" customFormat="1" x14ac:dyDescent="0.3">
      <c r="B160" s="243"/>
      <c r="C160" s="244"/>
      <c r="D160" s="245" t="s">
        <v>147</v>
      </c>
      <c r="E160" s="246"/>
      <c r="F160" s="247" t="s">
        <v>359</v>
      </c>
      <c r="G160" s="244"/>
      <c r="H160" s="246"/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147</v>
      </c>
      <c r="AU160" s="253" t="s">
        <v>81</v>
      </c>
      <c r="AV160" s="242" t="s">
        <v>79</v>
      </c>
      <c r="AW160" s="242" t="s">
        <v>34</v>
      </c>
      <c r="AX160" s="242" t="s">
        <v>71</v>
      </c>
      <c r="AY160" s="253" t="s">
        <v>135</v>
      </c>
    </row>
    <row r="161" spans="2:65" s="229" customFormat="1" x14ac:dyDescent="0.3">
      <c r="B161" s="230"/>
      <c r="C161" s="231"/>
      <c r="D161" s="245" t="s">
        <v>147</v>
      </c>
      <c r="E161" s="254"/>
      <c r="F161" s="255" t="s">
        <v>208</v>
      </c>
      <c r="G161" s="231"/>
      <c r="H161" s="256">
        <v>56.35</v>
      </c>
      <c r="I161" s="236"/>
      <c r="J161" s="231"/>
      <c r="K161" s="231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147</v>
      </c>
      <c r="AU161" s="241" t="s">
        <v>81</v>
      </c>
      <c r="AV161" s="229" t="s">
        <v>81</v>
      </c>
      <c r="AW161" s="229" t="s">
        <v>34</v>
      </c>
      <c r="AX161" s="229" t="s">
        <v>71</v>
      </c>
      <c r="AY161" s="241" t="s">
        <v>135</v>
      </c>
    </row>
    <row r="162" spans="2:65" s="229" customFormat="1" x14ac:dyDescent="0.3">
      <c r="B162" s="230"/>
      <c r="C162" s="231"/>
      <c r="D162" s="245" t="s">
        <v>147</v>
      </c>
      <c r="E162" s="254"/>
      <c r="F162" s="255" t="s">
        <v>346</v>
      </c>
      <c r="G162" s="231"/>
      <c r="H162" s="256">
        <v>524.77</v>
      </c>
      <c r="I162" s="236"/>
      <c r="J162" s="231"/>
      <c r="K162" s="231"/>
      <c r="L162" s="237"/>
      <c r="M162" s="238"/>
      <c r="N162" s="239"/>
      <c r="O162" s="239"/>
      <c r="P162" s="239"/>
      <c r="Q162" s="239"/>
      <c r="R162" s="239"/>
      <c r="S162" s="239"/>
      <c r="T162" s="240"/>
      <c r="AT162" s="241" t="s">
        <v>147</v>
      </c>
      <c r="AU162" s="241" t="s">
        <v>81</v>
      </c>
      <c r="AV162" s="229" t="s">
        <v>81</v>
      </c>
      <c r="AW162" s="229" t="s">
        <v>34</v>
      </c>
      <c r="AX162" s="229" t="s">
        <v>71</v>
      </c>
      <c r="AY162" s="241" t="s">
        <v>135</v>
      </c>
    </row>
    <row r="163" spans="2:65" s="257" customFormat="1" x14ac:dyDescent="0.3">
      <c r="B163" s="258"/>
      <c r="C163" s="259"/>
      <c r="D163" s="232" t="s">
        <v>147</v>
      </c>
      <c r="E163" s="260"/>
      <c r="F163" s="261" t="s">
        <v>209</v>
      </c>
      <c r="G163" s="259"/>
      <c r="H163" s="262">
        <v>581.12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AT163" s="268" t="s">
        <v>147</v>
      </c>
      <c r="AU163" s="268" t="s">
        <v>81</v>
      </c>
      <c r="AV163" s="257" t="s">
        <v>142</v>
      </c>
      <c r="AW163" s="257" t="s">
        <v>34</v>
      </c>
      <c r="AX163" s="257" t="s">
        <v>79</v>
      </c>
      <c r="AY163" s="268" t="s">
        <v>135</v>
      </c>
    </row>
    <row r="164" spans="2:65" s="55" customFormat="1" ht="28.9" customHeight="1" x14ac:dyDescent="0.3">
      <c r="B164" s="56"/>
      <c r="C164" s="286" t="s">
        <v>275</v>
      </c>
      <c r="D164" s="286" t="s">
        <v>387</v>
      </c>
      <c r="E164" s="287" t="s">
        <v>450</v>
      </c>
      <c r="F164" s="288" t="s">
        <v>451</v>
      </c>
      <c r="G164" s="289" t="s">
        <v>199</v>
      </c>
      <c r="H164" s="290">
        <v>639.23199999999997</v>
      </c>
      <c r="I164" s="291"/>
      <c r="J164" s="292">
        <f>ROUND(I164*H164,2)</f>
        <v>0</v>
      </c>
      <c r="K164" s="288"/>
      <c r="L164" s="293"/>
      <c r="M164" s="294"/>
      <c r="N164" s="295" t="s">
        <v>42</v>
      </c>
      <c r="O164" s="57"/>
      <c r="P164" s="226">
        <f>O164*H164</f>
        <v>0</v>
      </c>
      <c r="Q164" s="226">
        <v>7.7000000000000002E-3</v>
      </c>
      <c r="R164" s="226">
        <f>Q164*H164</f>
        <v>4.9220863999999995</v>
      </c>
      <c r="S164" s="226">
        <v>0</v>
      </c>
      <c r="T164" s="227">
        <f>S164*H164</f>
        <v>0</v>
      </c>
      <c r="AR164" s="38" t="s">
        <v>169</v>
      </c>
      <c r="AT164" s="38" t="s">
        <v>387</v>
      </c>
      <c r="AU164" s="38" t="s">
        <v>81</v>
      </c>
      <c r="AY164" s="38" t="s">
        <v>135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38" t="s">
        <v>79</v>
      </c>
      <c r="BK164" s="228">
        <f>ROUND(I164*H164,2)</f>
        <v>0</v>
      </c>
      <c r="BL164" s="38" t="s">
        <v>142</v>
      </c>
      <c r="BM164" s="38" t="s">
        <v>452</v>
      </c>
    </row>
    <row r="165" spans="2:65" s="242" customFormat="1" x14ac:dyDescent="0.3">
      <c r="B165" s="243"/>
      <c r="C165" s="244"/>
      <c r="D165" s="245" t="s">
        <v>147</v>
      </c>
      <c r="E165" s="246"/>
      <c r="F165" s="247" t="s">
        <v>359</v>
      </c>
      <c r="G165" s="244"/>
      <c r="H165" s="246"/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147</v>
      </c>
      <c r="AU165" s="253" t="s">
        <v>81</v>
      </c>
      <c r="AV165" s="242" t="s">
        <v>79</v>
      </c>
      <c r="AW165" s="242" t="s">
        <v>34</v>
      </c>
      <c r="AX165" s="242" t="s">
        <v>71</v>
      </c>
      <c r="AY165" s="253" t="s">
        <v>135</v>
      </c>
    </row>
    <row r="166" spans="2:65" s="229" customFormat="1" x14ac:dyDescent="0.3">
      <c r="B166" s="230"/>
      <c r="C166" s="231"/>
      <c r="D166" s="245" t="s">
        <v>147</v>
      </c>
      <c r="E166" s="254"/>
      <c r="F166" s="255" t="s">
        <v>453</v>
      </c>
      <c r="G166" s="231"/>
      <c r="H166" s="256">
        <v>61.984999999999999</v>
      </c>
      <c r="I166" s="236"/>
      <c r="J166" s="231"/>
      <c r="K166" s="231"/>
      <c r="L166" s="237"/>
      <c r="M166" s="238"/>
      <c r="N166" s="239"/>
      <c r="O166" s="239"/>
      <c r="P166" s="239"/>
      <c r="Q166" s="239"/>
      <c r="R166" s="239"/>
      <c r="S166" s="239"/>
      <c r="T166" s="240"/>
      <c r="AT166" s="241" t="s">
        <v>147</v>
      </c>
      <c r="AU166" s="241" t="s">
        <v>81</v>
      </c>
      <c r="AV166" s="229" t="s">
        <v>81</v>
      </c>
      <c r="AW166" s="229" t="s">
        <v>34</v>
      </c>
      <c r="AX166" s="229" t="s">
        <v>71</v>
      </c>
      <c r="AY166" s="241" t="s">
        <v>135</v>
      </c>
    </row>
    <row r="167" spans="2:65" s="229" customFormat="1" x14ac:dyDescent="0.3">
      <c r="B167" s="230"/>
      <c r="C167" s="231"/>
      <c r="D167" s="245" t="s">
        <v>147</v>
      </c>
      <c r="E167" s="254"/>
      <c r="F167" s="255" t="s">
        <v>454</v>
      </c>
      <c r="G167" s="231"/>
      <c r="H167" s="256">
        <v>577.24699999999996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147</v>
      </c>
      <c r="AU167" s="241" t="s">
        <v>81</v>
      </c>
      <c r="AV167" s="229" t="s">
        <v>81</v>
      </c>
      <c r="AW167" s="229" t="s">
        <v>34</v>
      </c>
      <c r="AX167" s="229" t="s">
        <v>71</v>
      </c>
      <c r="AY167" s="241" t="s">
        <v>135</v>
      </c>
    </row>
    <row r="168" spans="2:65" s="257" customFormat="1" x14ac:dyDescent="0.3">
      <c r="B168" s="258"/>
      <c r="C168" s="259"/>
      <c r="D168" s="232" t="s">
        <v>147</v>
      </c>
      <c r="E168" s="260"/>
      <c r="F168" s="261" t="s">
        <v>209</v>
      </c>
      <c r="G168" s="259"/>
      <c r="H168" s="262">
        <v>639.23199999999997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AT168" s="268" t="s">
        <v>147</v>
      </c>
      <c r="AU168" s="268" t="s">
        <v>81</v>
      </c>
      <c r="AV168" s="257" t="s">
        <v>142</v>
      </c>
      <c r="AW168" s="257" t="s">
        <v>34</v>
      </c>
      <c r="AX168" s="257" t="s">
        <v>79</v>
      </c>
      <c r="AY168" s="268" t="s">
        <v>135</v>
      </c>
    </row>
    <row r="169" spans="2:65" s="55" customFormat="1" ht="20.45" customHeight="1" x14ac:dyDescent="0.3">
      <c r="B169" s="56"/>
      <c r="C169" s="217" t="s">
        <v>282</v>
      </c>
      <c r="D169" s="217" t="s">
        <v>138</v>
      </c>
      <c r="E169" s="218" t="s">
        <v>348</v>
      </c>
      <c r="F169" s="219" t="s">
        <v>349</v>
      </c>
      <c r="G169" s="220" t="s">
        <v>297</v>
      </c>
      <c r="H169" s="269"/>
      <c r="I169" s="222"/>
      <c r="J169" s="223">
        <f>ROUND(I169*H169,2)</f>
        <v>0</v>
      </c>
      <c r="K169" s="219" t="s">
        <v>200</v>
      </c>
      <c r="L169" s="77"/>
      <c r="M169" s="224"/>
      <c r="N169" s="225" t="s">
        <v>42</v>
      </c>
      <c r="O169" s="5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AR169" s="38" t="s">
        <v>203</v>
      </c>
      <c r="AT169" s="38" t="s">
        <v>138</v>
      </c>
      <c r="AU169" s="38" t="s">
        <v>81</v>
      </c>
      <c r="AY169" s="38" t="s">
        <v>135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38" t="s">
        <v>79</v>
      </c>
      <c r="BK169" s="228">
        <f>ROUND(I169*H169,2)</f>
        <v>0</v>
      </c>
      <c r="BL169" s="38" t="s">
        <v>203</v>
      </c>
      <c r="BM169" s="38" t="s">
        <v>455</v>
      </c>
    </row>
    <row r="170" spans="2:65" s="199" customFormat="1" ht="29.85" customHeight="1" x14ac:dyDescent="0.3">
      <c r="B170" s="200"/>
      <c r="C170" s="201"/>
      <c r="D170" s="214" t="s">
        <v>70</v>
      </c>
      <c r="E170" s="215" t="s">
        <v>456</v>
      </c>
      <c r="F170" s="215" t="s">
        <v>457</v>
      </c>
      <c r="G170" s="201"/>
      <c r="H170" s="201"/>
      <c r="I170" s="204"/>
      <c r="J170" s="216">
        <f>BK170</f>
        <v>0</v>
      </c>
      <c r="K170" s="201"/>
      <c r="L170" s="206"/>
      <c r="M170" s="207"/>
      <c r="N170" s="208"/>
      <c r="O170" s="208"/>
      <c r="P170" s="209">
        <f>SUM(P171:P178)</f>
        <v>0</v>
      </c>
      <c r="Q170" s="208"/>
      <c r="R170" s="209">
        <f>SUM(R171:R178)</f>
        <v>4.4932050000000001E-2</v>
      </c>
      <c r="S170" s="208"/>
      <c r="T170" s="210">
        <f>SUM(T171:T178)</f>
        <v>0</v>
      </c>
      <c r="AR170" s="211" t="s">
        <v>81</v>
      </c>
      <c r="AT170" s="212" t="s">
        <v>70</v>
      </c>
      <c r="AU170" s="212" t="s">
        <v>79</v>
      </c>
      <c r="AY170" s="211" t="s">
        <v>135</v>
      </c>
      <c r="BK170" s="213">
        <f>SUM(BK171:BK178)</f>
        <v>0</v>
      </c>
    </row>
    <row r="171" spans="2:65" s="55" customFormat="1" ht="28.9" customHeight="1" x14ac:dyDescent="0.3">
      <c r="B171" s="56"/>
      <c r="C171" s="217" t="s">
        <v>290</v>
      </c>
      <c r="D171" s="217" t="s">
        <v>138</v>
      </c>
      <c r="E171" s="218" t="s">
        <v>458</v>
      </c>
      <c r="F171" s="219" t="s">
        <v>459</v>
      </c>
      <c r="G171" s="220" t="s">
        <v>239</v>
      </c>
      <c r="H171" s="221">
        <v>490.69600000000003</v>
      </c>
      <c r="I171" s="222"/>
      <c r="J171" s="223">
        <f>ROUND(I171*H171,2)</f>
        <v>0</v>
      </c>
      <c r="K171" s="219"/>
      <c r="L171" s="77"/>
      <c r="M171" s="224"/>
      <c r="N171" s="225" t="s">
        <v>42</v>
      </c>
      <c r="O171" s="57"/>
      <c r="P171" s="226">
        <f>O171*H171</f>
        <v>0</v>
      </c>
      <c r="Q171" s="226">
        <v>9.0000000000000006E-5</v>
      </c>
      <c r="R171" s="226">
        <f>Q171*H171</f>
        <v>4.4162640000000003E-2</v>
      </c>
      <c r="S171" s="226">
        <v>0</v>
      </c>
      <c r="T171" s="227">
        <f>S171*H171</f>
        <v>0</v>
      </c>
      <c r="AR171" s="38" t="s">
        <v>203</v>
      </c>
      <c r="AT171" s="38" t="s">
        <v>138</v>
      </c>
      <c r="AU171" s="38" t="s">
        <v>81</v>
      </c>
      <c r="AY171" s="38" t="s">
        <v>135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38" t="s">
        <v>79</v>
      </c>
      <c r="BK171" s="228">
        <f>ROUND(I171*H171,2)</f>
        <v>0</v>
      </c>
      <c r="BL171" s="38" t="s">
        <v>203</v>
      </c>
      <c r="BM171" s="38" t="s">
        <v>460</v>
      </c>
    </row>
    <row r="172" spans="2:65" s="229" customFormat="1" x14ac:dyDescent="0.3">
      <c r="B172" s="230"/>
      <c r="C172" s="231"/>
      <c r="D172" s="245" t="s">
        <v>147</v>
      </c>
      <c r="E172" s="254"/>
      <c r="F172" s="255" t="s">
        <v>461</v>
      </c>
      <c r="G172" s="231"/>
      <c r="H172" s="256">
        <v>94.4</v>
      </c>
      <c r="I172" s="236"/>
      <c r="J172" s="231"/>
      <c r="K172" s="231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147</v>
      </c>
      <c r="AU172" s="241" t="s">
        <v>81</v>
      </c>
      <c r="AV172" s="229" t="s">
        <v>81</v>
      </c>
      <c r="AW172" s="229" t="s">
        <v>34</v>
      </c>
      <c r="AX172" s="229" t="s">
        <v>71</v>
      </c>
      <c r="AY172" s="241" t="s">
        <v>135</v>
      </c>
    </row>
    <row r="173" spans="2:65" s="229" customFormat="1" x14ac:dyDescent="0.3">
      <c r="B173" s="230"/>
      <c r="C173" s="231"/>
      <c r="D173" s="245" t="s">
        <v>147</v>
      </c>
      <c r="E173" s="254"/>
      <c r="F173" s="255" t="s">
        <v>462</v>
      </c>
      <c r="G173" s="231"/>
      <c r="H173" s="256">
        <v>54</v>
      </c>
      <c r="I173" s="236"/>
      <c r="J173" s="231"/>
      <c r="K173" s="231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147</v>
      </c>
      <c r="AU173" s="241" t="s">
        <v>81</v>
      </c>
      <c r="AV173" s="229" t="s">
        <v>81</v>
      </c>
      <c r="AW173" s="229" t="s">
        <v>34</v>
      </c>
      <c r="AX173" s="229" t="s">
        <v>71</v>
      </c>
      <c r="AY173" s="241" t="s">
        <v>135</v>
      </c>
    </row>
    <row r="174" spans="2:65" s="229" customFormat="1" x14ac:dyDescent="0.3">
      <c r="B174" s="230"/>
      <c r="C174" s="231"/>
      <c r="D174" s="245" t="s">
        <v>147</v>
      </c>
      <c r="E174" s="254"/>
      <c r="F174" s="255" t="s">
        <v>463</v>
      </c>
      <c r="G174" s="231"/>
      <c r="H174" s="256">
        <v>191.4</v>
      </c>
      <c r="I174" s="236"/>
      <c r="J174" s="231"/>
      <c r="K174" s="231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147</v>
      </c>
      <c r="AU174" s="241" t="s">
        <v>81</v>
      </c>
      <c r="AV174" s="229" t="s">
        <v>81</v>
      </c>
      <c r="AW174" s="229" t="s">
        <v>34</v>
      </c>
      <c r="AX174" s="229" t="s">
        <v>71</v>
      </c>
      <c r="AY174" s="241" t="s">
        <v>135</v>
      </c>
    </row>
    <row r="175" spans="2:65" s="229" customFormat="1" x14ac:dyDescent="0.3">
      <c r="B175" s="230"/>
      <c r="C175" s="231"/>
      <c r="D175" s="245" t="s">
        <v>147</v>
      </c>
      <c r="E175" s="254"/>
      <c r="F175" s="255" t="s">
        <v>464</v>
      </c>
      <c r="G175" s="231"/>
      <c r="H175" s="256">
        <v>150.89599999999999</v>
      </c>
      <c r="I175" s="236"/>
      <c r="J175" s="231"/>
      <c r="K175" s="231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147</v>
      </c>
      <c r="AU175" s="241" t="s">
        <v>81</v>
      </c>
      <c r="AV175" s="229" t="s">
        <v>81</v>
      </c>
      <c r="AW175" s="229" t="s">
        <v>34</v>
      </c>
      <c r="AX175" s="229" t="s">
        <v>71</v>
      </c>
      <c r="AY175" s="241" t="s">
        <v>135</v>
      </c>
    </row>
    <row r="176" spans="2:65" s="257" customFormat="1" x14ac:dyDescent="0.3">
      <c r="B176" s="258"/>
      <c r="C176" s="259"/>
      <c r="D176" s="232" t="s">
        <v>147</v>
      </c>
      <c r="E176" s="260"/>
      <c r="F176" s="261" t="s">
        <v>209</v>
      </c>
      <c r="G176" s="259"/>
      <c r="H176" s="262">
        <v>490.69600000000003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AT176" s="268" t="s">
        <v>147</v>
      </c>
      <c r="AU176" s="268" t="s">
        <v>81</v>
      </c>
      <c r="AV176" s="257" t="s">
        <v>142</v>
      </c>
      <c r="AW176" s="257" t="s">
        <v>34</v>
      </c>
      <c r="AX176" s="257" t="s">
        <v>79</v>
      </c>
      <c r="AY176" s="268" t="s">
        <v>135</v>
      </c>
    </row>
    <row r="177" spans="2:65" s="55" customFormat="1" ht="28.9" customHeight="1" x14ac:dyDescent="0.3">
      <c r="B177" s="56"/>
      <c r="C177" s="217" t="s">
        <v>294</v>
      </c>
      <c r="D177" s="217" t="s">
        <v>138</v>
      </c>
      <c r="E177" s="218" t="s">
        <v>465</v>
      </c>
      <c r="F177" s="219" t="s">
        <v>466</v>
      </c>
      <c r="G177" s="220" t="s">
        <v>199</v>
      </c>
      <c r="H177" s="221">
        <v>8.5489999999999995</v>
      </c>
      <c r="I177" s="222"/>
      <c r="J177" s="223">
        <f>ROUND(I177*H177,2)</f>
        <v>0</v>
      </c>
      <c r="K177" s="219"/>
      <c r="L177" s="77"/>
      <c r="M177" s="224"/>
      <c r="N177" s="225" t="s">
        <v>42</v>
      </c>
      <c r="O177" s="57"/>
      <c r="P177" s="226">
        <f>O177*H177</f>
        <v>0</v>
      </c>
      <c r="Q177" s="226">
        <v>9.0000000000000006E-5</v>
      </c>
      <c r="R177" s="226">
        <f>Q177*H177</f>
        <v>7.6940999999999999E-4</v>
      </c>
      <c r="S177" s="226">
        <v>0</v>
      </c>
      <c r="T177" s="227">
        <f>S177*H177</f>
        <v>0</v>
      </c>
      <c r="AR177" s="38" t="s">
        <v>203</v>
      </c>
      <c r="AT177" s="38" t="s">
        <v>138</v>
      </c>
      <c r="AU177" s="38" t="s">
        <v>81</v>
      </c>
      <c r="AY177" s="38" t="s">
        <v>135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38" t="s">
        <v>79</v>
      </c>
      <c r="BK177" s="228">
        <f>ROUND(I177*H177,2)</f>
        <v>0</v>
      </c>
      <c r="BL177" s="38" t="s">
        <v>203</v>
      </c>
      <c r="BM177" s="38" t="s">
        <v>467</v>
      </c>
    </row>
    <row r="178" spans="2:65" s="229" customFormat="1" x14ac:dyDescent="0.3">
      <c r="B178" s="230"/>
      <c r="C178" s="231"/>
      <c r="D178" s="245" t="s">
        <v>147</v>
      </c>
      <c r="E178" s="254"/>
      <c r="F178" s="255" t="s">
        <v>468</v>
      </c>
      <c r="G178" s="231"/>
      <c r="H178" s="256">
        <v>8.5489999999999995</v>
      </c>
      <c r="I178" s="236"/>
      <c r="J178" s="231"/>
      <c r="K178" s="231"/>
      <c r="L178" s="237"/>
      <c r="M178" s="296"/>
      <c r="N178" s="297"/>
      <c r="O178" s="297"/>
      <c r="P178" s="297"/>
      <c r="Q178" s="297"/>
      <c r="R178" s="297"/>
      <c r="S178" s="297"/>
      <c r="T178" s="298"/>
      <c r="AT178" s="241" t="s">
        <v>147</v>
      </c>
      <c r="AU178" s="241" t="s">
        <v>81</v>
      </c>
      <c r="AV178" s="229" t="s">
        <v>81</v>
      </c>
      <c r="AW178" s="229" t="s">
        <v>34</v>
      </c>
      <c r="AX178" s="229" t="s">
        <v>79</v>
      </c>
      <c r="AY178" s="241" t="s">
        <v>135</v>
      </c>
    </row>
    <row r="179" spans="2:65" s="55" customFormat="1" ht="6.95" customHeight="1" x14ac:dyDescent="0.3">
      <c r="B179" s="72"/>
      <c r="C179" s="73"/>
      <c r="D179" s="73"/>
      <c r="E179" s="73"/>
      <c r="F179" s="73"/>
      <c r="G179" s="73"/>
      <c r="H179" s="73"/>
      <c r="I179" s="158"/>
      <c r="J179" s="73"/>
      <c r="K179" s="73"/>
      <c r="L179" s="77"/>
    </row>
  </sheetData>
  <sheetProtection password="CC35" sheet="1" objects="1" scenarios="1" formatCells="0" formatColumns="0" formatRows="0" sort="0" autoFilter="0"/>
  <autoFilter ref="C84:K178"/>
  <mergeCells count="9">
    <mergeCell ref="E45:H45"/>
    <mergeCell ref="E47:H47"/>
    <mergeCell ref="E75:H75"/>
    <mergeCell ref="E77:H77"/>
    <mergeCell ref="G1:H1"/>
    <mergeCell ref="L2:V2"/>
    <mergeCell ref="E7:H7"/>
    <mergeCell ref="E9:H9"/>
    <mergeCell ref="E24:H24"/>
  </mergeCells>
  <hyperlinks>
    <hyperlink ref="F1" location="C2" display="1) Krycí list soupisu"/>
    <hyperlink ref="G1" location="C54" display="2) Rekapitulace"/>
    <hyperlink ref="J1" location="C84" display="3) Soupis prací"/>
    <hyperlink ref="L1" location="'Rekapitulace stavby'!C2" display="Rekapitulace stavby"/>
  </hyperlinks>
  <pageMargins left="0.58333333333333304" right="0.58333333333333304" top="0.58333333333333304" bottom="0.58333333333333304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3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31" customWidth="1"/>
    <col min="10" max="10" width="20.1640625" customWidth="1"/>
    <col min="11" max="11" width="13.33203125" customWidth="1"/>
    <col min="12" max="12" width="8.83203125" customWidth="1"/>
    <col min="13" max="18" width="9.1640625" hidden="1" customWidth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32" max="43" width="8.83203125" customWidth="1"/>
    <col min="44" max="65" width="9.1640625" hidden="1" customWidth="1"/>
    <col min="66" max="1025" width="8.83203125" customWidth="1"/>
  </cols>
  <sheetData>
    <row r="1" spans="1:70" ht="21.75" customHeight="1" x14ac:dyDescent="0.3">
      <c r="A1" s="35"/>
      <c r="B1" s="132"/>
      <c r="C1" s="132"/>
      <c r="D1" s="133" t="s">
        <v>1</v>
      </c>
      <c r="E1" s="132"/>
      <c r="F1" s="134" t="s">
        <v>96</v>
      </c>
      <c r="G1" s="20" t="s">
        <v>97</v>
      </c>
      <c r="H1" s="20"/>
      <c r="I1" s="135"/>
      <c r="J1" s="134" t="s">
        <v>98</v>
      </c>
      <c r="K1" s="133" t="s">
        <v>99</v>
      </c>
      <c r="L1" s="134" t="s">
        <v>100</v>
      </c>
      <c r="M1" s="134"/>
      <c r="N1" s="134"/>
      <c r="O1" s="134"/>
      <c r="P1" s="134"/>
      <c r="Q1" s="134"/>
      <c r="R1" s="134"/>
      <c r="S1" s="134"/>
      <c r="T1" s="134"/>
      <c r="U1" s="34"/>
      <c r="V1" s="34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</row>
    <row r="2" spans="1:70" ht="36.950000000000003" customHeight="1" x14ac:dyDescent="0.3"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AT2" s="38" t="s">
        <v>87</v>
      </c>
    </row>
    <row r="3" spans="1:70" ht="6.95" customHeight="1" x14ac:dyDescent="0.3">
      <c r="B3" s="39"/>
      <c r="C3" s="40"/>
      <c r="D3" s="40"/>
      <c r="E3" s="40"/>
      <c r="F3" s="40"/>
      <c r="G3" s="40"/>
      <c r="H3" s="40"/>
      <c r="I3" s="136"/>
      <c r="J3" s="40"/>
      <c r="K3" s="41"/>
      <c r="AT3" s="38" t="s">
        <v>81</v>
      </c>
    </row>
    <row r="4" spans="1:70" ht="36.950000000000003" customHeight="1" x14ac:dyDescent="0.3">
      <c r="B4" s="42"/>
      <c r="C4" s="43"/>
      <c r="D4" s="44" t="s">
        <v>101</v>
      </c>
      <c r="E4" s="43"/>
      <c r="F4" s="43"/>
      <c r="G4" s="43"/>
      <c r="H4" s="43"/>
      <c r="I4" s="137"/>
      <c r="J4" s="43"/>
      <c r="K4" s="45"/>
      <c r="M4" s="46" t="s">
        <v>12</v>
      </c>
      <c r="AT4" s="38" t="s">
        <v>6</v>
      </c>
    </row>
    <row r="5" spans="1:70" ht="6.95" customHeight="1" x14ac:dyDescent="0.3">
      <c r="B5" s="42"/>
      <c r="C5" s="43"/>
      <c r="D5" s="43"/>
      <c r="E5" s="43"/>
      <c r="F5" s="43"/>
      <c r="G5" s="43"/>
      <c r="H5" s="43"/>
      <c r="I5" s="137"/>
      <c r="J5" s="43"/>
      <c r="K5" s="45"/>
    </row>
    <row r="6" spans="1:70" ht="15" x14ac:dyDescent="0.3">
      <c r="B6" s="42"/>
      <c r="C6" s="43"/>
      <c r="D6" s="51" t="s">
        <v>18</v>
      </c>
      <c r="E6" s="43"/>
      <c r="F6" s="43"/>
      <c r="G6" s="43"/>
      <c r="H6" s="43"/>
      <c r="I6" s="137"/>
      <c r="J6" s="43"/>
      <c r="K6" s="45"/>
    </row>
    <row r="7" spans="1:70" ht="20.45" customHeight="1" x14ac:dyDescent="0.3">
      <c r="B7" s="42"/>
      <c r="C7" s="43"/>
      <c r="D7" s="43"/>
      <c r="E7" s="19" t="str">
        <f>'Rekapitulace stavby'!K6</f>
        <v>ZÁKLADNÍ ŠKOLA LESNÍ - OPRAVA TĚLOCVIČNY</v>
      </c>
      <c r="F7" s="19"/>
      <c r="G7" s="19"/>
      <c r="H7" s="19"/>
      <c r="I7" s="137"/>
      <c r="J7" s="43"/>
      <c r="K7" s="45"/>
    </row>
    <row r="8" spans="1:70" s="55" customFormat="1" ht="15" x14ac:dyDescent="0.3">
      <c r="B8" s="56"/>
      <c r="C8" s="57"/>
      <c r="D8" s="51" t="s">
        <v>102</v>
      </c>
      <c r="E8" s="57"/>
      <c r="F8" s="57"/>
      <c r="G8" s="57"/>
      <c r="H8" s="57"/>
      <c r="I8" s="138"/>
      <c r="J8" s="57"/>
      <c r="K8" s="60"/>
    </row>
    <row r="9" spans="1:70" s="55" customFormat="1" ht="36.950000000000003" customHeight="1" x14ac:dyDescent="0.3">
      <c r="B9" s="56"/>
      <c r="C9" s="57"/>
      <c r="D9" s="57"/>
      <c r="E9" s="2" t="s">
        <v>469</v>
      </c>
      <c r="F9" s="2"/>
      <c r="G9" s="2"/>
      <c r="H9" s="2"/>
      <c r="I9" s="138"/>
      <c r="J9" s="57"/>
      <c r="K9" s="60"/>
    </row>
    <row r="10" spans="1:70" s="55" customFormat="1" x14ac:dyDescent="0.3">
      <c r="B10" s="56"/>
      <c r="C10" s="57"/>
      <c r="D10" s="57"/>
      <c r="E10" s="57"/>
      <c r="F10" s="57"/>
      <c r="G10" s="57"/>
      <c r="H10" s="57"/>
      <c r="I10" s="138"/>
      <c r="J10" s="57"/>
      <c r="K10" s="60"/>
    </row>
    <row r="11" spans="1:70" s="55" customFormat="1" ht="14.45" customHeight="1" x14ac:dyDescent="0.3">
      <c r="B11" s="56"/>
      <c r="C11" s="57"/>
      <c r="D11" s="51" t="s">
        <v>20</v>
      </c>
      <c r="E11" s="57"/>
      <c r="F11" s="49"/>
      <c r="G11" s="57"/>
      <c r="H11" s="57"/>
      <c r="I11" s="139" t="s">
        <v>21</v>
      </c>
      <c r="J11" s="49"/>
      <c r="K11" s="60"/>
    </row>
    <row r="12" spans="1:70" s="55" customFormat="1" ht="14.45" customHeight="1" x14ac:dyDescent="0.3">
      <c r="B12" s="56"/>
      <c r="C12" s="57"/>
      <c r="D12" s="51" t="s">
        <v>22</v>
      </c>
      <c r="E12" s="57"/>
      <c r="F12" s="49" t="s">
        <v>23</v>
      </c>
      <c r="G12" s="57"/>
      <c r="H12" s="57"/>
      <c r="I12" s="139" t="s">
        <v>24</v>
      </c>
      <c r="J12" s="91" t="str">
        <f>'Rekapitulace stavby'!AN8</f>
        <v>6.3.2017</v>
      </c>
      <c r="K12" s="60"/>
    </row>
    <row r="13" spans="1:70" s="55" customFormat="1" ht="10.9" customHeight="1" x14ac:dyDescent="0.3">
      <c r="B13" s="56"/>
      <c r="C13" s="57"/>
      <c r="D13" s="57"/>
      <c r="E13" s="57"/>
      <c r="F13" s="57"/>
      <c r="G13" s="57"/>
      <c r="H13" s="57"/>
      <c r="I13" s="138"/>
      <c r="J13" s="57"/>
      <c r="K13" s="60"/>
    </row>
    <row r="14" spans="1:70" s="55" customFormat="1" ht="14.45" customHeight="1" x14ac:dyDescent="0.3">
      <c r="B14" s="56"/>
      <c r="C14" s="57"/>
      <c r="D14" s="51" t="s">
        <v>26</v>
      </c>
      <c r="E14" s="57"/>
      <c r="F14" s="57"/>
      <c r="G14" s="57"/>
      <c r="H14" s="57"/>
      <c r="I14" s="139" t="s">
        <v>27</v>
      </c>
      <c r="J14" s="49"/>
      <c r="K14" s="60"/>
    </row>
    <row r="15" spans="1:70" s="55" customFormat="1" ht="18" customHeight="1" x14ac:dyDescent="0.3">
      <c r="B15" s="56"/>
      <c r="C15" s="57"/>
      <c r="D15" s="57"/>
      <c r="E15" s="49" t="s">
        <v>28</v>
      </c>
      <c r="F15" s="57"/>
      <c r="G15" s="57"/>
      <c r="H15" s="57"/>
      <c r="I15" s="139" t="s">
        <v>29</v>
      </c>
      <c r="J15" s="49"/>
      <c r="K15" s="60"/>
    </row>
    <row r="16" spans="1:70" s="55" customFormat="1" ht="6.95" customHeight="1" x14ac:dyDescent="0.3">
      <c r="B16" s="56"/>
      <c r="C16" s="57"/>
      <c r="D16" s="57"/>
      <c r="E16" s="57"/>
      <c r="F16" s="57"/>
      <c r="G16" s="57"/>
      <c r="H16" s="57"/>
      <c r="I16" s="138"/>
      <c r="J16" s="57"/>
      <c r="K16" s="60"/>
    </row>
    <row r="17" spans="2:11" s="55" customFormat="1" ht="14.45" customHeight="1" x14ac:dyDescent="0.3">
      <c r="B17" s="56"/>
      <c r="C17" s="57"/>
      <c r="D17" s="51" t="s">
        <v>30</v>
      </c>
      <c r="E17" s="57"/>
      <c r="F17" s="57"/>
      <c r="G17" s="57"/>
      <c r="H17" s="57"/>
      <c r="I17" s="139" t="s">
        <v>27</v>
      </c>
      <c r="J17" s="49" t="str">
        <f>IF('Rekapitulace stavby'!AN13="Vyplň údaj","",IF('Rekapitulace stavby'!AN13="","",'Rekapitulace stavby'!AN13))</f>
        <v/>
      </c>
      <c r="K17" s="60"/>
    </row>
    <row r="18" spans="2:11" s="55" customFormat="1" ht="18" customHeight="1" x14ac:dyDescent="0.3">
      <c r="B18" s="56"/>
      <c r="C18" s="57"/>
      <c r="D18" s="57"/>
      <c r="E18" s="49" t="str">
        <f>IF('Rekapitulace stavby'!E14="Vyplň údaj","",IF('Rekapitulace stavby'!E14="","",'Rekapitulace stavby'!E14))</f>
        <v/>
      </c>
      <c r="F18" s="57"/>
      <c r="G18" s="57"/>
      <c r="H18" s="57"/>
      <c r="I18" s="139" t="s">
        <v>29</v>
      </c>
      <c r="J18" s="49" t="str">
        <f>IF('Rekapitulace stavby'!AN14="Vyplň údaj","",IF('Rekapitulace stavby'!AN14="","",'Rekapitulace stavby'!AN14))</f>
        <v/>
      </c>
      <c r="K18" s="60"/>
    </row>
    <row r="19" spans="2:11" s="55" customFormat="1" ht="6.95" customHeight="1" x14ac:dyDescent="0.3">
      <c r="B19" s="56"/>
      <c r="C19" s="57"/>
      <c r="D19" s="57"/>
      <c r="E19" s="57"/>
      <c r="F19" s="57"/>
      <c r="G19" s="57"/>
      <c r="H19" s="57"/>
      <c r="I19" s="138"/>
      <c r="J19" s="57"/>
      <c r="K19" s="60"/>
    </row>
    <row r="20" spans="2:11" s="55" customFormat="1" ht="14.45" customHeight="1" x14ac:dyDescent="0.3">
      <c r="B20" s="56"/>
      <c r="C20" s="57"/>
      <c r="D20" s="51" t="s">
        <v>32</v>
      </c>
      <c r="E20" s="57"/>
      <c r="F20" s="57"/>
      <c r="G20" s="57"/>
      <c r="H20" s="57"/>
      <c r="I20" s="139" t="s">
        <v>27</v>
      </c>
      <c r="J20" s="49"/>
      <c r="K20" s="60"/>
    </row>
    <row r="21" spans="2:11" s="55" customFormat="1" ht="18" customHeight="1" x14ac:dyDescent="0.3">
      <c r="B21" s="56"/>
      <c r="C21" s="57"/>
      <c r="D21" s="57"/>
      <c r="E21" s="49" t="s">
        <v>33</v>
      </c>
      <c r="F21" s="57"/>
      <c r="G21" s="57"/>
      <c r="H21" s="57"/>
      <c r="I21" s="139" t="s">
        <v>29</v>
      </c>
      <c r="J21" s="49"/>
      <c r="K21" s="60"/>
    </row>
    <row r="22" spans="2:11" s="55" customFormat="1" ht="6.95" customHeight="1" x14ac:dyDescent="0.3">
      <c r="B22" s="56"/>
      <c r="C22" s="57"/>
      <c r="D22" s="57"/>
      <c r="E22" s="57"/>
      <c r="F22" s="57"/>
      <c r="G22" s="57"/>
      <c r="H22" s="57"/>
      <c r="I22" s="138"/>
      <c r="J22" s="57"/>
      <c r="K22" s="60"/>
    </row>
    <row r="23" spans="2:11" s="55" customFormat="1" ht="14.45" customHeight="1" x14ac:dyDescent="0.3">
      <c r="B23" s="56"/>
      <c r="C23" s="57"/>
      <c r="D23" s="51" t="s">
        <v>35</v>
      </c>
      <c r="E23" s="57"/>
      <c r="F23" s="57"/>
      <c r="G23" s="57"/>
      <c r="H23" s="57"/>
      <c r="I23" s="138"/>
      <c r="J23" s="57"/>
      <c r="K23" s="60"/>
    </row>
    <row r="24" spans="2:11" s="140" customFormat="1" ht="106.9" customHeight="1" x14ac:dyDescent="0.3">
      <c r="B24" s="141"/>
      <c r="C24" s="142"/>
      <c r="D24" s="142"/>
      <c r="E24" s="9" t="s">
        <v>104</v>
      </c>
      <c r="F24" s="9"/>
      <c r="G24" s="9"/>
      <c r="H24" s="9"/>
      <c r="I24" s="143"/>
      <c r="J24" s="142"/>
      <c r="K24" s="144"/>
    </row>
    <row r="25" spans="2:11" s="55" customFormat="1" ht="6.95" customHeight="1" x14ac:dyDescent="0.3">
      <c r="B25" s="56"/>
      <c r="C25" s="57"/>
      <c r="D25" s="57"/>
      <c r="E25" s="57"/>
      <c r="F25" s="57"/>
      <c r="G25" s="57"/>
      <c r="H25" s="57"/>
      <c r="I25" s="138"/>
      <c r="J25" s="57"/>
      <c r="K25" s="60"/>
    </row>
    <row r="26" spans="2:11" s="55" customFormat="1" ht="6.95" customHeight="1" x14ac:dyDescent="0.3">
      <c r="B26" s="56"/>
      <c r="C26" s="57"/>
      <c r="D26" s="103"/>
      <c r="E26" s="103"/>
      <c r="F26" s="103"/>
      <c r="G26" s="103"/>
      <c r="H26" s="103"/>
      <c r="I26" s="145"/>
      <c r="J26" s="103"/>
      <c r="K26" s="146"/>
    </row>
    <row r="27" spans="2:11" s="55" customFormat="1" ht="25.35" customHeight="1" x14ac:dyDescent="0.3">
      <c r="B27" s="56"/>
      <c r="C27" s="57"/>
      <c r="D27" s="147" t="s">
        <v>37</v>
      </c>
      <c r="E27" s="57"/>
      <c r="F27" s="57"/>
      <c r="G27" s="57"/>
      <c r="H27" s="57"/>
      <c r="I27" s="138"/>
      <c r="J27" s="107">
        <f>ROUND(J82,2)</f>
        <v>0</v>
      </c>
      <c r="K27" s="60"/>
    </row>
    <row r="28" spans="2:11" s="55" customFormat="1" ht="6.95" customHeight="1" x14ac:dyDescent="0.3">
      <c r="B28" s="56"/>
      <c r="C28" s="57"/>
      <c r="D28" s="103"/>
      <c r="E28" s="103"/>
      <c r="F28" s="103"/>
      <c r="G28" s="103"/>
      <c r="H28" s="103"/>
      <c r="I28" s="145"/>
      <c r="J28" s="103"/>
      <c r="K28" s="146"/>
    </row>
    <row r="29" spans="2:11" s="55" customFormat="1" ht="14.45" customHeight="1" x14ac:dyDescent="0.3">
      <c r="B29" s="56"/>
      <c r="C29" s="57"/>
      <c r="D29" s="57"/>
      <c r="E29" s="57"/>
      <c r="F29" s="61" t="s">
        <v>39</v>
      </c>
      <c r="G29" s="57"/>
      <c r="H29" s="57"/>
      <c r="I29" s="148" t="s">
        <v>38</v>
      </c>
      <c r="J29" s="61" t="s">
        <v>40</v>
      </c>
      <c r="K29" s="60"/>
    </row>
    <row r="30" spans="2:11" s="55" customFormat="1" ht="14.45" customHeight="1" x14ac:dyDescent="0.3">
      <c r="B30" s="56"/>
      <c r="C30" s="57"/>
      <c r="D30" s="65" t="s">
        <v>41</v>
      </c>
      <c r="E30" s="65" t="s">
        <v>42</v>
      </c>
      <c r="F30" s="149">
        <f>ROUND(SUM(BE82:BE152), 2)</f>
        <v>0</v>
      </c>
      <c r="G30" s="57"/>
      <c r="H30" s="57"/>
      <c r="I30" s="150">
        <v>0.21</v>
      </c>
      <c r="J30" s="149">
        <f>ROUND(ROUND((SUM(BE82:BE152)), 2)*I30, 2)</f>
        <v>0</v>
      </c>
      <c r="K30" s="60"/>
    </row>
    <row r="31" spans="2:11" s="55" customFormat="1" ht="14.45" customHeight="1" x14ac:dyDescent="0.3">
      <c r="B31" s="56"/>
      <c r="C31" s="57"/>
      <c r="D31" s="57"/>
      <c r="E31" s="65" t="s">
        <v>43</v>
      </c>
      <c r="F31" s="149">
        <f>ROUND(SUM(BF82:BF152), 2)</f>
        <v>0</v>
      </c>
      <c r="G31" s="57"/>
      <c r="H31" s="57"/>
      <c r="I31" s="150">
        <v>0.15</v>
      </c>
      <c r="J31" s="149">
        <f>ROUND(ROUND((SUM(BF82:BF152)), 2)*I31, 2)</f>
        <v>0</v>
      </c>
      <c r="K31" s="60"/>
    </row>
    <row r="32" spans="2:11" s="55" customFormat="1" ht="14.45" hidden="1" customHeight="1" x14ac:dyDescent="0.3">
      <c r="B32" s="56"/>
      <c r="C32" s="57"/>
      <c r="D32" s="57"/>
      <c r="E32" s="65" t="s">
        <v>44</v>
      </c>
      <c r="F32" s="149">
        <f>ROUND(SUM(BG82:BG152), 2)</f>
        <v>0</v>
      </c>
      <c r="G32" s="57"/>
      <c r="H32" s="57"/>
      <c r="I32" s="150">
        <v>0.21</v>
      </c>
      <c r="J32" s="149">
        <v>0</v>
      </c>
      <c r="K32" s="60"/>
    </row>
    <row r="33" spans="2:11" s="55" customFormat="1" ht="14.45" hidden="1" customHeight="1" x14ac:dyDescent="0.3">
      <c r="B33" s="56"/>
      <c r="C33" s="57"/>
      <c r="D33" s="57"/>
      <c r="E33" s="65" t="s">
        <v>45</v>
      </c>
      <c r="F33" s="149">
        <f>ROUND(SUM(BH82:BH152), 2)</f>
        <v>0</v>
      </c>
      <c r="G33" s="57"/>
      <c r="H33" s="57"/>
      <c r="I33" s="150">
        <v>0.15</v>
      </c>
      <c r="J33" s="149">
        <v>0</v>
      </c>
      <c r="K33" s="60"/>
    </row>
    <row r="34" spans="2:11" s="55" customFormat="1" ht="14.45" hidden="1" customHeight="1" x14ac:dyDescent="0.3">
      <c r="B34" s="56"/>
      <c r="C34" s="57"/>
      <c r="D34" s="57"/>
      <c r="E34" s="65" t="s">
        <v>46</v>
      </c>
      <c r="F34" s="149">
        <f>ROUND(SUM(BI82:BI152), 2)</f>
        <v>0</v>
      </c>
      <c r="G34" s="57"/>
      <c r="H34" s="57"/>
      <c r="I34" s="150">
        <v>0</v>
      </c>
      <c r="J34" s="149">
        <v>0</v>
      </c>
      <c r="K34" s="60"/>
    </row>
    <row r="35" spans="2:11" s="55" customFormat="1" ht="6.95" customHeight="1" x14ac:dyDescent="0.3">
      <c r="B35" s="56"/>
      <c r="C35" s="57"/>
      <c r="D35" s="57"/>
      <c r="E35" s="57"/>
      <c r="F35" s="57"/>
      <c r="G35" s="57"/>
      <c r="H35" s="57"/>
      <c r="I35" s="138"/>
      <c r="J35" s="57"/>
      <c r="K35" s="60"/>
    </row>
    <row r="36" spans="2:11" s="55" customFormat="1" ht="25.35" customHeight="1" x14ac:dyDescent="0.3">
      <c r="B36" s="56"/>
      <c r="C36" s="151"/>
      <c r="D36" s="152" t="s">
        <v>47</v>
      </c>
      <c r="E36" s="97"/>
      <c r="F36" s="97"/>
      <c r="G36" s="153" t="s">
        <v>48</v>
      </c>
      <c r="H36" s="154" t="s">
        <v>49</v>
      </c>
      <c r="I36" s="155"/>
      <c r="J36" s="156">
        <f>SUM(J27:J34)</f>
        <v>0</v>
      </c>
      <c r="K36" s="157"/>
    </row>
    <row r="37" spans="2:11" s="55" customFormat="1" ht="14.45" customHeight="1" x14ac:dyDescent="0.3">
      <c r="B37" s="72"/>
      <c r="C37" s="73"/>
      <c r="D37" s="73"/>
      <c r="E37" s="73"/>
      <c r="F37" s="73"/>
      <c r="G37" s="73"/>
      <c r="H37" s="73"/>
      <c r="I37" s="158"/>
      <c r="J37" s="73"/>
      <c r="K37" s="74"/>
    </row>
    <row r="41" spans="2:11" s="55" customFormat="1" ht="6.95" customHeight="1" x14ac:dyDescent="0.3">
      <c r="B41" s="159"/>
      <c r="C41" s="160"/>
      <c r="D41" s="160"/>
      <c r="E41" s="160"/>
      <c r="F41" s="160"/>
      <c r="G41" s="160"/>
      <c r="H41" s="160"/>
      <c r="I41" s="161"/>
      <c r="J41" s="160"/>
      <c r="K41" s="162"/>
    </row>
    <row r="42" spans="2:11" s="55" customFormat="1" ht="36.950000000000003" customHeight="1" x14ac:dyDescent="0.3">
      <c r="B42" s="56"/>
      <c r="C42" s="44" t="s">
        <v>105</v>
      </c>
      <c r="D42" s="57"/>
      <c r="E42" s="57"/>
      <c r="F42" s="57"/>
      <c r="G42" s="57"/>
      <c r="H42" s="57"/>
      <c r="I42" s="138"/>
      <c r="J42" s="57"/>
      <c r="K42" s="60"/>
    </row>
    <row r="43" spans="2:11" s="55" customFormat="1" ht="6.95" customHeight="1" x14ac:dyDescent="0.3">
      <c r="B43" s="56"/>
      <c r="C43" s="57"/>
      <c r="D43" s="57"/>
      <c r="E43" s="57"/>
      <c r="F43" s="57"/>
      <c r="G43" s="57"/>
      <c r="H43" s="57"/>
      <c r="I43" s="138"/>
      <c r="J43" s="57"/>
      <c r="K43" s="60"/>
    </row>
    <row r="44" spans="2:11" s="55" customFormat="1" ht="14.45" customHeight="1" x14ac:dyDescent="0.3">
      <c r="B44" s="56"/>
      <c r="C44" s="51" t="s">
        <v>18</v>
      </c>
      <c r="D44" s="57"/>
      <c r="E44" s="57"/>
      <c r="F44" s="57"/>
      <c r="G44" s="57"/>
      <c r="H44" s="57"/>
      <c r="I44" s="138"/>
      <c r="J44" s="57"/>
      <c r="K44" s="60"/>
    </row>
    <row r="45" spans="2:11" s="55" customFormat="1" ht="20.45" customHeight="1" x14ac:dyDescent="0.3">
      <c r="B45" s="56"/>
      <c r="C45" s="57"/>
      <c r="D45" s="57"/>
      <c r="E45" s="19" t="str">
        <f>E7</f>
        <v>ZÁKLADNÍ ŠKOLA LESNÍ - OPRAVA TĚLOCVIČNY</v>
      </c>
      <c r="F45" s="19"/>
      <c r="G45" s="19"/>
      <c r="H45" s="19"/>
      <c r="I45" s="138"/>
      <c r="J45" s="57"/>
      <c r="K45" s="60"/>
    </row>
    <row r="46" spans="2:11" s="55" customFormat="1" ht="14.45" customHeight="1" x14ac:dyDescent="0.3">
      <c r="B46" s="56"/>
      <c r="C46" s="51" t="s">
        <v>102</v>
      </c>
      <c r="D46" s="57"/>
      <c r="E46" s="57"/>
      <c r="F46" s="57"/>
      <c r="G46" s="57"/>
      <c r="H46" s="57"/>
      <c r="I46" s="138"/>
      <c r="J46" s="57"/>
      <c r="K46" s="60"/>
    </row>
    <row r="47" spans="2:11" s="55" customFormat="1" ht="22.15" customHeight="1" x14ac:dyDescent="0.3">
      <c r="B47" s="56"/>
      <c r="C47" s="57"/>
      <c r="D47" s="57"/>
      <c r="E47" s="2" t="str">
        <f>E9</f>
        <v>C - C - NOVÉ OBLOŽENÍ STĚN</v>
      </c>
      <c r="F47" s="2"/>
      <c r="G47" s="2"/>
      <c r="H47" s="2"/>
      <c r="I47" s="138"/>
      <c r="J47" s="57"/>
      <c r="K47" s="60"/>
    </row>
    <row r="48" spans="2:11" s="55" customFormat="1" ht="6.95" customHeight="1" x14ac:dyDescent="0.3">
      <c r="B48" s="56"/>
      <c r="C48" s="57"/>
      <c r="D48" s="57"/>
      <c r="E48" s="57"/>
      <c r="F48" s="57"/>
      <c r="G48" s="57"/>
      <c r="H48" s="57"/>
      <c r="I48" s="138"/>
      <c r="J48" s="57"/>
      <c r="K48" s="60"/>
    </row>
    <row r="49" spans="2:47" s="55" customFormat="1" ht="18" customHeight="1" x14ac:dyDescent="0.3">
      <c r="B49" s="56"/>
      <c r="C49" s="51" t="s">
        <v>22</v>
      </c>
      <c r="D49" s="57"/>
      <c r="E49" s="57"/>
      <c r="F49" s="49" t="str">
        <f>F12</f>
        <v>LIBEREC, LESNÍ ULICE</v>
      </c>
      <c r="G49" s="57"/>
      <c r="H49" s="57"/>
      <c r="I49" s="139" t="s">
        <v>24</v>
      </c>
      <c r="J49" s="91" t="str">
        <f>IF(J12="","",J12)</f>
        <v>6.3.2017</v>
      </c>
      <c r="K49" s="60"/>
    </row>
    <row r="50" spans="2:47" s="55" customFormat="1" ht="6.95" customHeight="1" x14ac:dyDescent="0.3">
      <c r="B50" s="56"/>
      <c r="C50" s="57"/>
      <c r="D50" s="57"/>
      <c r="E50" s="57"/>
      <c r="F50" s="57"/>
      <c r="G50" s="57"/>
      <c r="H50" s="57"/>
      <c r="I50" s="138"/>
      <c r="J50" s="57"/>
      <c r="K50" s="60"/>
    </row>
    <row r="51" spans="2:47" s="55" customFormat="1" ht="15" x14ac:dyDescent="0.3">
      <c r="B51" s="56"/>
      <c r="C51" s="51" t="s">
        <v>26</v>
      </c>
      <c r="D51" s="57"/>
      <c r="E51" s="57"/>
      <c r="F51" s="49" t="str">
        <f>E15</f>
        <v>STATUTÁRNÍ MĚSTO LIBEREC</v>
      </c>
      <c r="G51" s="57"/>
      <c r="H51" s="57"/>
      <c r="I51" s="139" t="s">
        <v>32</v>
      </c>
      <c r="J51" s="49" t="str">
        <f>E21</f>
        <v>PROJEKTOVÝ ATELIER DAVID</v>
      </c>
      <c r="K51" s="60"/>
    </row>
    <row r="52" spans="2:47" s="55" customFormat="1" ht="14.45" customHeight="1" x14ac:dyDescent="0.3">
      <c r="B52" s="56"/>
      <c r="C52" s="51" t="s">
        <v>30</v>
      </c>
      <c r="D52" s="57"/>
      <c r="E52" s="57"/>
      <c r="F52" s="49" t="str">
        <f>IF(E18="","",E18)</f>
        <v/>
      </c>
      <c r="G52" s="57"/>
      <c r="H52" s="57"/>
      <c r="I52" s="138"/>
      <c r="J52" s="57"/>
      <c r="K52" s="60"/>
    </row>
    <row r="53" spans="2:47" s="55" customFormat="1" ht="10.35" customHeight="1" x14ac:dyDescent="0.3">
      <c r="B53" s="56"/>
      <c r="C53" s="57"/>
      <c r="D53" s="57"/>
      <c r="E53" s="57"/>
      <c r="F53" s="57"/>
      <c r="G53" s="57"/>
      <c r="H53" s="57"/>
      <c r="I53" s="138"/>
      <c r="J53" s="57"/>
      <c r="K53" s="60"/>
    </row>
    <row r="54" spans="2:47" s="55" customFormat="1" ht="29.25" customHeight="1" x14ac:dyDescent="0.3">
      <c r="B54" s="56"/>
      <c r="C54" s="163" t="s">
        <v>106</v>
      </c>
      <c r="D54" s="151"/>
      <c r="E54" s="151"/>
      <c r="F54" s="151"/>
      <c r="G54" s="151"/>
      <c r="H54" s="151"/>
      <c r="I54" s="164"/>
      <c r="J54" s="165" t="s">
        <v>107</v>
      </c>
      <c r="K54" s="166"/>
    </row>
    <row r="55" spans="2:47" s="55" customFormat="1" ht="10.35" customHeight="1" x14ac:dyDescent="0.3">
      <c r="B55" s="56"/>
      <c r="C55" s="57"/>
      <c r="D55" s="57"/>
      <c r="E55" s="57"/>
      <c r="F55" s="57"/>
      <c r="G55" s="57"/>
      <c r="H55" s="57"/>
      <c r="I55" s="138"/>
      <c r="J55" s="57"/>
      <c r="K55" s="60"/>
    </row>
    <row r="56" spans="2:47" s="55" customFormat="1" ht="29.25" customHeight="1" x14ac:dyDescent="0.3">
      <c r="B56" s="56"/>
      <c r="C56" s="167" t="s">
        <v>108</v>
      </c>
      <c r="D56" s="57"/>
      <c r="E56" s="57"/>
      <c r="F56" s="57"/>
      <c r="G56" s="57"/>
      <c r="H56" s="57"/>
      <c r="I56" s="138"/>
      <c r="J56" s="107">
        <f>J82</f>
        <v>0</v>
      </c>
      <c r="K56" s="60"/>
      <c r="AU56" s="38" t="s">
        <v>109</v>
      </c>
    </row>
    <row r="57" spans="2:47" s="168" customFormat="1" ht="24.95" customHeight="1" x14ac:dyDescent="0.3">
      <c r="B57" s="169"/>
      <c r="C57" s="170"/>
      <c r="D57" s="171" t="s">
        <v>110</v>
      </c>
      <c r="E57" s="172"/>
      <c r="F57" s="172"/>
      <c r="G57" s="172"/>
      <c r="H57" s="172"/>
      <c r="I57" s="173"/>
      <c r="J57" s="174">
        <f>J83</f>
        <v>0</v>
      </c>
      <c r="K57" s="175"/>
    </row>
    <row r="58" spans="2:47" s="176" customFormat="1" ht="19.899999999999999" customHeight="1" x14ac:dyDescent="0.3">
      <c r="B58" s="177"/>
      <c r="C58" s="178"/>
      <c r="D58" s="179" t="s">
        <v>352</v>
      </c>
      <c r="E58" s="180"/>
      <c r="F58" s="180"/>
      <c r="G58" s="180"/>
      <c r="H58" s="180"/>
      <c r="I58" s="181"/>
      <c r="J58" s="182">
        <f>J84</f>
        <v>0</v>
      </c>
      <c r="K58" s="183"/>
    </row>
    <row r="59" spans="2:47" s="176" customFormat="1" ht="19.899999999999999" customHeight="1" x14ac:dyDescent="0.3">
      <c r="B59" s="177"/>
      <c r="C59" s="178"/>
      <c r="D59" s="179" t="s">
        <v>113</v>
      </c>
      <c r="E59" s="180"/>
      <c r="F59" s="180"/>
      <c r="G59" s="180"/>
      <c r="H59" s="180"/>
      <c r="I59" s="181"/>
      <c r="J59" s="182">
        <f>J89</f>
        <v>0</v>
      </c>
      <c r="K59" s="183"/>
    </row>
    <row r="60" spans="2:47" s="168" customFormat="1" ht="24.95" customHeight="1" x14ac:dyDescent="0.3">
      <c r="B60" s="169"/>
      <c r="C60" s="170"/>
      <c r="D60" s="171" t="s">
        <v>114</v>
      </c>
      <c r="E60" s="172"/>
      <c r="F60" s="172"/>
      <c r="G60" s="172"/>
      <c r="H60" s="172"/>
      <c r="I60" s="173"/>
      <c r="J60" s="174">
        <f>J91</f>
        <v>0</v>
      </c>
      <c r="K60" s="175"/>
    </row>
    <row r="61" spans="2:47" s="176" customFormat="1" ht="19.899999999999999" customHeight="1" x14ac:dyDescent="0.3">
      <c r="B61" s="177"/>
      <c r="C61" s="178"/>
      <c r="D61" s="179" t="s">
        <v>117</v>
      </c>
      <c r="E61" s="180"/>
      <c r="F61" s="180"/>
      <c r="G61" s="180"/>
      <c r="H61" s="180"/>
      <c r="I61" s="181"/>
      <c r="J61" s="182">
        <f>J92</f>
        <v>0</v>
      </c>
      <c r="K61" s="183"/>
    </row>
    <row r="62" spans="2:47" s="176" customFormat="1" ht="19.899999999999999" customHeight="1" x14ac:dyDescent="0.3">
      <c r="B62" s="177"/>
      <c r="C62" s="178"/>
      <c r="D62" s="179" t="s">
        <v>354</v>
      </c>
      <c r="E62" s="180"/>
      <c r="F62" s="180"/>
      <c r="G62" s="180"/>
      <c r="H62" s="180"/>
      <c r="I62" s="181"/>
      <c r="J62" s="182">
        <f>J144</f>
        <v>0</v>
      </c>
      <c r="K62" s="183"/>
    </row>
    <row r="63" spans="2:47" s="55" customFormat="1" ht="21.75" customHeight="1" x14ac:dyDescent="0.3">
      <c r="B63" s="56"/>
      <c r="C63" s="57"/>
      <c r="D63" s="57"/>
      <c r="E63" s="57"/>
      <c r="F63" s="57"/>
      <c r="G63" s="57"/>
      <c r="H63" s="57"/>
      <c r="I63" s="138"/>
      <c r="J63" s="57"/>
      <c r="K63" s="60"/>
    </row>
    <row r="64" spans="2:47" s="55" customFormat="1" ht="6.95" customHeight="1" x14ac:dyDescent="0.3">
      <c r="B64" s="72"/>
      <c r="C64" s="73"/>
      <c r="D64" s="73"/>
      <c r="E64" s="73"/>
      <c r="F64" s="73"/>
      <c r="G64" s="73"/>
      <c r="H64" s="73"/>
      <c r="I64" s="158"/>
      <c r="J64" s="73"/>
      <c r="K64" s="74"/>
    </row>
    <row r="68" spans="2:12" s="55" customFormat="1" ht="6.95" customHeight="1" x14ac:dyDescent="0.3">
      <c r="B68" s="75"/>
      <c r="C68" s="76"/>
      <c r="D68" s="76"/>
      <c r="E68" s="76"/>
      <c r="F68" s="76"/>
      <c r="G68" s="76"/>
      <c r="H68" s="76"/>
      <c r="I68" s="161"/>
      <c r="J68" s="76"/>
      <c r="K68" s="76"/>
      <c r="L68" s="77"/>
    </row>
    <row r="69" spans="2:12" s="55" customFormat="1" ht="36.950000000000003" customHeight="1" x14ac:dyDescent="0.3">
      <c r="B69" s="56"/>
      <c r="C69" s="78" t="s">
        <v>119</v>
      </c>
      <c r="D69" s="79"/>
      <c r="E69" s="79"/>
      <c r="F69" s="79"/>
      <c r="G69" s="79"/>
      <c r="H69" s="79"/>
      <c r="I69" s="184"/>
      <c r="J69" s="79"/>
      <c r="K69" s="79"/>
      <c r="L69" s="77"/>
    </row>
    <row r="70" spans="2:12" s="55" customFormat="1" ht="6.95" customHeight="1" x14ac:dyDescent="0.3">
      <c r="B70" s="56"/>
      <c r="C70" s="79"/>
      <c r="D70" s="79"/>
      <c r="E70" s="79"/>
      <c r="F70" s="79"/>
      <c r="G70" s="79"/>
      <c r="H70" s="79"/>
      <c r="I70" s="184"/>
      <c r="J70" s="79"/>
      <c r="K70" s="79"/>
      <c r="L70" s="77"/>
    </row>
    <row r="71" spans="2:12" s="55" customFormat="1" ht="14.45" customHeight="1" x14ac:dyDescent="0.3">
      <c r="B71" s="56"/>
      <c r="C71" s="82" t="s">
        <v>18</v>
      </c>
      <c r="D71" s="79"/>
      <c r="E71" s="79"/>
      <c r="F71" s="79"/>
      <c r="G71" s="79"/>
      <c r="H71" s="79"/>
      <c r="I71" s="184"/>
      <c r="J71" s="79"/>
      <c r="K71" s="79"/>
      <c r="L71" s="77"/>
    </row>
    <row r="72" spans="2:12" s="55" customFormat="1" ht="20.45" customHeight="1" x14ac:dyDescent="0.3">
      <c r="B72" s="56"/>
      <c r="C72" s="79"/>
      <c r="D72" s="79"/>
      <c r="E72" s="19" t="str">
        <f>E7</f>
        <v>ZÁKLADNÍ ŠKOLA LESNÍ - OPRAVA TĚLOCVIČNY</v>
      </c>
      <c r="F72" s="19"/>
      <c r="G72" s="19"/>
      <c r="H72" s="19"/>
      <c r="I72" s="184"/>
      <c r="J72" s="79"/>
      <c r="K72" s="79"/>
      <c r="L72" s="77"/>
    </row>
    <row r="73" spans="2:12" s="55" customFormat="1" ht="14.45" customHeight="1" x14ac:dyDescent="0.3">
      <c r="B73" s="56"/>
      <c r="C73" s="82" t="s">
        <v>102</v>
      </c>
      <c r="D73" s="79"/>
      <c r="E73" s="79"/>
      <c r="F73" s="79"/>
      <c r="G73" s="79"/>
      <c r="H73" s="79"/>
      <c r="I73" s="184"/>
      <c r="J73" s="79"/>
      <c r="K73" s="79"/>
      <c r="L73" s="77"/>
    </row>
    <row r="74" spans="2:12" s="55" customFormat="1" ht="22.15" customHeight="1" x14ac:dyDescent="0.3">
      <c r="B74" s="56"/>
      <c r="C74" s="79"/>
      <c r="D74" s="79"/>
      <c r="E74" s="2" t="str">
        <f>E9</f>
        <v>C - C - NOVÉ OBLOŽENÍ STĚN</v>
      </c>
      <c r="F74" s="2"/>
      <c r="G74" s="2"/>
      <c r="H74" s="2"/>
      <c r="I74" s="184"/>
      <c r="J74" s="79"/>
      <c r="K74" s="79"/>
      <c r="L74" s="77"/>
    </row>
    <row r="75" spans="2:12" s="55" customFormat="1" ht="6.95" customHeight="1" x14ac:dyDescent="0.3">
      <c r="B75" s="56"/>
      <c r="C75" s="79"/>
      <c r="D75" s="79"/>
      <c r="E75" s="79"/>
      <c r="F75" s="79"/>
      <c r="G75" s="79"/>
      <c r="H75" s="79"/>
      <c r="I75" s="184"/>
      <c r="J75" s="79"/>
      <c r="K75" s="79"/>
      <c r="L75" s="77"/>
    </row>
    <row r="76" spans="2:12" s="55" customFormat="1" ht="18" customHeight="1" x14ac:dyDescent="0.3">
      <c r="B76" s="56"/>
      <c r="C76" s="82" t="s">
        <v>22</v>
      </c>
      <c r="D76" s="79"/>
      <c r="E76" s="79"/>
      <c r="F76" s="185" t="str">
        <f>F12</f>
        <v>LIBEREC, LESNÍ ULICE</v>
      </c>
      <c r="G76" s="79"/>
      <c r="H76" s="79"/>
      <c r="I76" s="186" t="s">
        <v>24</v>
      </c>
      <c r="J76" s="187" t="str">
        <f>IF(J12="","",J12)</f>
        <v>6.3.2017</v>
      </c>
      <c r="K76" s="79"/>
      <c r="L76" s="77"/>
    </row>
    <row r="77" spans="2:12" s="55" customFormat="1" ht="6.95" customHeight="1" x14ac:dyDescent="0.3">
      <c r="B77" s="56"/>
      <c r="C77" s="79"/>
      <c r="D77" s="79"/>
      <c r="E77" s="79"/>
      <c r="F77" s="79"/>
      <c r="G77" s="79"/>
      <c r="H77" s="79"/>
      <c r="I77" s="184"/>
      <c r="J77" s="79"/>
      <c r="K77" s="79"/>
      <c r="L77" s="77"/>
    </row>
    <row r="78" spans="2:12" s="55" customFormat="1" ht="15" x14ac:dyDescent="0.3">
      <c r="B78" s="56"/>
      <c r="C78" s="82" t="s">
        <v>26</v>
      </c>
      <c r="D78" s="79"/>
      <c r="E78" s="79"/>
      <c r="F78" s="185" t="str">
        <f>E15</f>
        <v>STATUTÁRNÍ MĚSTO LIBEREC</v>
      </c>
      <c r="G78" s="79"/>
      <c r="H78" s="79"/>
      <c r="I78" s="186" t="s">
        <v>32</v>
      </c>
      <c r="J78" s="185" t="str">
        <f>E21</f>
        <v>PROJEKTOVÝ ATELIER DAVID</v>
      </c>
      <c r="K78" s="79"/>
      <c r="L78" s="77"/>
    </row>
    <row r="79" spans="2:12" s="55" customFormat="1" ht="14.45" customHeight="1" x14ac:dyDescent="0.3">
      <c r="B79" s="56"/>
      <c r="C79" s="82" t="s">
        <v>30</v>
      </c>
      <c r="D79" s="79"/>
      <c r="E79" s="79"/>
      <c r="F79" s="185" t="str">
        <f>IF(E18="","",E18)</f>
        <v/>
      </c>
      <c r="G79" s="79"/>
      <c r="H79" s="79"/>
      <c r="I79" s="184"/>
      <c r="J79" s="79"/>
      <c r="K79" s="79"/>
      <c r="L79" s="77"/>
    </row>
    <row r="80" spans="2:12" s="55" customFormat="1" ht="10.35" customHeight="1" x14ac:dyDescent="0.3">
      <c r="B80" s="56"/>
      <c r="C80" s="79"/>
      <c r="D80" s="79"/>
      <c r="E80" s="79"/>
      <c r="F80" s="79"/>
      <c r="G80" s="79"/>
      <c r="H80" s="79"/>
      <c r="I80" s="184"/>
      <c r="J80" s="79"/>
      <c r="K80" s="79"/>
      <c r="L80" s="77"/>
    </row>
    <row r="81" spans="2:65" s="188" customFormat="1" ht="29.25" customHeight="1" x14ac:dyDescent="0.3">
      <c r="B81" s="189"/>
      <c r="C81" s="190" t="s">
        <v>120</v>
      </c>
      <c r="D81" s="191" t="s">
        <v>56</v>
      </c>
      <c r="E81" s="191" t="s">
        <v>52</v>
      </c>
      <c r="F81" s="191" t="s">
        <v>121</v>
      </c>
      <c r="G81" s="191" t="s">
        <v>122</v>
      </c>
      <c r="H81" s="191" t="s">
        <v>123</v>
      </c>
      <c r="I81" s="192" t="s">
        <v>124</v>
      </c>
      <c r="J81" s="191" t="s">
        <v>107</v>
      </c>
      <c r="K81" s="193" t="s">
        <v>125</v>
      </c>
      <c r="L81" s="194"/>
      <c r="M81" s="99" t="s">
        <v>126</v>
      </c>
      <c r="N81" s="100" t="s">
        <v>41</v>
      </c>
      <c r="O81" s="100" t="s">
        <v>127</v>
      </c>
      <c r="P81" s="100" t="s">
        <v>128</v>
      </c>
      <c r="Q81" s="100" t="s">
        <v>129</v>
      </c>
      <c r="R81" s="100" t="s">
        <v>130</v>
      </c>
      <c r="S81" s="100" t="s">
        <v>131</v>
      </c>
      <c r="T81" s="101" t="s">
        <v>132</v>
      </c>
    </row>
    <row r="82" spans="2:65" s="55" customFormat="1" ht="29.25" customHeight="1" x14ac:dyDescent="0.35">
      <c r="B82" s="56"/>
      <c r="C82" s="105" t="s">
        <v>108</v>
      </c>
      <c r="D82" s="79"/>
      <c r="E82" s="79"/>
      <c r="F82" s="79"/>
      <c r="G82" s="79"/>
      <c r="H82" s="79"/>
      <c r="I82" s="184"/>
      <c r="J82" s="195">
        <f>BK82</f>
        <v>0</v>
      </c>
      <c r="K82" s="79"/>
      <c r="L82" s="77"/>
      <c r="M82" s="102"/>
      <c r="N82" s="103"/>
      <c r="O82" s="103"/>
      <c r="P82" s="196">
        <f>P83+P91</f>
        <v>0</v>
      </c>
      <c r="Q82" s="103"/>
      <c r="R82" s="196">
        <f>R83+R91</f>
        <v>7.7043202600000011</v>
      </c>
      <c r="S82" s="103"/>
      <c r="T82" s="197">
        <f>T83+T91</f>
        <v>0</v>
      </c>
      <c r="AT82" s="38" t="s">
        <v>70</v>
      </c>
      <c r="AU82" s="38" t="s">
        <v>109</v>
      </c>
      <c r="BK82" s="198">
        <f>BK83+BK91</f>
        <v>0</v>
      </c>
    </row>
    <row r="83" spans="2:65" s="199" customFormat="1" ht="37.35" customHeight="1" x14ac:dyDescent="0.35">
      <c r="B83" s="200"/>
      <c r="C83" s="201"/>
      <c r="D83" s="202" t="s">
        <v>70</v>
      </c>
      <c r="E83" s="203" t="s">
        <v>133</v>
      </c>
      <c r="F83" s="203" t="s">
        <v>134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P84+P89</f>
        <v>0</v>
      </c>
      <c r="Q83" s="208"/>
      <c r="R83" s="209">
        <f>R84+R89</f>
        <v>0.21437999999999999</v>
      </c>
      <c r="S83" s="208"/>
      <c r="T83" s="210">
        <f>T84+T89</f>
        <v>0</v>
      </c>
      <c r="AR83" s="211" t="s">
        <v>79</v>
      </c>
      <c r="AT83" s="212" t="s">
        <v>70</v>
      </c>
      <c r="AU83" s="212" t="s">
        <v>71</v>
      </c>
      <c r="AY83" s="211" t="s">
        <v>135</v>
      </c>
      <c r="BK83" s="213">
        <f>BK84+BK89</f>
        <v>0</v>
      </c>
    </row>
    <row r="84" spans="2:65" s="199" customFormat="1" ht="19.899999999999999" customHeight="1" x14ac:dyDescent="0.3">
      <c r="B84" s="200"/>
      <c r="C84" s="201"/>
      <c r="D84" s="214" t="s">
        <v>70</v>
      </c>
      <c r="E84" s="215" t="s">
        <v>161</v>
      </c>
      <c r="F84" s="215" t="s">
        <v>355</v>
      </c>
      <c r="G84" s="201"/>
      <c r="H84" s="201"/>
      <c r="I84" s="204"/>
      <c r="J84" s="216">
        <f>BK84</f>
        <v>0</v>
      </c>
      <c r="K84" s="201"/>
      <c r="L84" s="206"/>
      <c r="M84" s="207"/>
      <c r="N84" s="208"/>
      <c r="O84" s="208"/>
      <c r="P84" s="209">
        <f>SUM(P85:P88)</f>
        <v>0</v>
      </c>
      <c r="Q84" s="208"/>
      <c r="R84" s="209">
        <f>SUM(R85:R88)</f>
        <v>0.21437999999999999</v>
      </c>
      <c r="S84" s="208"/>
      <c r="T84" s="210">
        <f>SUM(T85:T88)</f>
        <v>0</v>
      </c>
      <c r="AR84" s="211" t="s">
        <v>79</v>
      </c>
      <c r="AT84" s="212" t="s">
        <v>70</v>
      </c>
      <c r="AU84" s="212" t="s">
        <v>79</v>
      </c>
      <c r="AY84" s="211" t="s">
        <v>135</v>
      </c>
      <c r="BK84" s="213">
        <f>SUM(BK85:BK88)</f>
        <v>0</v>
      </c>
    </row>
    <row r="85" spans="2:65" s="55" customFormat="1" ht="20.45" customHeight="1" x14ac:dyDescent="0.3">
      <c r="B85" s="56"/>
      <c r="C85" s="217" t="s">
        <v>79</v>
      </c>
      <c r="D85" s="217" t="s">
        <v>138</v>
      </c>
      <c r="E85" s="218" t="s">
        <v>470</v>
      </c>
      <c r="F85" s="219" t="s">
        <v>471</v>
      </c>
      <c r="G85" s="220" t="s">
        <v>233</v>
      </c>
      <c r="H85" s="221">
        <v>3</v>
      </c>
      <c r="I85" s="222"/>
      <c r="J85" s="223">
        <f>ROUND(I85*H85,2)</f>
        <v>0</v>
      </c>
      <c r="K85" s="219" t="s">
        <v>200</v>
      </c>
      <c r="L85" s="77"/>
      <c r="M85" s="224"/>
      <c r="N85" s="225" t="s">
        <v>42</v>
      </c>
      <c r="O85" s="57"/>
      <c r="P85" s="226">
        <f>O85*H85</f>
        <v>0</v>
      </c>
      <c r="Q85" s="226">
        <v>7.1459999999999996E-2</v>
      </c>
      <c r="R85" s="226">
        <f>Q85*H85</f>
        <v>0.21437999999999999</v>
      </c>
      <c r="S85" s="226">
        <v>0</v>
      </c>
      <c r="T85" s="227">
        <f>S85*H85</f>
        <v>0</v>
      </c>
      <c r="AR85" s="38" t="s">
        <v>142</v>
      </c>
      <c r="AT85" s="38" t="s">
        <v>138</v>
      </c>
      <c r="AU85" s="38" t="s">
        <v>81</v>
      </c>
      <c r="AY85" s="38" t="s">
        <v>135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38" t="s">
        <v>79</v>
      </c>
      <c r="BK85" s="228">
        <f>ROUND(I85*H85,2)</f>
        <v>0</v>
      </c>
      <c r="BL85" s="38" t="s">
        <v>142</v>
      </c>
      <c r="BM85" s="38" t="s">
        <v>472</v>
      </c>
    </row>
    <row r="86" spans="2:65" s="55" customFormat="1" ht="20.45" customHeight="1" x14ac:dyDescent="0.3">
      <c r="B86" s="56"/>
      <c r="C86" s="286" t="s">
        <v>81</v>
      </c>
      <c r="D86" s="286" t="s">
        <v>387</v>
      </c>
      <c r="E86" s="287" t="s">
        <v>473</v>
      </c>
      <c r="F86" s="288" t="s">
        <v>474</v>
      </c>
      <c r="G86" s="289" t="s">
        <v>233</v>
      </c>
      <c r="H86" s="290">
        <v>1</v>
      </c>
      <c r="I86" s="291"/>
      <c r="J86" s="292">
        <f>ROUND(I86*H86,2)</f>
        <v>0</v>
      </c>
      <c r="K86" s="288"/>
      <c r="L86" s="293"/>
      <c r="M86" s="294"/>
      <c r="N86" s="295" t="s">
        <v>42</v>
      </c>
      <c r="O86" s="57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AR86" s="38" t="s">
        <v>169</v>
      </c>
      <c r="AT86" s="38" t="s">
        <v>387</v>
      </c>
      <c r="AU86" s="38" t="s">
        <v>81</v>
      </c>
      <c r="AY86" s="38" t="s">
        <v>135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38" t="s">
        <v>79</v>
      </c>
      <c r="BK86" s="228">
        <f>ROUND(I86*H86,2)</f>
        <v>0</v>
      </c>
      <c r="BL86" s="38" t="s">
        <v>142</v>
      </c>
      <c r="BM86" s="38" t="s">
        <v>475</v>
      </c>
    </row>
    <row r="87" spans="2:65" s="55" customFormat="1" ht="20.45" customHeight="1" x14ac:dyDescent="0.3">
      <c r="B87" s="56"/>
      <c r="C87" s="286" t="s">
        <v>149</v>
      </c>
      <c r="D87" s="286" t="s">
        <v>387</v>
      </c>
      <c r="E87" s="287" t="s">
        <v>476</v>
      </c>
      <c r="F87" s="288" t="s">
        <v>477</v>
      </c>
      <c r="G87" s="289" t="s">
        <v>233</v>
      </c>
      <c r="H87" s="290">
        <v>1</v>
      </c>
      <c r="I87" s="291"/>
      <c r="J87" s="292">
        <f>ROUND(I87*H87,2)</f>
        <v>0</v>
      </c>
      <c r="K87" s="288"/>
      <c r="L87" s="293"/>
      <c r="M87" s="294"/>
      <c r="N87" s="295" t="s">
        <v>42</v>
      </c>
      <c r="O87" s="57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AR87" s="38" t="s">
        <v>169</v>
      </c>
      <c r="AT87" s="38" t="s">
        <v>387</v>
      </c>
      <c r="AU87" s="38" t="s">
        <v>81</v>
      </c>
      <c r="AY87" s="38" t="s">
        <v>135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38" t="s">
        <v>79</v>
      </c>
      <c r="BK87" s="228">
        <f>ROUND(I87*H87,2)</f>
        <v>0</v>
      </c>
      <c r="BL87" s="38" t="s">
        <v>142</v>
      </c>
      <c r="BM87" s="38" t="s">
        <v>478</v>
      </c>
    </row>
    <row r="88" spans="2:65" s="55" customFormat="1" ht="20.45" customHeight="1" x14ac:dyDescent="0.3">
      <c r="B88" s="56"/>
      <c r="C88" s="286" t="s">
        <v>142</v>
      </c>
      <c r="D88" s="286" t="s">
        <v>387</v>
      </c>
      <c r="E88" s="287" t="s">
        <v>479</v>
      </c>
      <c r="F88" s="288" t="s">
        <v>480</v>
      </c>
      <c r="G88" s="289" t="s">
        <v>233</v>
      </c>
      <c r="H88" s="290">
        <v>1</v>
      </c>
      <c r="I88" s="291"/>
      <c r="J88" s="292">
        <f>ROUND(I88*H88,2)</f>
        <v>0</v>
      </c>
      <c r="K88" s="288"/>
      <c r="L88" s="293"/>
      <c r="M88" s="294"/>
      <c r="N88" s="295" t="s">
        <v>42</v>
      </c>
      <c r="O88" s="5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AR88" s="38" t="s">
        <v>169</v>
      </c>
      <c r="AT88" s="38" t="s">
        <v>387</v>
      </c>
      <c r="AU88" s="38" t="s">
        <v>81</v>
      </c>
      <c r="AY88" s="38" t="s">
        <v>135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38" t="s">
        <v>79</v>
      </c>
      <c r="BK88" s="228">
        <f>ROUND(I88*H88,2)</f>
        <v>0</v>
      </c>
      <c r="BL88" s="38" t="s">
        <v>142</v>
      </c>
      <c r="BM88" s="38" t="s">
        <v>481</v>
      </c>
    </row>
    <row r="89" spans="2:65" s="199" customFormat="1" ht="29.85" customHeight="1" x14ac:dyDescent="0.3">
      <c r="B89" s="200"/>
      <c r="C89" s="201"/>
      <c r="D89" s="214" t="s">
        <v>70</v>
      </c>
      <c r="E89" s="215" t="s">
        <v>280</v>
      </c>
      <c r="F89" s="215" t="s">
        <v>281</v>
      </c>
      <c r="G89" s="201"/>
      <c r="H89" s="201"/>
      <c r="I89" s="204"/>
      <c r="J89" s="216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AR89" s="211" t="s">
        <v>79</v>
      </c>
      <c r="AT89" s="212" t="s">
        <v>70</v>
      </c>
      <c r="AU89" s="212" t="s">
        <v>79</v>
      </c>
      <c r="AY89" s="211" t="s">
        <v>135</v>
      </c>
      <c r="BK89" s="213">
        <f>BK90</f>
        <v>0</v>
      </c>
    </row>
    <row r="90" spans="2:65" s="55" customFormat="1" ht="20.45" customHeight="1" x14ac:dyDescent="0.3">
      <c r="B90" s="56"/>
      <c r="C90" s="217" t="s">
        <v>157</v>
      </c>
      <c r="D90" s="217" t="s">
        <v>138</v>
      </c>
      <c r="E90" s="218" t="s">
        <v>283</v>
      </c>
      <c r="F90" s="219" t="s">
        <v>284</v>
      </c>
      <c r="G90" s="220" t="s">
        <v>264</v>
      </c>
      <c r="H90" s="221">
        <v>0.25800000000000001</v>
      </c>
      <c r="I90" s="222"/>
      <c r="J90" s="223">
        <f>ROUND(I90*H90,2)</f>
        <v>0</v>
      </c>
      <c r="K90" s="219" t="s">
        <v>200</v>
      </c>
      <c r="L90" s="77"/>
      <c r="M90" s="224"/>
      <c r="N90" s="225" t="s">
        <v>42</v>
      </c>
      <c r="O90" s="57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38" t="s">
        <v>142</v>
      </c>
      <c r="AT90" s="38" t="s">
        <v>138</v>
      </c>
      <c r="AU90" s="38" t="s">
        <v>81</v>
      </c>
      <c r="AY90" s="38" t="s">
        <v>135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38" t="s">
        <v>79</v>
      </c>
      <c r="BK90" s="228">
        <f>ROUND(I90*H90,2)</f>
        <v>0</v>
      </c>
      <c r="BL90" s="38" t="s">
        <v>142</v>
      </c>
      <c r="BM90" s="38" t="s">
        <v>482</v>
      </c>
    </row>
    <row r="91" spans="2:65" s="199" customFormat="1" ht="37.35" customHeight="1" x14ac:dyDescent="0.35">
      <c r="B91" s="200"/>
      <c r="C91" s="201"/>
      <c r="D91" s="202" t="s">
        <v>70</v>
      </c>
      <c r="E91" s="203" t="s">
        <v>286</v>
      </c>
      <c r="F91" s="203" t="s">
        <v>287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P92+P144</f>
        <v>0</v>
      </c>
      <c r="Q91" s="208"/>
      <c r="R91" s="209">
        <f>R92+R144</f>
        <v>7.4899402600000009</v>
      </c>
      <c r="S91" s="208"/>
      <c r="T91" s="210">
        <f>T92+T144</f>
        <v>0</v>
      </c>
      <c r="AR91" s="211" t="s">
        <v>81</v>
      </c>
      <c r="AT91" s="212" t="s">
        <v>70</v>
      </c>
      <c r="AU91" s="212" t="s">
        <v>71</v>
      </c>
      <c r="AY91" s="211" t="s">
        <v>135</v>
      </c>
      <c r="BK91" s="213">
        <f>BK92+BK144</f>
        <v>0</v>
      </c>
    </row>
    <row r="92" spans="2:65" s="199" customFormat="1" ht="19.899999999999999" customHeight="1" x14ac:dyDescent="0.3">
      <c r="B92" s="200"/>
      <c r="C92" s="201"/>
      <c r="D92" s="214" t="s">
        <v>70</v>
      </c>
      <c r="E92" s="215" t="s">
        <v>316</v>
      </c>
      <c r="F92" s="215" t="s">
        <v>317</v>
      </c>
      <c r="G92" s="201"/>
      <c r="H92" s="201"/>
      <c r="I92" s="204"/>
      <c r="J92" s="216">
        <f>BK92</f>
        <v>0</v>
      </c>
      <c r="K92" s="201"/>
      <c r="L92" s="206"/>
      <c r="M92" s="207"/>
      <c r="N92" s="208"/>
      <c r="O92" s="208"/>
      <c r="P92" s="209">
        <f>SUM(P93:P143)</f>
        <v>0</v>
      </c>
      <c r="Q92" s="208"/>
      <c r="R92" s="209">
        <f>SUM(R93:R143)</f>
        <v>7.2594704000000005</v>
      </c>
      <c r="S92" s="208"/>
      <c r="T92" s="210">
        <f>SUM(T93:T143)</f>
        <v>0</v>
      </c>
      <c r="AR92" s="211" t="s">
        <v>81</v>
      </c>
      <c r="AT92" s="212" t="s">
        <v>70</v>
      </c>
      <c r="AU92" s="212" t="s">
        <v>79</v>
      </c>
      <c r="AY92" s="211" t="s">
        <v>135</v>
      </c>
      <c r="BK92" s="213">
        <f>SUM(BK93:BK143)</f>
        <v>0</v>
      </c>
    </row>
    <row r="93" spans="2:65" s="55" customFormat="1" ht="28.9" customHeight="1" x14ac:dyDescent="0.3">
      <c r="B93" s="56"/>
      <c r="C93" s="217" t="s">
        <v>161</v>
      </c>
      <c r="D93" s="217" t="s">
        <v>138</v>
      </c>
      <c r="E93" s="218" t="s">
        <v>483</v>
      </c>
      <c r="F93" s="219" t="s">
        <v>484</v>
      </c>
      <c r="G93" s="220" t="s">
        <v>227</v>
      </c>
      <c r="H93" s="221">
        <v>13.09</v>
      </c>
      <c r="I93" s="222"/>
      <c r="J93" s="223">
        <f>ROUND(I93*H93,2)</f>
        <v>0</v>
      </c>
      <c r="K93" s="219" t="s">
        <v>200</v>
      </c>
      <c r="L93" s="77"/>
      <c r="M93" s="224"/>
      <c r="N93" s="225" t="s">
        <v>42</v>
      </c>
      <c r="O93" s="57"/>
      <c r="P93" s="226">
        <f>O93*H93</f>
        <v>0</v>
      </c>
      <c r="Q93" s="226">
        <v>1.08E-3</v>
      </c>
      <c r="R93" s="226">
        <f>Q93*H93</f>
        <v>1.4137200000000001E-2</v>
      </c>
      <c r="S93" s="226">
        <v>0</v>
      </c>
      <c r="T93" s="227">
        <f>S93*H93</f>
        <v>0</v>
      </c>
      <c r="AR93" s="38" t="s">
        <v>203</v>
      </c>
      <c r="AT93" s="38" t="s">
        <v>138</v>
      </c>
      <c r="AU93" s="38" t="s">
        <v>81</v>
      </c>
      <c r="AY93" s="38" t="s">
        <v>135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38" t="s">
        <v>79</v>
      </c>
      <c r="BK93" s="228">
        <f>ROUND(I93*H93,2)</f>
        <v>0</v>
      </c>
      <c r="BL93" s="38" t="s">
        <v>203</v>
      </c>
      <c r="BM93" s="38" t="s">
        <v>485</v>
      </c>
    </row>
    <row r="94" spans="2:65" s="229" customFormat="1" x14ac:dyDescent="0.3">
      <c r="B94" s="230"/>
      <c r="C94" s="231"/>
      <c r="D94" s="232" t="s">
        <v>147</v>
      </c>
      <c r="E94" s="233"/>
      <c r="F94" s="234" t="s">
        <v>486</v>
      </c>
      <c r="G94" s="231"/>
      <c r="H94" s="235">
        <v>13.09</v>
      </c>
      <c r="I94" s="236"/>
      <c r="J94" s="231"/>
      <c r="K94" s="231"/>
      <c r="L94" s="237"/>
      <c r="M94" s="238"/>
      <c r="N94" s="239"/>
      <c r="O94" s="239"/>
      <c r="P94" s="239"/>
      <c r="Q94" s="239"/>
      <c r="R94" s="239"/>
      <c r="S94" s="239"/>
      <c r="T94" s="240"/>
      <c r="AT94" s="241" t="s">
        <v>147</v>
      </c>
      <c r="AU94" s="241" t="s">
        <v>81</v>
      </c>
      <c r="AV94" s="229" t="s">
        <v>81</v>
      </c>
      <c r="AW94" s="229" t="s">
        <v>34</v>
      </c>
      <c r="AX94" s="229" t="s">
        <v>79</v>
      </c>
      <c r="AY94" s="241" t="s">
        <v>135</v>
      </c>
    </row>
    <row r="95" spans="2:65" s="55" customFormat="1" ht="20.45" customHeight="1" x14ac:dyDescent="0.3">
      <c r="B95" s="56"/>
      <c r="C95" s="217" t="s">
        <v>165</v>
      </c>
      <c r="D95" s="217" t="s">
        <v>138</v>
      </c>
      <c r="E95" s="218" t="s">
        <v>487</v>
      </c>
      <c r="F95" s="219" t="s">
        <v>488</v>
      </c>
      <c r="G95" s="220" t="s">
        <v>233</v>
      </c>
      <c r="H95" s="221">
        <v>20</v>
      </c>
      <c r="I95" s="222"/>
      <c r="J95" s="223">
        <f>ROUND(I95*H95,2)</f>
        <v>0</v>
      </c>
      <c r="K95" s="219"/>
      <c r="L95" s="77"/>
      <c r="M95" s="224"/>
      <c r="N95" s="225" t="s">
        <v>42</v>
      </c>
      <c r="O95" s="5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38" t="s">
        <v>203</v>
      </c>
      <c r="AT95" s="38" t="s">
        <v>138</v>
      </c>
      <c r="AU95" s="38" t="s">
        <v>81</v>
      </c>
      <c r="AY95" s="38" t="s">
        <v>135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38" t="s">
        <v>79</v>
      </c>
      <c r="BK95" s="228">
        <f>ROUND(I95*H95,2)</f>
        <v>0</v>
      </c>
      <c r="BL95" s="38" t="s">
        <v>203</v>
      </c>
      <c r="BM95" s="38" t="s">
        <v>489</v>
      </c>
    </row>
    <row r="96" spans="2:65" s="229" customFormat="1" x14ac:dyDescent="0.3">
      <c r="B96" s="230"/>
      <c r="C96" s="231"/>
      <c r="D96" s="245" t="s">
        <v>147</v>
      </c>
      <c r="E96" s="254"/>
      <c r="F96" s="255" t="s">
        <v>490</v>
      </c>
      <c r="G96" s="231"/>
      <c r="H96" s="256">
        <v>12</v>
      </c>
      <c r="I96" s="236"/>
      <c r="J96" s="231"/>
      <c r="K96" s="231"/>
      <c r="L96" s="237"/>
      <c r="M96" s="238"/>
      <c r="N96" s="239"/>
      <c r="O96" s="239"/>
      <c r="P96" s="239"/>
      <c r="Q96" s="239"/>
      <c r="R96" s="239"/>
      <c r="S96" s="239"/>
      <c r="T96" s="240"/>
      <c r="AT96" s="241" t="s">
        <v>147</v>
      </c>
      <c r="AU96" s="241" t="s">
        <v>81</v>
      </c>
      <c r="AV96" s="229" t="s">
        <v>81</v>
      </c>
      <c r="AW96" s="229" t="s">
        <v>34</v>
      </c>
      <c r="AX96" s="229" t="s">
        <v>71</v>
      </c>
      <c r="AY96" s="241" t="s">
        <v>135</v>
      </c>
    </row>
    <row r="97" spans="2:65" s="229" customFormat="1" x14ac:dyDescent="0.3">
      <c r="B97" s="230"/>
      <c r="C97" s="231"/>
      <c r="D97" s="245" t="s">
        <v>147</v>
      </c>
      <c r="E97" s="254"/>
      <c r="F97" s="255" t="s">
        <v>491</v>
      </c>
      <c r="G97" s="231"/>
      <c r="H97" s="256">
        <v>2</v>
      </c>
      <c r="I97" s="236"/>
      <c r="J97" s="231"/>
      <c r="K97" s="231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147</v>
      </c>
      <c r="AU97" s="241" t="s">
        <v>81</v>
      </c>
      <c r="AV97" s="229" t="s">
        <v>81</v>
      </c>
      <c r="AW97" s="229" t="s">
        <v>34</v>
      </c>
      <c r="AX97" s="229" t="s">
        <v>71</v>
      </c>
      <c r="AY97" s="241" t="s">
        <v>135</v>
      </c>
    </row>
    <row r="98" spans="2:65" s="229" customFormat="1" x14ac:dyDescent="0.3">
      <c r="B98" s="230"/>
      <c r="C98" s="231"/>
      <c r="D98" s="245" t="s">
        <v>147</v>
      </c>
      <c r="E98" s="254"/>
      <c r="F98" s="255" t="s">
        <v>492</v>
      </c>
      <c r="G98" s="231"/>
      <c r="H98" s="256">
        <v>6</v>
      </c>
      <c r="I98" s="236"/>
      <c r="J98" s="231"/>
      <c r="K98" s="231"/>
      <c r="L98" s="237"/>
      <c r="M98" s="238"/>
      <c r="N98" s="239"/>
      <c r="O98" s="239"/>
      <c r="P98" s="239"/>
      <c r="Q98" s="239"/>
      <c r="R98" s="239"/>
      <c r="S98" s="239"/>
      <c r="T98" s="240"/>
      <c r="AT98" s="241" t="s">
        <v>147</v>
      </c>
      <c r="AU98" s="241" t="s">
        <v>81</v>
      </c>
      <c r="AV98" s="229" t="s">
        <v>81</v>
      </c>
      <c r="AW98" s="229" t="s">
        <v>34</v>
      </c>
      <c r="AX98" s="229" t="s">
        <v>71</v>
      </c>
      <c r="AY98" s="241" t="s">
        <v>135</v>
      </c>
    </row>
    <row r="99" spans="2:65" s="257" customFormat="1" x14ac:dyDescent="0.3">
      <c r="B99" s="258"/>
      <c r="C99" s="259"/>
      <c r="D99" s="232" t="s">
        <v>147</v>
      </c>
      <c r="E99" s="260"/>
      <c r="F99" s="261" t="s">
        <v>209</v>
      </c>
      <c r="G99" s="259"/>
      <c r="H99" s="262">
        <v>20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AT99" s="268" t="s">
        <v>147</v>
      </c>
      <c r="AU99" s="268" t="s">
        <v>81</v>
      </c>
      <c r="AV99" s="257" t="s">
        <v>142</v>
      </c>
      <c r="AW99" s="257" t="s">
        <v>34</v>
      </c>
      <c r="AX99" s="257" t="s">
        <v>79</v>
      </c>
      <c r="AY99" s="268" t="s">
        <v>135</v>
      </c>
    </row>
    <row r="100" spans="2:65" s="55" customFormat="1" ht="20.45" customHeight="1" x14ac:dyDescent="0.3">
      <c r="B100" s="56"/>
      <c r="C100" s="217" t="s">
        <v>169</v>
      </c>
      <c r="D100" s="217" t="s">
        <v>138</v>
      </c>
      <c r="E100" s="218" t="s">
        <v>493</v>
      </c>
      <c r="F100" s="219" t="s">
        <v>494</v>
      </c>
      <c r="G100" s="220" t="s">
        <v>233</v>
      </c>
      <c r="H100" s="221">
        <v>2</v>
      </c>
      <c r="I100" s="222"/>
      <c r="J100" s="223">
        <f>ROUND(I100*H100,2)</f>
        <v>0</v>
      </c>
      <c r="K100" s="219"/>
      <c r="L100" s="77"/>
      <c r="M100" s="224"/>
      <c r="N100" s="225" t="s">
        <v>42</v>
      </c>
      <c r="O100" s="5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38" t="s">
        <v>203</v>
      </c>
      <c r="AT100" s="38" t="s">
        <v>138</v>
      </c>
      <c r="AU100" s="38" t="s">
        <v>81</v>
      </c>
      <c r="AY100" s="38" t="s">
        <v>135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38" t="s">
        <v>79</v>
      </c>
      <c r="BK100" s="228">
        <f>ROUND(I100*H100,2)</f>
        <v>0</v>
      </c>
      <c r="BL100" s="38" t="s">
        <v>203</v>
      </c>
      <c r="BM100" s="38" t="s">
        <v>495</v>
      </c>
    </row>
    <row r="101" spans="2:65" s="55" customFormat="1" ht="20.45" customHeight="1" x14ac:dyDescent="0.3">
      <c r="B101" s="56"/>
      <c r="C101" s="217" t="s">
        <v>136</v>
      </c>
      <c r="D101" s="217" t="s">
        <v>138</v>
      </c>
      <c r="E101" s="218" t="s">
        <v>496</v>
      </c>
      <c r="F101" s="219" t="s">
        <v>497</v>
      </c>
      <c r="G101" s="220" t="s">
        <v>233</v>
      </c>
      <c r="H101" s="221">
        <v>1</v>
      </c>
      <c r="I101" s="222"/>
      <c r="J101" s="223">
        <f>ROUND(I101*H101,2)</f>
        <v>0</v>
      </c>
      <c r="K101" s="219"/>
      <c r="L101" s="77"/>
      <c r="M101" s="224"/>
      <c r="N101" s="225" t="s">
        <v>42</v>
      </c>
      <c r="O101" s="5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38" t="s">
        <v>203</v>
      </c>
      <c r="AT101" s="38" t="s">
        <v>138</v>
      </c>
      <c r="AU101" s="38" t="s">
        <v>81</v>
      </c>
      <c r="AY101" s="38" t="s">
        <v>135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38" t="s">
        <v>79</v>
      </c>
      <c r="BK101" s="228">
        <f>ROUND(I101*H101,2)</f>
        <v>0</v>
      </c>
      <c r="BL101" s="38" t="s">
        <v>203</v>
      </c>
      <c r="BM101" s="38" t="s">
        <v>498</v>
      </c>
    </row>
    <row r="102" spans="2:65" s="55" customFormat="1" ht="20.45" customHeight="1" x14ac:dyDescent="0.3">
      <c r="B102" s="56"/>
      <c r="C102" s="217" t="s">
        <v>176</v>
      </c>
      <c r="D102" s="217" t="s">
        <v>138</v>
      </c>
      <c r="E102" s="218" t="s">
        <v>499</v>
      </c>
      <c r="F102" s="219" t="s">
        <v>500</v>
      </c>
      <c r="G102" s="220" t="s">
        <v>233</v>
      </c>
      <c r="H102" s="221">
        <v>1</v>
      </c>
      <c r="I102" s="222"/>
      <c r="J102" s="223">
        <f>ROUND(I102*H102,2)</f>
        <v>0</v>
      </c>
      <c r="K102" s="219"/>
      <c r="L102" s="77"/>
      <c r="M102" s="224"/>
      <c r="N102" s="225" t="s">
        <v>42</v>
      </c>
      <c r="O102" s="5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38" t="s">
        <v>203</v>
      </c>
      <c r="AT102" s="38" t="s">
        <v>138</v>
      </c>
      <c r="AU102" s="38" t="s">
        <v>81</v>
      </c>
      <c r="AY102" s="38" t="s">
        <v>135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38" t="s">
        <v>79</v>
      </c>
      <c r="BK102" s="228">
        <f>ROUND(I102*H102,2)</f>
        <v>0</v>
      </c>
      <c r="BL102" s="38" t="s">
        <v>203</v>
      </c>
      <c r="BM102" s="38" t="s">
        <v>501</v>
      </c>
    </row>
    <row r="103" spans="2:65" s="229" customFormat="1" x14ac:dyDescent="0.3">
      <c r="B103" s="230"/>
      <c r="C103" s="231"/>
      <c r="D103" s="232" t="s">
        <v>147</v>
      </c>
      <c r="E103" s="233"/>
      <c r="F103" s="234" t="s">
        <v>502</v>
      </c>
      <c r="G103" s="231"/>
      <c r="H103" s="235">
        <v>1</v>
      </c>
      <c r="I103" s="236"/>
      <c r="J103" s="231"/>
      <c r="K103" s="231"/>
      <c r="L103" s="237"/>
      <c r="M103" s="238"/>
      <c r="N103" s="239"/>
      <c r="O103" s="239"/>
      <c r="P103" s="239"/>
      <c r="Q103" s="239"/>
      <c r="R103" s="239"/>
      <c r="S103" s="239"/>
      <c r="T103" s="240"/>
      <c r="AT103" s="241" t="s">
        <v>147</v>
      </c>
      <c r="AU103" s="241" t="s">
        <v>81</v>
      </c>
      <c r="AV103" s="229" t="s">
        <v>81</v>
      </c>
      <c r="AW103" s="229" t="s">
        <v>34</v>
      </c>
      <c r="AX103" s="229" t="s">
        <v>79</v>
      </c>
      <c r="AY103" s="241" t="s">
        <v>135</v>
      </c>
    </row>
    <row r="104" spans="2:65" s="55" customFormat="1" ht="20.45" customHeight="1" x14ac:dyDescent="0.3">
      <c r="B104" s="56"/>
      <c r="C104" s="217" t="s">
        <v>180</v>
      </c>
      <c r="D104" s="217" t="s">
        <v>138</v>
      </c>
      <c r="E104" s="218" t="s">
        <v>503</v>
      </c>
      <c r="F104" s="219" t="s">
        <v>504</v>
      </c>
      <c r="G104" s="220" t="s">
        <v>233</v>
      </c>
      <c r="H104" s="221">
        <v>1</v>
      </c>
      <c r="I104" s="222"/>
      <c r="J104" s="223">
        <f>ROUND(I104*H104,2)</f>
        <v>0</v>
      </c>
      <c r="K104" s="219"/>
      <c r="L104" s="77"/>
      <c r="M104" s="224"/>
      <c r="N104" s="225" t="s">
        <v>42</v>
      </c>
      <c r="O104" s="5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38" t="s">
        <v>203</v>
      </c>
      <c r="AT104" s="38" t="s">
        <v>138</v>
      </c>
      <c r="AU104" s="38" t="s">
        <v>81</v>
      </c>
      <c r="AY104" s="38" t="s">
        <v>135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38" t="s">
        <v>79</v>
      </c>
      <c r="BK104" s="228">
        <f>ROUND(I104*H104,2)</f>
        <v>0</v>
      </c>
      <c r="BL104" s="38" t="s">
        <v>203</v>
      </c>
      <c r="BM104" s="38" t="s">
        <v>505</v>
      </c>
    </row>
    <row r="105" spans="2:65" s="229" customFormat="1" x14ac:dyDescent="0.3">
      <c r="B105" s="230"/>
      <c r="C105" s="231"/>
      <c r="D105" s="232" t="s">
        <v>147</v>
      </c>
      <c r="E105" s="233"/>
      <c r="F105" s="234" t="s">
        <v>502</v>
      </c>
      <c r="G105" s="231"/>
      <c r="H105" s="235">
        <v>1</v>
      </c>
      <c r="I105" s="236"/>
      <c r="J105" s="231"/>
      <c r="K105" s="231"/>
      <c r="L105" s="237"/>
      <c r="M105" s="238"/>
      <c r="N105" s="239"/>
      <c r="O105" s="239"/>
      <c r="P105" s="239"/>
      <c r="Q105" s="239"/>
      <c r="R105" s="239"/>
      <c r="S105" s="239"/>
      <c r="T105" s="240"/>
      <c r="AT105" s="241" t="s">
        <v>147</v>
      </c>
      <c r="AU105" s="241" t="s">
        <v>81</v>
      </c>
      <c r="AV105" s="229" t="s">
        <v>81</v>
      </c>
      <c r="AW105" s="229" t="s">
        <v>34</v>
      </c>
      <c r="AX105" s="229" t="s">
        <v>79</v>
      </c>
      <c r="AY105" s="241" t="s">
        <v>135</v>
      </c>
    </row>
    <row r="106" spans="2:65" s="55" customFormat="1" ht="20.45" customHeight="1" x14ac:dyDescent="0.3">
      <c r="B106" s="56"/>
      <c r="C106" s="217" t="s">
        <v>184</v>
      </c>
      <c r="D106" s="217" t="s">
        <v>138</v>
      </c>
      <c r="E106" s="218" t="s">
        <v>506</v>
      </c>
      <c r="F106" s="219" t="s">
        <v>507</v>
      </c>
      <c r="G106" s="220" t="s">
        <v>233</v>
      </c>
      <c r="H106" s="221">
        <v>1</v>
      </c>
      <c r="I106" s="222"/>
      <c r="J106" s="223">
        <f>ROUND(I106*H106,2)</f>
        <v>0</v>
      </c>
      <c r="K106" s="219"/>
      <c r="L106" s="77"/>
      <c r="M106" s="224"/>
      <c r="N106" s="225" t="s">
        <v>42</v>
      </c>
      <c r="O106" s="5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38" t="s">
        <v>203</v>
      </c>
      <c r="AT106" s="38" t="s">
        <v>138</v>
      </c>
      <c r="AU106" s="38" t="s">
        <v>81</v>
      </c>
      <c r="AY106" s="38" t="s">
        <v>135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38" t="s">
        <v>79</v>
      </c>
      <c r="BK106" s="228">
        <f>ROUND(I106*H106,2)</f>
        <v>0</v>
      </c>
      <c r="BL106" s="38" t="s">
        <v>203</v>
      </c>
      <c r="BM106" s="38" t="s">
        <v>508</v>
      </c>
    </row>
    <row r="107" spans="2:65" s="229" customFormat="1" x14ac:dyDescent="0.3">
      <c r="B107" s="230"/>
      <c r="C107" s="231"/>
      <c r="D107" s="232" t="s">
        <v>147</v>
      </c>
      <c r="E107" s="233"/>
      <c r="F107" s="234" t="s">
        <v>502</v>
      </c>
      <c r="G107" s="231"/>
      <c r="H107" s="235">
        <v>1</v>
      </c>
      <c r="I107" s="236"/>
      <c r="J107" s="231"/>
      <c r="K107" s="231"/>
      <c r="L107" s="237"/>
      <c r="M107" s="238"/>
      <c r="N107" s="239"/>
      <c r="O107" s="239"/>
      <c r="P107" s="239"/>
      <c r="Q107" s="239"/>
      <c r="R107" s="239"/>
      <c r="S107" s="239"/>
      <c r="T107" s="240"/>
      <c r="AT107" s="241" t="s">
        <v>147</v>
      </c>
      <c r="AU107" s="241" t="s">
        <v>81</v>
      </c>
      <c r="AV107" s="229" t="s">
        <v>81</v>
      </c>
      <c r="AW107" s="229" t="s">
        <v>34</v>
      </c>
      <c r="AX107" s="229" t="s">
        <v>79</v>
      </c>
      <c r="AY107" s="241" t="s">
        <v>135</v>
      </c>
    </row>
    <row r="108" spans="2:65" s="55" customFormat="1" ht="28.9" customHeight="1" x14ac:dyDescent="0.3">
      <c r="B108" s="56"/>
      <c r="C108" s="217" t="s">
        <v>188</v>
      </c>
      <c r="D108" s="217" t="s">
        <v>138</v>
      </c>
      <c r="E108" s="218" t="s">
        <v>509</v>
      </c>
      <c r="F108" s="219" t="s">
        <v>510</v>
      </c>
      <c r="G108" s="220" t="s">
        <v>199</v>
      </c>
      <c r="H108" s="221">
        <v>291.64699999999999</v>
      </c>
      <c r="I108" s="222"/>
      <c r="J108" s="223">
        <f>ROUND(I108*H108,2)</f>
        <v>0</v>
      </c>
      <c r="K108" s="219"/>
      <c r="L108" s="77"/>
      <c r="M108" s="224"/>
      <c r="N108" s="225" t="s">
        <v>42</v>
      </c>
      <c r="O108" s="5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38" t="s">
        <v>203</v>
      </c>
      <c r="AT108" s="38" t="s">
        <v>138</v>
      </c>
      <c r="AU108" s="38" t="s">
        <v>81</v>
      </c>
      <c r="AY108" s="38" t="s">
        <v>135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38" t="s">
        <v>79</v>
      </c>
      <c r="BK108" s="228">
        <f>ROUND(I108*H108,2)</f>
        <v>0</v>
      </c>
      <c r="BL108" s="38" t="s">
        <v>203</v>
      </c>
      <c r="BM108" s="38" t="s">
        <v>511</v>
      </c>
    </row>
    <row r="109" spans="2:65" s="229" customFormat="1" ht="27" x14ac:dyDescent="0.3">
      <c r="B109" s="230"/>
      <c r="C109" s="231"/>
      <c r="D109" s="245" t="s">
        <v>147</v>
      </c>
      <c r="E109" s="254"/>
      <c r="F109" s="255" t="s">
        <v>512</v>
      </c>
      <c r="G109" s="231"/>
      <c r="H109" s="256">
        <v>243.602</v>
      </c>
      <c r="I109" s="236"/>
      <c r="J109" s="231"/>
      <c r="K109" s="231"/>
      <c r="L109" s="237"/>
      <c r="M109" s="238"/>
      <c r="N109" s="239"/>
      <c r="O109" s="239"/>
      <c r="P109" s="239"/>
      <c r="Q109" s="239"/>
      <c r="R109" s="239"/>
      <c r="S109" s="239"/>
      <c r="T109" s="240"/>
      <c r="AT109" s="241" t="s">
        <v>147</v>
      </c>
      <c r="AU109" s="241" t="s">
        <v>81</v>
      </c>
      <c r="AV109" s="229" t="s">
        <v>81</v>
      </c>
      <c r="AW109" s="229" t="s">
        <v>34</v>
      </c>
      <c r="AX109" s="229" t="s">
        <v>71</v>
      </c>
      <c r="AY109" s="241" t="s">
        <v>135</v>
      </c>
    </row>
    <row r="110" spans="2:65" s="229" customFormat="1" ht="27" x14ac:dyDescent="0.3">
      <c r="B110" s="230"/>
      <c r="C110" s="231"/>
      <c r="D110" s="245" t="s">
        <v>147</v>
      </c>
      <c r="E110" s="254"/>
      <c r="F110" s="255" t="s">
        <v>513</v>
      </c>
      <c r="G110" s="231"/>
      <c r="H110" s="256">
        <v>9.1240000000000006</v>
      </c>
      <c r="I110" s="236"/>
      <c r="J110" s="231"/>
      <c r="K110" s="231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147</v>
      </c>
      <c r="AU110" s="241" t="s">
        <v>81</v>
      </c>
      <c r="AV110" s="229" t="s">
        <v>81</v>
      </c>
      <c r="AW110" s="229" t="s">
        <v>34</v>
      </c>
      <c r="AX110" s="229" t="s">
        <v>71</v>
      </c>
      <c r="AY110" s="241" t="s">
        <v>135</v>
      </c>
    </row>
    <row r="111" spans="2:65" s="229" customFormat="1" ht="27" x14ac:dyDescent="0.3">
      <c r="B111" s="230"/>
      <c r="C111" s="231"/>
      <c r="D111" s="245" t="s">
        <v>147</v>
      </c>
      <c r="E111" s="254"/>
      <c r="F111" s="255" t="s">
        <v>514</v>
      </c>
      <c r="G111" s="231"/>
      <c r="H111" s="256">
        <v>38.920999999999999</v>
      </c>
      <c r="I111" s="236"/>
      <c r="J111" s="231"/>
      <c r="K111" s="231"/>
      <c r="L111" s="237"/>
      <c r="M111" s="238"/>
      <c r="N111" s="239"/>
      <c r="O111" s="239"/>
      <c r="P111" s="239"/>
      <c r="Q111" s="239"/>
      <c r="R111" s="239"/>
      <c r="S111" s="239"/>
      <c r="T111" s="240"/>
      <c r="AT111" s="241" t="s">
        <v>147</v>
      </c>
      <c r="AU111" s="241" t="s">
        <v>81</v>
      </c>
      <c r="AV111" s="229" t="s">
        <v>81</v>
      </c>
      <c r="AW111" s="229" t="s">
        <v>34</v>
      </c>
      <c r="AX111" s="229" t="s">
        <v>71</v>
      </c>
      <c r="AY111" s="241" t="s">
        <v>135</v>
      </c>
    </row>
    <row r="112" spans="2:65" s="257" customFormat="1" x14ac:dyDescent="0.3">
      <c r="B112" s="258"/>
      <c r="C112" s="259"/>
      <c r="D112" s="232" t="s">
        <v>147</v>
      </c>
      <c r="E112" s="260"/>
      <c r="F112" s="261" t="s">
        <v>209</v>
      </c>
      <c r="G112" s="259"/>
      <c r="H112" s="262">
        <v>291.64699999999999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AT112" s="268" t="s">
        <v>147</v>
      </c>
      <c r="AU112" s="268" t="s">
        <v>81</v>
      </c>
      <c r="AV112" s="257" t="s">
        <v>142</v>
      </c>
      <c r="AW112" s="257" t="s">
        <v>34</v>
      </c>
      <c r="AX112" s="257" t="s">
        <v>79</v>
      </c>
      <c r="AY112" s="268" t="s">
        <v>135</v>
      </c>
    </row>
    <row r="113" spans="2:65" s="55" customFormat="1" ht="28.9" customHeight="1" x14ac:dyDescent="0.3">
      <c r="B113" s="56"/>
      <c r="C113" s="286" t="s">
        <v>192</v>
      </c>
      <c r="D113" s="286" t="s">
        <v>387</v>
      </c>
      <c r="E113" s="287" t="s">
        <v>515</v>
      </c>
      <c r="F113" s="288" t="s">
        <v>516</v>
      </c>
      <c r="G113" s="289" t="s">
        <v>227</v>
      </c>
      <c r="H113" s="290">
        <v>10.266999999999999</v>
      </c>
      <c r="I113" s="291"/>
      <c r="J113" s="292">
        <f>ROUND(I113*H113,2)</f>
        <v>0</v>
      </c>
      <c r="K113" s="288"/>
      <c r="L113" s="293"/>
      <c r="M113" s="294"/>
      <c r="N113" s="295" t="s">
        <v>42</v>
      </c>
      <c r="O113" s="57"/>
      <c r="P113" s="226">
        <f>O113*H113</f>
        <v>0</v>
      </c>
      <c r="Q113" s="226">
        <v>0.55000000000000004</v>
      </c>
      <c r="R113" s="226">
        <f>Q113*H113</f>
        <v>5.6468500000000006</v>
      </c>
      <c r="S113" s="226">
        <v>0</v>
      </c>
      <c r="T113" s="227">
        <f>S113*H113</f>
        <v>0</v>
      </c>
      <c r="AR113" s="38" t="s">
        <v>301</v>
      </c>
      <c r="AT113" s="38" t="s">
        <v>387</v>
      </c>
      <c r="AU113" s="38" t="s">
        <v>81</v>
      </c>
      <c r="AY113" s="38" t="s">
        <v>135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38" t="s">
        <v>79</v>
      </c>
      <c r="BK113" s="228">
        <f>ROUND(I113*H113,2)</f>
        <v>0</v>
      </c>
      <c r="BL113" s="38" t="s">
        <v>203</v>
      </c>
      <c r="BM113" s="38" t="s">
        <v>517</v>
      </c>
    </row>
    <row r="114" spans="2:65" s="229" customFormat="1" x14ac:dyDescent="0.3">
      <c r="B114" s="230"/>
      <c r="C114" s="231"/>
      <c r="D114" s="232" t="s">
        <v>147</v>
      </c>
      <c r="E114" s="233"/>
      <c r="F114" s="234" t="s">
        <v>518</v>
      </c>
      <c r="G114" s="231"/>
      <c r="H114" s="235">
        <v>10.266999999999999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147</v>
      </c>
      <c r="AU114" s="241" t="s">
        <v>81</v>
      </c>
      <c r="AV114" s="229" t="s">
        <v>81</v>
      </c>
      <c r="AW114" s="229" t="s">
        <v>34</v>
      </c>
      <c r="AX114" s="229" t="s">
        <v>79</v>
      </c>
      <c r="AY114" s="241" t="s">
        <v>135</v>
      </c>
    </row>
    <row r="115" spans="2:65" s="55" customFormat="1" ht="20.45" customHeight="1" x14ac:dyDescent="0.3">
      <c r="B115" s="56"/>
      <c r="C115" s="217" t="s">
        <v>10</v>
      </c>
      <c r="D115" s="217" t="s">
        <v>138</v>
      </c>
      <c r="E115" s="218" t="s">
        <v>519</v>
      </c>
      <c r="F115" s="219" t="s">
        <v>520</v>
      </c>
      <c r="G115" s="220" t="s">
        <v>239</v>
      </c>
      <c r="H115" s="221">
        <v>712.89599999999996</v>
      </c>
      <c r="I115" s="222"/>
      <c r="J115" s="223">
        <f>ROUND(I115*H115,2)</f>
        <v>0</v>
      </c>
      <c r="K115" s="219" t="s">
        <v>200</v>
      </c>
      <c r="L115" s="77"/>
      <c r="M115" s="224"/>
      <c r="N115" s="225" t="s">
        <v>42</v>
      </c>
      <c r="O115" s="5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38" t="s">
        <v>203</v>
      </c>
      <c r="AT115" s="38" t="s">
        <v>138</v>
      </c>
      <c r="AU115" s="38" t="s">
        <v>81</v>
      </c>
      <c r="AY115" s="38" t="s">
        <v>135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38" t="s">
        <v>79</v>
      </c>
      <c r="BK115" s="228">
        <f>ROUND(I115*H115,2)</f>
        <v>0</v>
      </c>
      <c r="BL115" s="38" t="s">
        <v>203</v>
      </c>
      <c r="BM115" s="38" t="s">
        <v>521</v>
      </c>
    </row>
    <row r="116" spans="2:65" s="229" customFormat="1" x14ac:dyDescent="0.3">
      <c r="B116" s="230"/>
      <c r="C116" s="231"/>
      <c r="D116" s="245" t="s">
        <v>147</v>
      </c>
      <c r="E116" s="254"/>
      <c r="F116" s="255" t="s">
        <v>522</v>
      </c>
      <c r="G116" s="231"/>
      <c r="H116" s="256">
        <v>302.39999999999998</v>
      </c>
      <c r="I116" s="236"/>
      <c r="J116" s="231"/>
      <c r="K116" s="231"/>
      <c r="L116" s="237"/>
      <c r="M116" s="238"/>
      <c r="N116" s="239"/>
      <c r="O116" s="239"/>
      <c r="P116" s="239"/>
      <c r="Q116" s="239"/>
      <c r="R116" s="239"/>
      <c r="S116" s="239"/>
      <c r="T116" s="240"/>
      <c r="AT116" s="241" t="s">
        <v>147</v>
      </c>
      <c r="AU116" s="241" t="s">
        <v>81</v>
      </c>
      <c r="AV116" s="229" t="s">
        <v>81</v>
      </c>
      <c r="AW116" s="229" t="s">
        <v>34</v>
      </c>
      <c r="AX116" s="229" t="s">
        <v>71</v>
      </c>
      <c r="AY116" s="241" t="s">
        <v>135</v>
      </c>
    </row>
    <row r="117" spans="2:65" s="229" customFormat="1" x14ac:dyDescent="0.3">
      <c r="B117" s="230"/>
      <c r="C117" s="231"/>
      <c r="D117" s="245" t="s">
        <v>147</v>
      </c>
      <c r="E117" s="254"/>
      <c r="F117" s="255" t="s">
        <v>523</v>
      </c>
      <c r="G117" s="231"/>
      <c r="H117" s="256">
        <v>78.5</v>
      </c>
      <c r="I117" s="236"/>
      <c r="J117" s="231"/>
      <c r="K117" s="231"/>
      <c r="L117" s="237"/>
      <c r="M117" s="238"/>
      <c r="N117" s="239"/>
      <c r="O117" s="239"/>
      <c r="P117" s="239"/>
      <c r="Q117" s="239"/>
      <c r="R117" s="239"/>
      <c r="S117" s="239"/>
      <c r="T117" s="240"/>
      <c r="AT117" s="241" t="s">
        <v>147</v>
      </c>
      <c r="AU117" s="241" t="s">
        <v>81</v>
      </c>
      <c r="AV117" s="229" t="s">
        <v>81</v>
      </c>
      <c r="AW117" s="229" t="s">
        <v>34</v>
      </c>
      <c r="AX117" s="229" t="s">
        <v>71</v>
      </c>
      <c r="AY117" s="241" t="s">
        <v>135</v>
      </c>
    </row>
    <row r="118" spans="2:65" s="229" customFormat="1" x14ac:dyDescent="0.3">
      <c r="B118" s="230"/>
      <c r="C118" s="231"/>
      <c r="D118" s="245" t="s">
        <v>147</v>
      </c>
      <c r="E118" s="254"/>
      <c r="F118" s="255" t="s">
        <v>524</v>
      </c>
      <c r="G118" s="231"/>
      <c r="H118" s="256">
        <v>25.457999999999998</v>
      </c>
      <c r="I118" s="236"/>
      <c r="J118" s="231"/>
      <c r="K118" s="231"/>
      <c r="L118" s="237"/>
      <c r="M118" s="238"/>
      <c r="N118" s="239"/>
      <c r="O118" s="239"/>
      <c r="P118" s="239"/>
      <c r="Q118" s="239"/>
      <c r="R118" s="239"/>
      <c r="S118" s="239"/>
      <c r="T118" s="240"/>
      <c r="AT118" s="241" t="s">
        <v>147</v>
      </c>
      <c r="AU118" s="241" t="s">
        <v>81</v>
      </c>
      <c r="AV118" s="229" t="s">
        <v>81</v>
      </c>
      <c r="AW118" s="229" t="s">
        <v>34</v>
      </c>
      <c r="AX118" s="229" t="s">
        <v>71</v>
      </c>
      <c r="AY118" s="241" t="s">
        <v>135</v>
      </c>
    </row>
    <row r="119" spans="2:65" s="229" customFormat="1" x14ac:dyDescent="0.3">
      <c r="B119" s="230"/>
      <c r="C119" s="231"/>
      <c r="D119" s="245" t="s">
        <v>147</v>
      </c>
      <c r="E119" s="254"/>
      <c r="F119" s="255" t="s">
        <v>525</v>
      </c>
      <c r="G119" s="231"/>
      <c r="H119" s="256">
        <v>245.7</v>
      </c>
      <c r="I119" s="236"/>
      <c r="J119" s="231"/>
      <c r="K119" s="231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147</v>
      </c>
      <c r="AU119" s="241" t="s">
        <v>81</v>
      </c>
      <c r="AV119" s="229" t="s">
        <v>81</v>
      </c>
      <c r="AW119" s="229" t="s">
        <v>34</v>
      </c>
      <c r="AX119" s="229" t="s">
        <v>71</v>
      </c>
      <c r="AY119" s="241" t="s">
        <v>135</v>
      </c>
    </row>
    <row r="120" spans="2:65" s="229" customFormat="1" x14ac:dyDescent="0.3">
      <c r="B120" s="230"/>
      <c r="C120" s="231"/>
      <c r="D120" s="245" t="s">
        <v>147</v>
      </c>
      <c r="E120" s="254"/>
      <c r="F120" s="255" t="s">
        <v>526</v>
      </c>
      <c r="G120" s="231"/>
      <c r="H120" s="256">
        <v>60.838000000000001</v>
      </c>
      <c r="I120" s="236"/>
      <c r="J120" s="231"/>
      <c r="K120" s="231"/>
      <c r="L120" s="237"/>
      <c r="M120" s="238"/>
      <c r="N120" s="239"/>
      <c r="O120" s="239"/>
      <c r="P120" s="239"/>
      <c r="Q120" s="239"/>
      <c r="R120" s="239"/>
      <c r="S120" s="239"/>
      <c r="T120" s="240"/>
      <c r="AT120" s="241" t="s">
        <v>147</v>
      </c>
      <c r="AU120" s="241" t="s">
        <v>81</v>
      </c>
      <c r="AV120" s="229" t="s">
        <v>81</v>
      </c>
      <c r="AW120" s="229" t="s">
        <v>34</v>
      </c>
      <c r="AX120" s="229" t="s">
        <v>71</v>
      </c>
      <c r="AY120" s="241" t="s">
        <v>135</v>
      </c>
    </row>
    <row r="121" spans="2:65" s="257" customFormat="1" x14ac:dyDescent="0.3">
      <c r="B121" s="258"/>
      <c r="C121" s="259"/>
      <c r="D121" s="232" t="s">
        <v>147</v>
      </c>
      <c r="E121" s="260"/>
      <c r="F121" s="261" t="s">
        <v>209</v>
      </c>
      <c r="G121" s="259"/>
      <c r="H121" s="262">
        <v>712.89599999999996</v>
      </c>
      <c r="I121" s="263"/>
      <c r="J121" s="259"/>
      <c r="K121" s="259"/>
      <c r="L121" s="264"/>
      <c r="M121" s="265"/>
      <c r="N121" s="266"/>
      <c r="O121" s="266"/>
      <c r="P121" s="266"/>
      <c r="Q121" s="266"/>
      <c r="R121" s="266"/>
      <c r="S121" s="266"/>
      <c r="T121" s="267"/>
      <c r="AT121" s="268" t="s">
        <v>147</v>
      </c>
      <c r="AU121" s="268" t="s">
        <v>81</v>
      </c>
      <c r="AV121" s="257" t="s">
        <v>142</v>
      </c>
      <c r="AW121" s="257" t="s">
        <v>34</v>
      </c>
      <c r="AX121" s="257" t="s">
        <v>79</v>
      </c>
      <c r="AY121" s="268" t="s">
        <v>135</v>
      </c>
    </row>
    <row r="122" spans="2:65" s="55" customFormat="1" ht="20.45" customHeight="1" x14ac:dyDescent="0.3">
      <c r="B122" s="56"/>
      <c r="C122" s="286" t="s">
        <v>203</v>
      </c>
      <c r="D122" s="286" t="s">
        <v>387</v>
      </c>
      <c r="E122" s="287" t="s">
        <v>527</v>
      </c>
      <c r="F122" s="288" t="s">
        <v>528</v>
      </c>
      <c r="G122" s="289" t="s">
        <v>227</v>
      </c>
      <c r="H122" s="290">
        <v>2.823</v>
      </c>
      <c r="I122" s="291"/>
      <c r="J122" s="292">
        <f>ROUND(I122*H122,2)</f>
        <v>0</v>
      </c>
      <c r="K122" s="288" t="s">
        <v>200</v>
      </c>
      <c r="L122" s="293"/>
      <c r="M122" s="294"/>
      <c r="N122" s="295" t="s">
        <v>42</v>
      </c>
      <c r="O122" s="57"/>
      <c r="P122" s="226">
        <f>O122*H122</f>
        <v>0</v>
      </c>
      <c r="Q122" s="226">
        <v>0.55000000000000004</v>
      </c>
      <c r="R122" s="226">
        <f>Q122*H122</f>
        <v>1.5526500000000001</v>
      </c>
      <c r="S122" s="226">
        <v>0</v>
      </c>
      <c r="T122" s="227">
        <f>S122*H122</f>
        <v>0</v>
      </c>
      <c r="AR122" s="38" t="s">
        <v>301</v>
      </c>
      <c r="AT122" s="38" t="s">
        <v>387</v>
      </c>
      <c r="AU122" s="38" t="s">
        <v>81</v>
      </c>
      <c r="AY122" s="38" t="s">
        <v>135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38" t="s">
        <v>79</v>
      </c>
      <c r="BK122" s="228">
        <f>ROUND(I122*H122,2)</f>
        <v>0</v>
      </c>
      <c r="BL122" s="38" t="s">
        <v>203</v>
      </c>
      <c r="BM122" s="38" t="s">
        <v>529</v>
      </c>
    </row>
    <row r="123" spans="2:65" s="229" customFormat="1" x14ac:dyDescent="0.3">
      <c r="B123" s="230"/>
      <c r="C123" s="231"/>
      <c r="D123" s="245" t="s">
        <v>147</v>
      </c>
      <c r="E123" s="254"/>
      <c r="F123" s="255" t="s">
        <v>522</v>
      </c>
      <c r="G123" s="231"/>
      <c r="H123" s="256">
        <v>302.39999999999998</v>
      </c>
      <c r="I123" s="236"/>
      <c r="J123" s="231"/>
      <c r="K123" s="231"/>
      <c r="L123" s="237"/>
      <c r="M123" s="238"/>
      <c r="N123" s="239"/>
      <c r="O123" s="239"/>
      <c r="P123" s="239"/>
      <c r="Q123" s="239"/>
      <c r="R123" s="239"/>
      <c r="S123" s="239"/>
      <c r="T123" s="240"/>
      <c r="AT123" s="241" t="s">
        <v>147</v>
      </c>
      <c r="AU123" s="241" t="s">
        <v>81</v>
      </c>
      <c r="AV123" s="229" t="s">
        <v>81</v>
      </c>
      <c r="AW123" s="229" t="s">
        <v>34</v>
      </c>
      <c r="AX123" s="229" t="s">
        <v>71</v>
      </c>
      <c r="AY123" s="241" t="s">
        <v>135</v>
      </c>
    </row>
    <row r="124" spans="2:65" s="229" customFormat="1" x14ac:dyDescent="0.3">
      <c r="B124" s="230"/>
      <c r="C124" s="231"/>
      <c r="D124" s="245" t="s">
        <v>147</v>
      </c>
      <c r="E124" s="254"/>
      <c r="F124" s="255" t="s">
        <v>523</v>
      </c>
      <c r="G124" s="231"/>
      <c r="H124" s="256">
        <v>78.5</v>
      </c>
      <c r="I124" s="236"/>
      <c r="J124" s="231"/>
      <c r="K124" s="231"/>
      <c r="L124" s="237"/>
      <c r="M124" s="238"/>
      <c r="N124" s="239"/>
      <c r="O124" s="239"/>
      <c r="P124" s="239"/>
      <c r="Q124" s="239"/>
      <c r="R124" s="239"/>
      <c r="S124" s="239"/>
      <c r="T124" s="240"/>
      <c r="AT124" s="241" t="s">
        <v>147</v>
      </c>
      <c r="AU124" s="241" t="s">
        <v>81</v>
      </c>
      <c r="AV124" s="229" t="s">
        <v>81</v>
      </c>
      <c r="AW124" s="229" t="s">
        <v>34</v>
      </c>
      <c r="AX124" s="229" t="s">
        <v>71</v>
      </c>
      <c r="AY124" s="241" t="s">
        <v>135</v>
      </c>
    </row>
    <row r="125" spans="2:65" s="229" customFormat="1" x14ac:dyDescent="0.3">
      <c r="B125" s="230"/>
      <c r="C125" s="231"/>
      <c r="D125" s="245" t="s">
        <v>147</v>
      </c>
      <c r="E125" s="254"/>
      <c r="F125" s="255" t="s">
        <v>525</v>
      </c>
      <c r="G125" s="231"/>
      <c r="H125" s="256">
        <v>245.7</v>
      </c>
      <c r="I125" s="236"/>
      <c r="J125" s="231"/>
      <c r="K125" s="231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147</v>
      </c>
      <c r="AU125" s="241" t="s">
        <v>81</v>
      </c>
      <c r="AV125" s="229" t="s">
        <v>81</v>
      </c>
      <c r="AW125" s="229" t="s">
        <v>34</v>
      </c>
      <c r="AX125" s="229" t="s">
        <v>71</v>
      </c>
      <c r="AY125" s="241" t="s">
        <v>135</v>
      </c>
    </row>
    <row r="126" spans="2:65" s="229" customFormat="1" x14ac:dyDescent="0.3">
      <c r="B126" s="230"/>
      <c r="C126" s="231"/>
      <c r="D126" s="245" t="s">
        <v>147</v>
      </c>
      <c r="E126" s="254"/>
      <c r="F126" s="255" t="s">
        <v>524</v>
      </c>
      <c r="G126" s="231"/>
      <c r="H126" s="256">
        <v>25.457999999999998</v>
      </c>
      <c r="I126" s="236"/>
      <c r="J126" s="231"/>
      <c r="K126" s="231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147</v>
      </c>
      <c r="AU126" s="241" t="s">
        <v>81</v>
      </c>
      <c r="AV126" s="229" t="s">
        <v>81</v>
      </c>
      <c r="AW126" s="229" t="s">
        <v>34</v>
      </c>
      <c r="AX126" s="229" t="s">
        <v>71</v>
      </c>
      <c r="AY126" s="241" t="s">
        <v>135</v>
      </c>
    </row>
    <row r="127" spans="2:65" s="229" customFormat="1" x14ac:dyDescent="0.3">
      <c r="B127" s="230"/>
      <c r="C127" s="231"/>
      <c r="D127" s="245" t="s">
        <v>147</v>
      </c>
      <c r="E127" s="254"/>
      <c r="F127" s="255" t="s">
        <v>526</v>
      </c>
      <c r="G127" s="231"/>
      <c r="H127" s="256">
        <v>60.838000000000001</v>
      </c>
      <c r="I127" s="236"/>
      <c r="J127" s="231"/>
      <c r="K127" s="231"/>
      <c r="L127" s="237"/>
      <c r="M127" s="238"/>
      <c r="N127" s="239"/>
      <c r="O127" s="239"/>
      <c r="P127" s="239"/>
      <c r="Q127" s="239"/>
      <c r="R127" s="239"/>
      <c r="S127" s="239"/>
      <c r="T127" s="240"/>
      <c r="AT127" s="241" t="s">
        <v>147</v>
      </c>
      <c r="AU127" s="241" t="s">
        <v>81</v>
      </c>
      <c r="AV127" s="229" t="s">
        <v>81</v>
      </c>
      <c r="AW127" s="229" t="s">
        <v>34</v>
      </c>
      <c r="AX127" s="229" t="s">
        <v>71</v>
      </c>
      <c r="AY127" s="241" t="s">
        <v>135</v>
      </c>
    </row>
    <row r="128" spans="2:65" s="270" customFormat="1" x14ac:dyDescent="0.3">
      <c r="B128" s="271"/>
      <c r="C128" s="272"/>
      <c r="D128" s="245" t="s">
        <v>147</v>
      </c>
      <c r="E128" s="273"/>
      <c r="F128" s="274" t="s">
        <v>310</v>
      </c>
      <c r="G128" s="272"/>
      <c r="H128" s="275">
        <v>712.89599999999996</v>
      </c>
      <c r="I128" s="276"/>
      <c r="J128" s="272"/>
      <c r="K128" s="272"/>
      <c r="L128" s="277"/>
      <c r="M128" s="278"/>
      <c r="N128" s="279"/>
      <c r="O128" s="279"/>
      <c r="P128" s="279"/>
      <c r="Q128" s="279"/>
      <c r="R128" s="279"/>
      <c r="S128" s="279"/>
      <c r="T128" s="280"/>
      <c r="AT128" s="281" t="s">
        <v>147</v>
      </c>
      <c r="AU128" s="281" t="s">
        <v>81</v>
      </c>
      <c r="AV128" s="270" t="s">
        <v>149</v>
      </c>
      <c r="AW128" s="270" t="s">
        <v>34</v>
      </c>
      <c r="AX128" s="270" t="s">
        <v>71</v>
      </c>
      <c r="AY128" s="281" t="s">
        <v>135</v>
      </c>
    </row>
    <row r="129" spans="2:65" s="229" customFormat="1" x14ac:dyDescent="0.3">
      <c r="B129" s="230"/>
      <c r="C129" s="231"/>
      <c r="D129" s="232" t="s">
        <v>147</v>
      </c>
      <c r="E129" s="233"/>
      <c r="F129" s="234" t="s">
        <v>530</v>
      </c>
      <c r="G129" s="231"/>
      <c r="H129" s="235">
        <v>2.823</v>
      </c>
      <c r="I129" s="236"/>
      <c r="J129" s="231"/>
      <c r="K129" s="231"/>
      <c r="L129" s="237"/>
      <c r="M129" s="238"/>
      <c r="N129" s="239"/>
      <c r="O129" s="239"/>
      <c r="P129" s="239"/>
      <c r="Q129" s="239"/>
      <c r="R129" s="239"/>
      <c r="S129" s="239"/>
      <c r="T129" s="240"/>
      <c r="AT129" s="241" t="s">
        <v>147</v>
      </c>
      <c r="AU129" s="241" t="s">
        <v>81</v>
      </c>
      <c r="AV129" s="229" t="s">
        <v>81</v>
      </c>
      <c r="AW129" s="229" t="s">
        <v>34</v>
      </c>
      <c r="AX129" s="229" t="s">
        <v>79</v>
      </c>
      <c r="AY129" s="241" t="s">
        <v>135</v>
      </c>
    </row>
    <row r="130" spans="2:65" s="55" customFormat="1" ht="20.45" customHeight="1" x14ac:dyDescent="0.3">
      <c r="B130" s="56"/>
      <c r="C130" s="286" t="s">
        <v>210</v>
      </c>
      <c r="D130" s="286" t="s">
        <v>387</v>
      </c>
      <c r="E130" s="287" t="s">
        <v>531</v>
      </c>
      <c r="F130" s="288" t="s">
        <v>532</v>
      </c>
      <c r="G130" s="289" t="s">
        <v>533</v>
      </c>
      <c r="H130" s="290">
        <v>1</v>
      </c>
      <c r="I130" s="291"/>
      <c r="J130" s="292">
        <f>ROUND(I130*H130,2)</f>
        <v>0</v>
      </c>
      <c r="K130" s="288"/>
      <c r="L130" s="293"/>
      <c r="M130" s="294"/>
      <c r="N130" s="295" t="s">
        <v>42</v>
      </c>
      <c r="O130" s="5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38" t="s">
        <v>301</v>
      </c>
      <c r="AT130" s="38" t="s">
        <v>387</v>
      </c>
      <c r="AU130" s="38" t="s">
        <v>81</v>
      </c>
      <c r="AY130" s="38" t="s">
        <v>135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38" t="s">
        <v>79</v>
      </c>
      <c r="BK130" s="228">
        <f>ROUND(I130*H130,2)</f>
        <v>0</v>
      </c>
      <c r="BL130" s="38" t="s">
        <v>203</v>
      </c>
      <c r="BM130" s="38" t="s">
        <v>534</v>
      </c>
    </row>
    <row r="131" spans="2:65" s="55" customFormat="1" ht="20.45" customHeight="1" x14ac:dyDescent="0.3">
      <c r="B131" s="56"/>
      <c r="C131" s="286" t="s">
        <v>216</v>
      </c>
      <c r="D131" s="286" t="s">
        <v>387</v>
      </c>
      <c r="E131" s="287" t="s">
        <v>535</v>
      </c>
      <c r="F131" s="288" t="s">
        <v>536</v>
      </c>
      <c r="G131" s="289" t="s">
        <v>533</v>
      </c>
      <c r="H131" s="290">
        <v>1</v>
      </c>
      <c r="I131" s="291"/>
      <c r="J131" s="292">
        <f>ROUND(I131*H131,2)</f>
        <v>0</v>
      </c>
      <c r="K131" s="288"/>
      <c r="L131" s="293"/>
      <c r="M131" s="294"/>
      <c r="N131" s="295" t="s">
        <v>42</v>
      </c>
      <c r="O131" s="5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38" t="s">
        <v>301</v>
      </c>
      <c r="AT131" s="38" t="s">
        <v>387</v>
      </c>
      <c r="AU131" s="38" t="s">
        <v>81</v>
      </c>
      <c r="AY131" s="38" t="s">
        <v>135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38" t="s">
        <v>79</v>
      </c>
      <c r="BK131" s="228">
        <f>ROUND(I131*H131,2)</f>
        <v>0</v>
      </c>
      <c r="BL131" s="38" t="s">
        <v>203</v>
      </c>
      <c r="BM131" s="38" t="s">
        <v>537</v>
      </c>
    </row>
    <row r="132" spans="2:65" s="55" customFormat="1" ht="20.45" customHeight="1" x14ac:dyDescent="0.3">
      <c r="B132" s="56"/>
      <c r="C132" s="217" t="s">
        <v>224</v>
      </c>
      <c r="D132" s="217" t="s">
        <v>138</v>
      </c>
      <c r="E132" s="218" t="s">
        <v>538</v>
      </c>
      <c r="F132" s="219" t="s">
        <v>539</v>
      </c>
      <c r="G132" s="220" t="s">
        <v>233</v>
      </c>
      <c r="H132" s="221">
        <v>1</v>
      </c>
      <c r="I132" s="222"/>
      <c r="J132" s="223">
        <f>ROUND(I132*H132,2)</f>
        <v>0</v>
      </c>
      <c r="K132" s="219" t="s">
        <v>200</v>
      </c>
      <c r="L132" s="77"/>
      <c r="M132" s="224"/>
      <c r="N132" s="225" t="s">
        <v>42</v>
      </c>
      <c r="O132" s="5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AR132" s="38" t="s">
        <v>203</v>
      </c>
      <c r="AT132" s="38" t="s">
        <v>138</v>
      </c>
      <c r="AU132" s="38" t="s">
        <v>81</v>
      </c>
      <c r="AY132" s="38" t="s">
        <v>135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38" t="s">
        <v>79</v>
      </c>
      <c r="BK132" s="228">
        <f>ROUND(I132*H132,2)</f>
        <v>0</v>
      </c>
      <c r="BL132" s="38" t="s">
        <v>203</v>
      </c>
      <c r="BM132" s="38" t="s">
        <v>540</v>
      </c>
    </row>
    <row r="133" spans="2:65" s="55" customFormat="1" ht="20.45" customHeight="1" x14ac:dyDescent="0.3">
      <c r="B133" s="56"/>
      <c r="C133" s="286" t="s">
        <v>230</v>
      </c>
      <c r="D133" s="286" t="s">
        <v>387</v>
      </c>
      <c r="E133" s="287" t="s">
        <v>541</v>
      </c>
      <c r="F133" s="288" t="s">
        <v>542</v>
      </c>
      <c r="G133" s="289" t="s">
        <v>233</v>
      </c>
      <c r="H133" s="290">
        <v>1</v>
      </c>
      <c r="I133" s="291"/>
      <c r="J133" s="292">
        <f>ROUND(I133*H133,2)</f>
        <v>0</v>
      </c>
      <c r="K133" s="288" t="s">
        <v>200</v>
      </c>
      <c r="L133" s="293"/>
      <c r="M133" s="294"/>
      <c r="N133" s="295" t="s">
        <v>42</v>
      </c>
      <c r="O133" s="57"/>
      <c r="P133" s="226">
        <f>O133*H133</f>
        <v>0</v>
      </c>
      <c r="Q133" s="226">
        <v>2.2300000000000002E-3</v>
      </c>
      <c r="R133" s="226">
        <f>Q133*H133</f>
        <v>2.2300000000000002E-3</v>
      </c>
      <c r="S133" s="226">
        <v>0</v>
      </c>
      <c r="T133" s="227">
        <f>S133*H133</f>
        <v>0</v>
      </c>
      <c r="AR133" s="38" t="s">
        <v>301</v>
      </c>
      <c r="AT133" s="38" t="s">
        <v>387</v>
      </c>
      <c r="AU133" s="38" t="s">
        <v>81</v>
      </c>
      <c r="AY133" s="38" t="s">
        <v>135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38" t="s">
        <v>79</v>
      </c>
      <c r="BK133" s="228">
        <f>ROUND(I133*H133,2)</f>
        <v>0</v>
      </c>
      <c r="BL133" s="38" t="s">
        <v>203</v>
      </c>
      <c r="BM133" s="38" t="s">
        <v>543</v>
      </c>
    </row>
    <row r="134" spans="2:65" s="55" customFormat="1" ht="28.9" customHeight="1" x14ac:dyDescent="0.3">
      <c r="B134" s="56"/>
      <c r="C134" s="217" t="s">
        <v>9</v>
      </c>
      <c r="D134" s="217" t="s">
        <v>138</v>
      </c>
      <c r="E134" s="218" t="s">
        <v>544</v>
      </c>
      <c r="F134" s="219" t="s">
        <v>545</v>
      </c>
      <c r="G134" s="220" t="s">
        <v>233</v>
      </c>
      <c r="H134" s="221">
        <v>272</v>
      </c>
      <c r="I134" s="222"/>
      <c r="J134" s="223">
        <f>ROUND(I134*H134,2)</f>
        <v>0</v>
      </c>
      <c r="K134" s="219"/>
      <c r="L134" s="77"/>
      <c r="M134" s="224"/>
      <c r="N134" s="225" t="s">
        <v>42</v>
      </c>
      <c r="O134" s="57"/>
      <c r="P134" s="226">
        <f>O134*H134</f>
        <v>0</v>
      </c>
      <c r="Q134" s="226">
        <v>5.0000000000000002E-5</v>
      </c>
      <c r="R134" s="226">
        <f>Q134*H134</f>
        <v>1.3600000000000001E-2</v>
      </c>
      <c r="S134" s="226">
        <v>0</v>
      </c>
      <c r="T134" s="227">
        <f>S134*H134</f>
        <v>0</v>
      </c>
      <c r="AR134" s="38" t="s">
        <v>142</v>
      </c>
      <c r="AT134" s="38" t="s">
        <v>138</v>
      </c>
      <c r="AU134" s="38" t="s">
        <v>81</v>
      </c>
      <c r="AY134" s="38" t="s">
        <v>135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38" t="s">
        <v>79</v>
      </c>
      <c r="BK134" s="228">
        <f>ROUND(I134*H134,2)</f>
        <v>0</v>
      </c>
      <c r="BL134" s="38" t="s">
        <v>142</v>
      </c>
      <c r="BM134" s="38" t="s">
        <v>546</v>
      </c>
    </row>
    <row r="135" spans="2:65" s="229" customFormat="1" x14ac:dyDescent="0.3">
      <c r="B135" s="230"/>
      <c r="C135" s="231"/>
      <c r="D135" s="245" t="s">
        <v>147</v>
      </c>
      <c r="E135" s="254"/>
      <c r="F135" s="255" t="s">
        <v>547</v>
      </c>
      <c r="G135" s="231"/>
      <c r="H135" s="256">
        <v>196.875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AT135" s="241" t="s">
        <v>147</v>
      </c>
      <c r="AU135" s="241" t="s">
        <v>81</v>
      </c>
      <c r="AV135" s="229" t="s">
        <v>81</v>
      </c>
      <c r="AW135" s="229" t="s">
        <v>34</v>
      </c>
      <c r="AX135" s="229" t="s">
        <v>71</v>
      </c>
      <c r="AY135" s="241" t="s">
        <v>135</v>
      </c>
    </row>
    <row r="136" spans="2:65" s="229" customFormat="1" x14ac:dyDescent="0.3">
      <c r="B136" s="230"/>
      <c r="C136" s="231"/>
      <c r="D136" s="245" t="s">
        <v>147</v>
      </c>
      <c r="E136" s="254"/>
      <c r="F136" s="255" t="s">
        <v>548</v>
      </c>
      <c r="G136" s="231"/>
      <c r="H136" s="256">
        <v>18.25</v>
      </c>
      <c r="I136" s="236"/>
      <c r="J136" s="231"/>
      <c r="K136" s="231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147</v>
      </c>
      <c r="AU136" s="241" t="s">
        <v>81</v>
      </c>
      <c r="AV136" s="229" t="s">
        <v>81</v>
      </c>
      <c r="AW136" s="229" t="s">
        <v>34</v>
      </c>
      <c r="AX136" s="229" t="s">
        <v>71</v>
      </c>
      <c r="AY136" s="241" t="s">
        <v>135</v>
      </c>
    </row>
    <row r="137" spans="2:65" s="229" customFormat="1" x14ac:dyDescent="0.3">
      <c r="B137" s="230"/>
      <c r="C137" s="231"/>
      <c r="D137" s="245" t="s">
        <v>147</v>
      </c>
      <c r="E137" s="254"/>
      <c r="F137" s="255" t="s">
        <v>549</v>
      </c>
      <c r="G137" s="231"/>
      <c r="H137" s="256">
        <v>56.162999999999997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147</v>
      </c>
      <c r="AU137" s="241" t="s">
        <v>81</v>
      </c>
      <c r="AV137" s="229" t="s">
        <v>81</v>
      </c>
      <c r="AW137" s="229" t="s">
        <v>34</v>
      </c>
      <c r="AX137" s="229" t="s">
        <v>71</v>
      </c>
      <c r="AY137" s="241" t="s">
        <v>135</v>
      </c>
    </row>
    <row r="138" spans="2:65" s="270" customFormat="1" x14ac:dyDescent="0.3">
      <c r="B138" s="271"/>
      <c r="C138" s="272"/>
      <c r="D138" s="245" t="s">
        <v>147</v>
      </c>
      <c r="E138" s="273"/>
      <c r="F138" s="274" t="s">
        <v>310</v>
      </c>
      <c r="G138" s="272"/>
      <c r="H138" s="275">
        <v>271.28800000000001</v>
      </c>
      <c r="I138" s="276"/>
      <c r="J138" s="272"/>
      <c r="K138" s="272"/>
      <c r="L138" s="277"/>
      <c r="M138" s="278"/>
      <c r="N138" s="279"/>
      <c r="O138" s="279"/>
      <c r="P138" s="279"/>
      <c r="Q138" s="279"/>
      <c r="R138" s="279"/>
      <c r="S138" s="279"/>
      <c r="T138" s="280"/>
      <c r="AT138" s="281" t="s">
        <v>147</v>
      </c>
      <c r="AU138" s="281" t="s">
        <v>81</v>
      </c>
      <c r="AV138" s="270" t="s">
        <v>149</v>
      </c>
      <c r="AW138" s="270" t="s">
        <v>34</v>
      </c>
      <c r="AX138" s="270" t="s">
        <v>71</v>
      </c>
      <c r="AY138" s="281" t="s">
        <v>135</v>
      </c>
    </row>
    <row r="139" spans="2:65" s="229" customFormat="1" x14ac:dyDescent="0.3">
      <c r="B139" s="230"/>
      <c r="C139" s="231"/>
      <c r="D139" s="232" t="s">
        <v>147</v>
      </c>
      <c r="E139" s="233"/>
      <c r="F139" s="234" t="s">
        <v>550</v>
      </c>
      <c r="G139" s="231"/>
      <c r="H139" s="235">
        <v>272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147</v>
      </c>
      <c r="AU139" s="241" t="s">
        <v>81</v>
      </c>
      <c r="AV139" s="229" t="s">
        <v>81</v>
      </c>
      <c r="AW139" s="229" t="s">
        <v>34</v>
      </c>
      <c r="AX139" s="229" t="s">
        <v>79</v>
      </c>
      <c r="AY139" s="241" t="s">
        <v>135</v>
      </c>
    </row>
    <row r="140" spans="2:65" s="55" customFormat="1" ht="20.45" customHeight="1" x14ac:dyDescent="0.3">
      <c r="B140" s="56"/>
      <c r="C140" s="217" t="s">
        <v>244</v>
      </c>
      <c r="D140" s="217" t="s">
        <v>138</v>
      </c>
      <c r="E140" s="218" t="s">
        <v>551</v>
      </c>
      <c r="F140" s="219" t="s">
        <v>552</v>
      </c>
      <c r="G140" s="220" t="s">
        <v>233</v>
      </c>
      <c r="H140" s="221">
        <v>272</v>
      </c>
      <c r="I140" s="222"/>
      <c r="J140" s="223">
        <f>ROUND(I140*H140,2)</f>
        <v>0</v>
      </c>
      <c r="K140" s="219"/>
      <c r="L140" s="77"/>
      <c r="M140" s="224"/>
      <c r="N140" s="225" t="s">
        <v>42</v>
      </c>
      <c r="O140" s="57"/>
      <c r="P140" s="226">
        <f>O140*H140</f>
        <v>0</v>
      </c>
      <c r="Q140" s="226">
        <v>1E-4</v>
      </c>
      <c r="R140" s="226">
        <f>Q140*H140</f>
        <v>2.7200000000000002E-2</v>
      </c>
      <c r="S140" s="226">
        <v>0</v>
      </c>
      <c r="T140" s="227">
        <f>S140*H140</f>
        <v>0</v>
      </c>
      <c r="AR140" s="38" t="s">
        <v>142</v>
      </c>
      <c r="AT140" s="38" t="s">
        <v>138</v>
      </c>
      <c r="AU140" s="38" t="s">
        <v>81</v>
      </c>
      <c r="AY140" s="38" t="s">
        <v>135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38" t="s">
        <v>79</v>
      </c>
      <c r="BK140" s="228">
        <f>ROUND(I140*H140,2)</f>
        <v>0</v>
      </c>
      <c r="BL140" s="38" t="s">
        <v>142</v>
      </c>
      <c r="BM140" s="38" t="s">
        <v>553</v>
      </c>
    </row>
    <row r="141" spans="2:65" s="55" customFormat="1" ht="20.45" customHeight="1" x14ac:dyDescent="0.3">
      <c r="B141" s="56"/>
      <c r="C141" s="286" t="s">
        <v>249</v>
      </c>
      <c r="D141" s="286" t="s">
        <v>387</v>
      </c>
      <c r="E141" s="287" t="s">
        <v>554</v>
      </c>
      <c r="F141" s="288" t="s">
        <v>555</v>
      </c>
      <c r="G141" s="289" t="s">
        <v>199</v>
      </c>
      <c r="H141" s="290">
        <v>2.3359999999999999</v>
      </c>
      <c r="I141" s="291"/>
      <c r="J141" s="292">
        <f>ROUND(I141*H141,2)</f>
        <v>0</v>
      </c>
      <c r="K141" s="288"/>
      <c r="L141" s="293"/>
      <c r="M141" s="294"/>
      <c r="N141" s="295" t="s">
        <v>42</v>
      </c>
      <c r="O141" s="57"/>
      <c r="P141" s="226">
        <f>O141*H141</f>
        <v>0</v>
      </c>
      <c r="Q141" s="226">
        <v>1.1999999999999999E-3</v>
      </c>
      <c r="R141" s="226">
        <f>Q141*H141</f>
        <v>2.8031999999999996E-3</v>
      </c>
      <c r="S141" s="226">
        <v>0</v>
      </c>
      <c r="T141" s="227">
        <f>S141*H141</f>
        <v>0</v>
      </c>
      <c r="AR141" s="38" t="s">
        <v>169</v>
      </c>
      <c r="AT141" s="38" t="s">
        <v>387</v>
      </c>
      <c r="AU141" s="38" t="s">
        <v>81</v>
      </c>
      <c r="AY141" s="38" t="s">
        <v>135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38" t="s">
        <v>79</v>
      </c>
      <c r="BK141" s="228">
        <f>ROUND(I141*H141,2)</f>
        <v>0</v>
      </c>
      <c r="BL141" s="38" t="s">
        <v>142</v>
      </c>
      <c r="BM141" s="38" t="s">
        <v>556</v>
      </c>
    </row>
    <row r="142" spans="2:65" s="229" customFormat="1" x14ac:dyDescent="0.3">
      <c r="B142" s="230"/>
      <c r="C142" s="231"/>
      <c r="D142" s="232" t="s">
        <v>147</v>
      </c>
      <c r="E142" s="233"/>
      <c r="F142" s="234" t="s">
        <v>557</v>
      </c>
      <c r="G142" s="231"/>
      <c r="H142" s="235">
        <v>2.3359999999999999</v>
      </c>
      <c r="I142" s="236"/>
      <c r="J142" s="231"/>
      <c r="K142" s="231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147</v>
      </c>
      <c r="AU142" s="241" t="s">
        <v>81</v>
      </c>
      <c r="AV142" s="229" t="s">
        <v>81</v>
      </c>
      <c r="AW142" s="229" t="s">
        <v>34</v>
      </c>
      <c r="AX142" s="229" t="s">
        <v>79</v>
      </c>
      <c r="AY142" s="241" t="s">
        <v>135</v>
      </c>
    </row>
    <row r="143" spans="2:65" s="55" customFormat="1" ht="20.45" customHeight="1" x14ac:dyDescent="0.3">
      <c r="B143" s="56"/>
      <c r="C143" s="217" t="s">
        <v>254</v>
      </c>
      <c r="D143" s="217" t="s">
        <v>138</v>
      </c>
      <c r="E143" s="218" t="s">
        <v>337</v>
      </c>
      <c r="F143" s="219" t="s">
        <v>338</v>
      </c>
      <c r="G143" s="220" t="s">
        <v>297</v>
      </c>
      <c r="H143" s="269"/>
      <c r="I143" s="222"/>
      <c r="J143" s="223">
        <f>ROUND(I143*H143,2)</f>
        <v>0</v>
      </c>
      <c r="K143" s="219" t="s">
        <v>200</v>
      </c>
      <c r="L143" s="77"/>
      <c r="M143" s="224"/>
      <c r="N143" s="225" t="s">
        <v>42</v>
      </c>
      <c r="O143" s="5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AR143" s="38" t="s">
        <v>203</v>
      </c>
      <c r="AT143" s="38" t="s">
        <v>138</v>
      </c>
      <c r="AU143" s="38" t="s">
        <v>81</v>
      </c>
      <c r="AY143" s="38" t="s">
        <v>135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38" t="s">
        <v>79</v>
      </c>
      <c r="BK143" s="228">
        <f>ROUND(I143*H143,2)</f>
        <v>0</v>
      </c>
      <c r="BL143" s="38" t="s">
        <v>203</v>
      </c>
      <c r="BM143" s="38" t="s">
        <v>558</v>
      </c>
    </row>
    <row r="144" spans="2:65" s="199" customFormat="1" ht="29.85" customHeight="1" x14ac:dyDescent="0.3">
      <c r="B144" s="200"/>
      <c r="C144" s="201"/>
      <c r="D144" s="214" t="s">
        <v>70</v>
      </c>
      <c r="E144" s="215" t="s">
        <v>456</v>
      </c>
      <c r="F144" s="215" t="s">
        <v>457</v>
      </c>
      <c r="G144" s="201"/>
      <c r="H144" s="201"/>
      <c r="I144" s="204"/>
      <c r="J144" s="216">
        <f>BK144</f>
        <v>0</v>
      </c>
      <c r="K144" s="201"/>
      <c r="L144" s="206"/>
      <c r="M144" s="207"/>
      <c r="N144" s="208"/>
      <c r="O144" s="208"/>
      <c r="P144" s="209">
        <f>SUM(P145:P152)</f>
        <v>0</v>
      </c>
      <c r="Q144" s="208"/>
      <c r="R144" s="209">
        <f>SUM(R145:R152)</f>
        <v>0.23046985999999997</v>
      </c>
      <c r="S144" s="208"/>
      <c r="T144" s="210">
        <f>SUM(T145:T152)</f>
        <v>0</v>
      </c>
      <c r="AR144" s="211" t="s">
        <v>81</v>
      </c>
      <c r="AT144" s="212" t="s">
        <v>70</v>
      </c>
      <c r="AU144" s="212" t="s">
        <v>79</v>
      </c>
      <c r="AY144" s="211" t="s">
        <v>135</v>
      </c>
      <c r="BK144" s="213">
        <f>SUM(BK145:BK152)</f>
        <v>0</v>
      </c>
    </row>
    <row r="145" spans="2:65" s="55" customFormat="1" ht="20.45" customHeight="1" x14ac:dyDescent="0.3">
      <c r="B145" s="56"/>
      <c r="C145" s="217" t="s">
        <v>261</v>
      </c>
      <c r="D145" s="217" t="s">
        <v>138</v>
      </c>
      <c r="E145" s="218" t="s">
        <v>559</v>
      </c>
      <c r="F145" s="219" t="s">
        <v>560</v>
      </c>
      <c r="G145" s="220" t="s">
        <v>199</v>
      </c>
      <c r="H145" s="221">
        <v>291.73399999999998</v>
      </c>
      <c r="I145" s="222"/>
      <c r="J145" s="223">
        <f>ROUND(I145*H145,2)</f>
        <v>0</v>
      </c>
      <c r="K145" s="219" t="s">
        <v>200</v>
      </c>
      <c r="L145" s="77"/>
      <c r="M145" s="224"/>
      <c r="N145" s="225" t="s">
        <v>42</v>
      </c>
      <c r="O145" s="57"/>
      <c r="P145" s="226">
        <f>O145*H145</f>
        <v>0</v>
      </c>
      <c r="Q145" s="226">
        <v>1.7000000000000001E-4</v>
      </c>
      <c r="R145" s="226">
        <f>Q145*H145</f>
        <v>4.9594779999999998E-2</v>
      </c>
      <c r="S145" s="226">
        <v>0</v>
      </c>
      <c r="T145" s="227">
        <f>S145*H145</f>
        <v>0</v>
      </c>
      <c r="AR145" s="38" t="s">
        <v>203</v>
      </c>
      <c r="AT145" s="38" t="s">
        <v>138</v>
      </c>
      <c r="AU145" s="38" t="s">
        <v>81</v>
      </c>
      <c r="AY145" s="38" t="s">
        <v>135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38" t="s">
        <v>79</v>
      </c>
      <c r="BK145" s="228">
        <f>ROUND(I145*H145,2)</f>
        <v>0</v>
      </c>
      <c r="BL145" s="38" t="s">
        <v>203</v>
      </c>
      <c r="BM145" s="38" t="s">
        <v>561</v>
      </c>
    </row>
    <row r="146" spans="2:65" s="229" customFormat="1" ht="27" x14ac:dyDescent="0.3">
      <c r="B146" s="230"/>
      <c r="C146" s="231"/>
      <c r="D146" s="232" t="s">
        <v>147</v>
      </c>
      <c r="E146" s="233"/>
      <c r="F146" s="234" t="s">
        <v>562</v>
      </c>
      <c r="G146" s="231"/>
      <c r="H146" s="235">
        <v>291.73399999999998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147</v>
      </c>
      <c r="AU146" s="241" t="s">
        <v>81</v>
      </c>
      <c r="AV146" s="229" t="s">
        <v>81</v>
      </c>
      <c r="AW146" s="229" t="s">
        <v>34</v>
      </c>
      <c r="AX146" s="229" t="s">
        <v>79</v>
      </c>
      <c r="AY146" s="241" t="s">
        <v>135</v>
      </c>
    </row>
    <row r="147" spans="2:65" s="55" customFormat="1" ht="20.45" customHeight="1" x14ac:dyDescent="0.3">
      <c r="B147" s="56"/>
      <c r="C147" s="217" t="s">
        <v>266</v>
      </c>
      <c r="D147" s="217" t="s">
        <v>138</v>
      </c>
      <c r="E147" s="218" t="s">
        <v>563</v>
      </c>
      <c r="F147" s="219" t="s">
        <v>564</v>
      </c>
      <c r="G147" s="220" t="s">
        <v>199</v>
      </c>
      <c r="H147" s="221">
        <v>291.73399999999998</v>
      </c>
      <c r="I147" s="222"/>
      <c r="J147" s="223">
        <f>ROUND(I147*H147,2)</f>
        <v>0</v>
      </c>
      <c r="K147" s="219" t="s">
        <v>200</v>
      </c>
      <c r="L147" s="77"/>
      <c r="M147" s="224"/>
      <c r="N147" s="225" t="s">
        <v>42</v>
      </c>
      <c r="O147" s="57"/>
      <c r="P147" s="226">
        <f>O147*H147</f>
        <v>0</v>
      </c>
      <c r="Q147" s="226">
        <v>3.5E-4</v>
      </c>
      <c r="R147" s="226">
        <f>Q147*H147</f>
        <v>0.10210689999999999</v>
      </c>
      <c r="S147" s="226">
        <v>0</v>
      </c>
      <c r="T147" s="227">
        <f>S147*H147</f>
        <v>0</v>
      </c>
      <c r="AR147" s="38" t="s">
        <v>203</v>
      </c>
      <c r="AT147" s="38" t="s">
        <v>138</v>
      </c>
      <c r="AU147" s="38" t="s">
        <v>81</v>
      </c>
      <c r="AY147" s="38" t="s">
        <v>135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38" t="s">
        <v>79</v>
      </c>
      <c r="BK147" s="228">
        <f>ROUND(I147*H147,2)</f>
        <v>0</v>
      </c>
      <c r="BL147" s="38" t="s">
        <v>203</v>
      </c>
      <c r="BM147" s="38" t="s">
        <v>565</v>
      </c>
    </row>
    <row r="148" spans="2:65" s="229" customFormat="1" ht="27" x14ac:dyDescent="0.3">
      <c r="B148" s="230"/>
      <c r="C148" s="231"/>
      <c r="D148" s="232" t="s">
        <v>147</v>
      </c>
      <c r="E148" s="233"/>
      <c r="F148" s="234" t="s">
        <v>566</v>
      </c>
      <c r="G148" s="231"/>
      <c r="H148" s="235">
        <v>291.73399999999998</v>
      </c>
      <c r="I148" s="236"/>
      <c r="J148" s="231"/>
      <c r="K148" s="231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147</v>
      </c>
      <c r="AU148" s="241" t="s">
        <v>81</v>
      </c>
      <c r="AV148" s="229" t="s">
        <v>81</v>
      </c>
      <c r="AW148" s="229" t="s">
        <v>34</v>
      </c>
      <c r="AX148" s="229" t="s">
        <v>79</v>
      </c>
      <c r="AY148" s="241" t="s">
        <v>135</v>
      </c>
    </row>
    <row r="149" spans="2:65" s="55" customFormat="1" ht="20.45" customHeight="1" x14ac:dyDescent="0.3">
      <c r="B149" s="56"/>
      <c r="C149" s="217" t="s">
        <v>270</v>
      </c>
      <c r="D149" s="217" t="s">
        <v>138</v>
      </c>
      <c r="E149" s="218" t="s">
        <v>567</v>
      </c>
      <c r="F149" s="219" t="s">
        <v>568</v>
      </c>
      <c r="G149" s="220" t="s">
        <v>199</v>
      </c>
      <c r="H149" s="221">
        <v>291.73399999999998</v>
      </c>
      <c r="I149" s="222"/>
      <c r="J149" s="223">
        <f>ROUND(I149*H149,2)</f>
        <v>0</v>
      </c>
      <c r="K149" s="219" t="s">
        <v>200</v>
      </c>
      <c r="L149" s="77"/>
      <c r="M149" s="224"/>
      <c r="N149" s="225" t="s">
        <v>42</v>
      </c>
      <c r="O149" s="57"/>
      <c r="P149" s="226">
        <f>O149*H149</f>
        <v>0</v>
      </c>
      <c r="Q149" s="226">
        <v>1.4999999999999999E-4</v>
      </c>
      <c r="R149" s="226">
        <f>Q149*H149</f>
        <v>4.3760099999999996E-2</v>
      </c>
      <c r="S149" s="226">
        <v>0</v>
      </c>
      <c r="T149" s="227">
        <f>S149*H149</f>
        <v>0</v>
      </c>
      <c r="AR149" s="38" t="s">
        <v>203</v>
      </c>
      <c r="AT149" s="38" t="s">
        <v>138</v>
      </c>
      <c r="AU149" s="38" t="s">
        <v>81</v>
      </c>
      <c r="AY149" s="38" t="s">
        <v>135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38" t="s">
        <v>79</v>
      </c>
      <c r="BK149" s="228">
        <f>ROUND(I149*H149,2)</f>
        <v>0</v>
      </c>
      <c r="BL149" s="38" t="s">
        <v>203</v>
      </c>
      <c r="BM149" s="38" t="s">
        <v>569</v>
      </c>
    </row>
    <row r="150" spans="2:65" s="229" customFormat="1" x14ac:dyDescent="0.3">
      <c r="B150" s="230"/>
      <c r="C150" s="231"/>
      <c r="D150" s="232" t="s">
        <v>147</v>
      </c>
      <c r="E150" s="233"/>
      <c r="F150" s="234" t="s">
        <v>570</v>
      </c>
      <c r="G150" s="231"/>
      <c r="H150" s="235">
        <v>291.73399999999998</v>
      </c>
      <c r="I150" s="236"/>
      <c r="J150" s="231"/>
      <c r="K150" s="231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147</v>
      </c>
      <c r="AU150" s="241" t="s">
        <v>81</v>
      </c>
      <c r="AV150" s="229" t="s">
        <v>81</v>
      </c>
      <c r="AW150" s="229" t="s">
        <v>34</v>
      </c>
      <c r="AX150" s="229" t="s">
        <v>79</v>
      </c>
      <c r="AY150" s="241" t="s">
        <v>135</v>
      </c>
    </row>
    <row r="151" spans="2:65" s="55" customFormat="1" ht="20.45" customHeight="1" x14ac:dyDescent="0.3">
      <c r="B151" s="56"/>
      <c r="C151" s="217" t="s">
        <v>275</v>
      </c>
      <c r="D151" s="217" t="s">
        <v>138</v>
      </c>
      <c r="E151" s="218" t="s">
        <v>571</v>
      </c>
      <c r="F151" s="219" t="s">
        <v>572</v>
      </c>
      <c r="G151" s="220" t="s">
        <v>199</v>
      </c>
      <c r="H151" s="221">
        <v>291.73399999999998</v>
      </c>
      <c r="I151" s="222"/>
      <c r="J151" s="223">
        <f>ROUND(I151*H151,2)</f>
        <v>0</v>
      </c>
      <c r="K151" s="219" t="s">
        <v>200</v>
      </c>
      <c r="L151" s="77"/>
      <c r="M151" s="224"/>
      <c r="N151" s="225" t="s">
        <v>42</v>
      </c>
      <c r="O151" s="57"/>
      <c r="P151" s="226">
        <f>O151*H151</f>
        <v>0</v>
      </c>
      <c r="Q151" s="226">
        <v>1.2E-4</v>
      </c>
      <c r="R151" s="226">
        <f>Q151*H151</f>
        <v>3.5008079999999997E-2</v>
      </c>
      <c r="S151" s="226">
        <v>0</v>
      </c>
      <c r="T151" s="227">
        <f>S151*H151</f>
        <v>0</v>
      </c>
      <c r="AR151" s="38" t="s">
        <v>203</v>
      </c>
      <c r="AT151" s="38" t="s">
        <v>138</v>
      </c>
      <c r="AU151" s="38" t="s">
        <v>81</v>
      </c>
      <c r="AY151" s="38" t="s">
        <v>135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38" t="s">
        <v>79</v>
      </c>
      <c r="BK151" s="228">
        <f>ROUND(I151*H151,2)</f>
        <v>0</v>
      </c>
      <c r="BL151" s="38" t="s">
        <v>203</v>
      </c>
      <c r="BM151" s="38" t="s">
        <v>573</v>
      </c>
    </row>
    <row r="152" spans="2:65" s="229" customFormat="1" x14ac:dyDescent="0.3">
      <c r="B152" s="230"/>
      <c r="C152" s="231"/>
      <c r="D152" s="245" t="s">
        <v>147</v>
      </c>
      <c r="E152" s="254"/>
      <c r="F152" s="255" t="s">
        <v>570</v>
      </c>
      <c r="G152" s="231"/>
      <c r="H152" s="256">
        <v>291.73399999999998</v>
      </c>
      <c r="I152" s="236"/>
      <c r="J152" s="231"/>
      <c r="K152" s="231"/>
      <c r="L152" s="237"/>
      <c r="M152" s="296"/>
      <c r="N152" s="297"/>
      <c r="O152" s="297"/>
      <c r="P152" s="297"/>
      <c r="Q152" s="297"/>
      <c r="R152" s="297"/>
      <c r="S152" s="297"/>
      <c r="T152" s="298"/>
      <c r="AT152" s="241" t="s">
        <v>147</v>
      </c>
      <c r="AU152" s="241" t="s">
        <v>81</v>
      </c>
      <c r="AV152" s="229" t="s">
        <v>81</v>
      </c>
      <c r="AW152" s="229" t="s">
        <v>34</v>
      </c>
      <c r="AX152" s="229" t="s">
        <v>79</v>
      </c>
      <c r="AY152" s="241" t="s">
        <v>135</v>
      </c>
    </row>
    <row r="153" spans="2:65" s="55" customFormat="1" ht="6.95" customHeight="1" x14ac:dyDescent="0.3">
      <c r="B153" s="72"/>
      <c r="C153" s="73"/>
      <c r="D153" s="73"/>
      <c r="E153" s="73"/>
      <c r="F153" s="73"/>
      <c r="G153" s="73"/>
      <c r="H153" s="73"/>
      <c r="I153" s="158"/>
      <c r="J153" s="73"/>
      <c r="K153" s="73"/>
      <c r="L153" s="77"/>
    </row>
  </sheetData>
  <sheetProtection password="CC35" sheet="1" objects="1" scenarios="1" formatCells="0" formatColumns="0" formatRows="0" sort="0" autoFilter="0"/>
  <autoFilter ref="C81:K152"/>
  <mergeCells count="9">
    <mergeCell ref="E45:H45"/>
    <mergeCell ref="E47:H47"/>
    <mergeCell ref="E72:H72"/>
    <mergeCell ref="E74:H74"/>
    <mergeCell ref="G1:H1"/>
    <mergeCell ref="L2:V2"/>
    <mergeCell ref="E7:H7"/>
    <mergeCell ref="E9:H9"/>
    <mergeCell ref="E24:H24"/>
  </mergeCells>
  <hyperlinks>
    <hyperlink ref="F1" location="C2" display="1) Krycí list soupisu"/>
    <hyperlink ref="G1" location="C54" display="2) Rekapitulace"/>
    <hyperlink ref="J1" location="C81" display="3) Soupis prací"/>
    <hyperlink ref="L1" location="'Rekapitulace stavby'!C2" display="Rekapitulace stavby"/>
  </hyperlinks>
  <pageMargins left="0.58333333333333304" right="0.58333333333333304" top="0.58333333333333304" bottom="0.58333333333333304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5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31" customWidth="1"/>
    <col min="10" max="10" width="20.1640625" customWidth="1"/>
    <col min="11" max="11" width="13.33203125" customWidth="1"/>
    <col min="12" max="12" width="8.83203125" customWidth="1"/>
    <col min="13" max="18" width="9.1640625" hidden="1" customWidth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32" max="43" width="8.83203125" customWidth="1"/>
    <col min="44" max="65" width="9.1640625" hidden="1" customWidth="1"/>
    <col min="66" max="1025" width="8.83203125" customWidth="1"/>
  </cols>
  <sheetData>
    <row r="1" spans="1:70" ht="21.75" customHeight="1" x14ac:dyDescent="0.3">
      <c r="A1" s="35"/>
      <c r="B1" s="132"/>
      <c r="C1" s="132"/>
      <c r="D1" s="133" t="s">
        <v>1</v>
      </c>
      <c r="E1" s="132"/>
      <c r="F1" s="134" t="s">
        <v>96</v>
      </c>
      <c r="G1" s="20" t="s">
        <v>97</v>
      </c>
      <c r="H1" s="20"/>
      <c r="I1" s="135"/>
      <c r="J1" s="134" t="s">
        <v>98</v>
      </c>
      <c r="K1" s="133" t="s">
        <v>99</v>
      </c>
      <c r="L1" s="134" t="s">
        <v>100</v>
      </c>
      <c r="M1" s="134"/>
      <c r="N1" s="134"/>
      <c r="O1" s="134"/>
      <c r="P1" s="134"/>
      <c r="Q1" s="134"/>
      <c r="R1" s="134"/>
      <c r="S1" s="134"/>
      <c r="T1" s="134"/>
      <c r="U1" s="34"/>
      <c r="V1" s="34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</row>
    <row r="2" spans="1:70" ht="36.950000000000003" customHeight="1" x14ac:dyDescent="0.3"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AT2" s="38" t="s">
        <v>89</v>
      </c>
    </row>
    <row r="3" spans="1:70" ht="6.95" customHeight="1" x14ac:dyDescent="0.3">
      <c r="B3" s="39"/>
      <c r="C3" s="40"/>
      <c r="D3" s="40"/>
      <c r="E3" s="40"/>
      <c r="F3" s="40"/>
      <c r="G3" s="40"/>
      <c r="H3" s="40"/>
      <c r="I3" s="136"/>
      <c r="J3" s="40"/>
      <c r="K3" s="41"/>
      <c r="AT3" s="38" t="s">
        <v>81</v>
      </c>
    </row>
    <row r="4" spans="1:70" ht="36.950000000000003" customHeight="1" x14ac:dyDescent="0.3">
      <c r="B4" s="42"/>
      <c r="C4" s="43"/>
      <c r="D4" s="44" t="s">
        <v>101</v>
      </c>
      <c r="E4" s="43"/>
      <c r="F4" s="43"/>
      <c r="G4" s="43"/>
      <c r="H4" s="43"/>
      <c r="I4" s="137"/>
      <c r="J4" s="43"/>
      <c r="K4" s="45"/>
      <c r="M4" s="46" t="s">
        <v>12</v>
      </c>
      <c r="AT4" s="38" t="s">
        <v>6</v>
      </c>
    </row>
    <row r="5" spans="1:70" ht="6.95" customHeight="1" x14ac:dyDescent="0.3">
      <c r="B5" s="42"/>
      <c r="C5" s="43"/>
      <c r="D5" s="43"/>
      <c r="E5" s="43"/>
      <c r="F5" s="43"/>
      <c r="G5" s="43"/>
      <c r="H5" s="43"/>
      <c r="I5" s="137"/>
      <c r="J5" s="43"/>
      <c r="K5" s="45"/>
    </row>
    <row r="6" spans="1:70" ht="15" x14ac:dyDescent="0.3">
      <c r="B6" s="42"/>
      <c r="C6" s="43"/>
      <c r="D6" s="51" t="s">
        <v>18</v>
      </c>
      <c r="E6" s="43"/>
      <c r="F6" s="43"/>
      <c r="G6" s="43"/>
      <c r="H6" s="43"/>
      <c r="I6" s="137"/>
      <c r="J6" s="43"/>
      <c r="K6" s="45"/>
    </row>
    <row r="7" spans="1:70" ht="20.45" customHeight="1" x14ac:dyDescent="0.3">
      <c r="B7" s="42"/>
      <c r="C7" s="43"/>
      <c r="D7" s="43"/>
      <c r="E7" s="19" t="str">
        <f>'Rekapitulace stavby'!K6</f>
        <v>ZÁKLADNÍ ŠKOLA LESNÍ - OPRAVA TĚLOCVIČNY</v>
      </c>
      <c r="F7" s="19"/>
      <c r="G7" s="19"/>
      <c r="H7" s="19"/>
      <c r="I7" s="137"/>
      <c r="J7" s="43"/>
      <c r="K7" s="45"/>
    </row>
    <row r="8" spans="1:70" s="55" customFormat="1" ht="15" x14ac:dyDescent="0.3">
      <c r="B8" s="56"/>
      <c r="C8" s="57"/>
      <c r="D8" s="51" t="s">
        <v>102</v>
      </c>
      <c r="E8" s="57"/>
      <c r="F8" s="57"/>
      <c r="G8" s="57"/>
      <c r="H8" s="57"/>
      <c r="I8" s="138"/>
      <c r="J8" s="57"/>
      <c r="K8" s="60"/>
    </row>
    <row r="9" spans="1:70" s="55" customFormat="1" ht="36.950000000000003" customHeight="1" x14ac:dyDescent="0.3">
      <c r="B9" s="56"/>
      <c r="C9" s="57"/>
      <c r="D9" s="57"/>
      <c r="E9" s="2" t="s">
        <v>574</v>
      </c>
      <c r="F9" s="2"/>
      <c r="G9" s="2"/>
      <c r="H9" s="2"/>
      <c r="I9" s="138"/>
      <c r="J9" s="57"/>
      <c r="K9" s="60"/>
    </row>
    <row r="10" spans="1:70" s="55" customFormat="1" x14ac:dyDescent="0.3">
      <c r="B10" s="56"/>
      <c r="C10" s="57"/>
      <c r="D10" s="57"/>
      <c r="E10" s="57"/>
      <c r="F10" s="57"/>
      <c r="G10" s="57"/>
      <c r="H10" s="57"/>
      <c r="I10" s="138"/>
      <c r="J10" s="57"/>
      <c r="K10" s="60"/>
    </row>
    <row r="11" spans="1:70" s="55" customFormat="1" ht="14.45" customHeight="1" x14ac:dyDescent="0.3">
      <c r="B11" s="56"/>
      <c r="C11" s="57"/>
      <c r="D11" s="51" t="s">
        <v>20</v>
      </c>
      <c r="E11" s="57"/>
      <c r="F11" s="49"/>
      <c r="G11" s="57"/>
      <c r="H11" s="57"/>
      <c r="I11" s="139" t="s">
        <v>21</v>
      </c>
      <c r="J11" s="49"/>
      <c r="K11" s="60"/>
    </row>
    <row r="12" spans="1:70" s="55" customFormat="1" ht="14.45" customHeight="1" x14ac:dyDescent="0.3">
      <c r="B12" s="56"/>
      <c r="C12" s="57"/>
      <c r="D12" s="51" t="s">
        <v>22</v>
      </c>
      <c r="E12" s="57"/>
      <c r="F12" s="49" t="s">
        <v>23</v>
      </c>
      <c r="G12" s="57"/>
      <c r="H12" s="57"/>
      <c r="I12" s="139" t="s">
        <v>24</v>
      </c>
      <c r="J12" s="91" t="str">
        <f>'Rekapitulace stavby'!AN8</f>
        <v>6.3.2017</v>
      </c>
      <c r="K12" s="60"/>
    </row>
    <row r="13" spans="1:70" s="55" customFormat="1" ht="10.9" customHeight="1" x14ac:dyDescent="0.3">
      <c r="B13" s="56"/>
      <c r="C13" s="57"/>
      <c r="D13" s="57"/>
      <c r="E13" s="57"/>
      <c r="F13" s="57"/>
      <c r="G13" s="57"/>
      <c r="H13" s="57"/>
      <c r="I13" s="138"/>
      <c r="J13" s="57"/>
      <c r="K13" s="60"/>
    </row>
    <row r="14" spans="1:70" s="55" customFormat="1" ht="14.45" customHeight="1" x14ac:dyDescent="0.3">
      <c r="B14" s="56"/>
      <c r="C14" s="57"/>
      <c r="D14" s="51" t="s">
        <v>26</v>
      </c>
      <c r="E14" s="57"/>
      <c r="F14" s="57"/>
      <c r="G14" s="57"/>
      <c r="H14" s="57"/>
      <c r="I14" s="139" t="s">
        <v>27</v>
      </c>
      <c r="J14" s="49"/>
      <c r="K14" s="60"/>
    </row>
    <row r="15" spans="1:70" s="55" customFormat="1" ht="18" customHeight="1" x14ac:dyDescent="0.3">
      <c r="B15" s="56"/>
      <c r="C15" s="57"/>
      <c r="D15" s="57"/>
      <c r="E15" s="49" t="s">
        <v>28</v>
      </c>
      <c r="F15" s="57"/>
      <c r="G15" s="57"/>
      <c r="H15" s="57"/>
      <c r="I15" s="139" t="s">
        <v>29</v>
      </c>
      <c r="J15" s="49"/>
      <c r="K15" s="60"/>
    </row>
    <row r="16" spans="1:70" s="55" customFormat="1" ht="6.95" customHeight="1" x14ac:dyDescent="0.3">
      <c r="B16" s="56"/>
      <c r="C16" s="57"/>
      <c r="D16" s="57"/>
      <c r="E16" s="57"/>
      <c r="F16" s="57"/>
      <c r="G16" s="57"/>
      <c r="H16" s="57"/>
      <c r="I16" s="138"/>
      <c r="J16" s="57"/>
      <c r="K16" s="60"/>
    </row>
    <row r="17" spans="2:11" s="55" customFormat="1" ht="14.45" customHeight="1" x14ac:dyDescent="0.3">
      <c r="B17" s="56"/>
      <c r="C17" s="57"/>
      <c r="D17" s="51" t="s">
        <v>30</v>
      </c>
      <c r="E17" s="57"/>
      <c r="F17" s="57"/>
      <c r="G17" s="57"/>
      <c r="H17" s="57"/>
      <c r="I17" s="139" t="s">
        <v>27</v>
      </c>
      <c r="J17" s="49" t="str">
        <f>IF('Rekapitulace stavby'!AN13="Vyplň údaj","",IF('Rekapitulace stavby'!AN13="","",'Rekapitulace stavby'!AN13))</f>
        <v/>
      </c>
      <c r="K17" s="60"/>
    </row>
    <row r="18" spans="2:11" s="55" customFormat="1" ht="18" customHeight="1" x14ac:dyDescent="0.3">
      <c r="B18" s="56"/>
      <c r="C18" s="57"/>
      <c r="D18" s="57"/>
      <c r="E18" s="49" t="str">
        <f>IF('Rekapitulace stavby'!E14="Vyplň údaj","",IF('Rekapitulace stavby'!E14="","",'Rekapitulace stavby'!E14))</f>
        <v/>
      </c>
      <c r="F18" s="57"/>
      <c r="G18" s="57"/>
      <c r="H18" s="57"/>
      <c r="I18" s="139" t="s">
        <v>29</v>
      </c>
      <c r="J18" s="49" t="str">
        <f>IF('Rekapitulace stavby'!AN14="Vyplň údaj","",IF('Rekapitulace stavby'!AN14="","",'Rekapitulace stavby'!AN14))</f>
        <v/>
      </c>
      <c r="K18" s="60"/>
    </row>
    <row r="19" spans="2:11" s="55" customFormat="1" ht="6.95" customHeight="1" x14ac:dyDescent="0.3">
      <c r="B19" s="56"/>
      <c r="C19" s="57"/>
      <c r="D19" s="57"/>
      <c r="E19" s="57"/>
      <c r="F19" s="57"/>
      <c r="G19" s="57"/>
      <c r="H19" s="57"/>
      <c r="I19" s="138"/>
      <c r="J19" s="57"/>
      <c r="K19" s="60"/>
    </row>
    <row r="20" spans="2:11" s="55" customFormat="1" ht="14.45" customHeight="1" x14ac:dyDescent="0.3">
      <c r="B20" s="56"/>
      <c r="C20" s="57"/>
      <c r="D20" s="51" t="s">
        <v>32</v>
      </c>
      <c r="E20" s="57"/>
      <c r="F20" s="57"/>
      <c r="G20" s="57"/>
      <c r="H20" s="57"/>
      <c r="I20" s="139" t="s">
        <v>27</v>
      </c>
      <c r="J20" s="49"/>
      <c r="K20" s="60"/>
    </row>
    <row r="21" spans="2:11" s="55" customFormat="1" ht="18" customHeight="1" x14ac:dyDescent="0.3">
      <c r="B21" s="56"/>
      <c r="C21" s="57"/>
      <c r="D21" s="57"/>
      <c r="E21" s="49" t="s">
        <v>33</v>
      </c>
      <c r="F21" s="57"/>
      <c r="G21" s="57"/>
      <c r="H21" s="57"/>
      <c r="I21" s="139" t="s">
        <v>29</v>
      </c>
      <c r="J21" s="49"/>
      <c r="K21" s="60"/>
    </row>
    <row r="22" spans="2:11" s="55" customFormat="1" ht="6.95" customHeight="1" x14ac:dyDescent="0.3">
      <c r="B22" s="56"/>
      <c r="C22" s="57"/>
      <c r="D22" s="57"/>
      <c r="E22" s="57"/>
      <c r="F22" s="57"/>
      <c r="G22" s="57"/>
      <c r="H22" s="57"/>
      <c r="I22" s="138"/>
      <c r="J22" s="57"/>
      <c r="K22" s="60"/>
    </row>
    <row r="23" spans="2:11" s="55" customFormat="1" ht="14.45" customHeight="1" x14ac:dyDescent="0.3">
      <c r="B23" s="56"/>
      <c r="C23" s="57"/>
      <c r="D23" s="51" t="s">
        <v>35</v>
      </c>
      <c r="E23" s="57"/>
      <c r="F23" s="57"/>
      <c r="G23" s="57"/>
      <c r="H23" s="57"/>
      <c r="I23" s="138"/>
      <c r="J23" s="57"/>
      <c r="K23" s="60"/>
    </row>
    <row r="24" spans="2:11" s="140" customFormat="1" ht="106.9" customHeight="1" x14ac:dyDescent="0.3">
      <c r="B24" s="141"/>
      <c r="C24" s="142"/>
      <c r="D24" s="142"/>
      <c r="E24" s="9" t="s">
        <v>104</v>
      </c>
      <c r="F24" s="9"/>
      <c r="G24" s="9"/>
      <c r="H24" s="9"/>
      <c r="I24" s="143"/>
      <c r="J24" s="142"/>
      <c r="K24" s="144"/>
    </row>
    <row r="25" spans="2:11" s="55" customFormat="1" ht="6.95" customHeight="1" x14ac:dyDescent="0.3">
      <c r="B25" s="56"/>
      <c r="C25" s="57"/>
      <c r="D25" s="57"/>
      <c r="E25" s="57"/>
      <c r="F25" s="57"/>
      <c r="G25" s="57"/>
      <c r="H25" s="57"/>
      <c r="I25" s="138"/>
      <c r="J25" s="57"/>
      <c r="K25" s="60"/>
    </row>
    <row r="26" spans="2:11" s="55" customFormat="1" ht="6.95" customHeight="1" x14ac:dyDescent="0.3">
      <c r="B26" s="56"/>
      <c r="C26" s="57"/>
      <c r="D26" s="103"/>
      <c r="E26" s="103"/>
      <c r="F26" s="103"/>
      <c r="G26" s="103"/>
      <c r="H26" s="103"/>
      <c r="I26" s="145"/>
      <c r="J26" s="103"/>
      <c r="K26" s="146"/>
    </row>
    <row r="27" spans="2:11" s="55" customFormat="1" ht="25.35" customHeight="1" x14ac:dyDescent="0.3">
      <c r="B27" s="56"/>
      <c r="C27" s="57"/>
      <c r="D27" s="147" t="s">
        <v>37</v>
      </c>
      <c r="E27" s="57"/>
      <c r="F27" s="57"/>
      <c r="G27" s="57"/>
      <c r="H27" s="57"/>
      <c r="I27" s="138"/>
      <c r="J27" s="107">
        <f>ROUND(J86,2)</f>
        <v>0</v>
      </c>
      <c r="K27" s="60"/>
    </row>
    <row r="28" spans="2:11" s="55" customFormat="1" ht="6.95" customHeight="1" x14ac:dyDescent="0.3">
      <c r="B28" s="56"/>
      <c r="C28" s="57"/>
      <c r="D28" s="103"/>
      <c r="E28" s="103"/>
      <c r="F28" s="103"/>
      <c r="G28" s="103"/>
      <c r="H28" s="103"/>
      <c r="I28" s="145"/>
      <c r="J28" s="103"/>
      <c r="K28" s="146"/>
    </row>
    <row r="29" spans="2:11" s="55" customFormat="1" ht="14.45" customHeight="1" x14ac:dyDescent="0.3">
      <c r="B29" s="56"/>
      <c r="C29" s="57"/>
      <c r="D29" s="57"/>
      <c r="E29" s="57"/>
      <c r="F29" s="61" t="s">
        <v>39</v>
      </c>
      <c r="G29" s="57"/>
      <c r="H29" s="57"/>
      <c r="I29" s="148" t="s">
        <v>38</v>
      </c>
      <c r="J29" s="61" t="s">
        <v>40</v>
      </c>
      <c r="K29" s="60"/>
    </row>
    <row r="30" spans="2:11" s="55" customFormat="1" ht="14.45" customHeight="1" x14ac:dyDescent="0.3">
      <c r="B30" s="56"/>
      <c r="C30" s="57"/>
      <c r="D30" s="65" t="s">
        <v>41</v>
      </c>
      <c r="E30" s="65" t="s">
        <v>42</v>
      </c>
      <c r="F30" s="149">
        <f>ROUND(SUM(BE86:BE154), 2)</f>
        <v>0</v>
      </c>
      <c r="G30" s="57"/>
      <c r="H30" s="57"/>
      <c r="I30" s="150">
        <v>0.21</v>
      </c>
      <c r="J30" s="149">
        <f>ROUND(ROUND((SUM(BE86:BE154)), 2)*I30, 2)</f>
        <v>0</v>
      </c>
      <c r="K30" s="60"/>
    </row>
    <row r="31" spans="2:11" s="55" customFormat="1" ht="14.45" customHeight="1" x14ac:dyDescent="0.3">
      <c r="B31" s="56"/>
      <c r="C31" s="57"/>
      <c r="D31" s="57"/>
      <c r="E31" s="65" t="s">
        <v>43</v>
      </c>
      <c r="F31" s="149">
        <f>ROUND(SUM(BF86:BF154), 2)</f>
        <v>0</v>
      </c>
      <c r="G31" s="57"/>
      <c r="H31" s="57"/>
      <c r="I31" s="150">
        <v>0.15</v>
      </c>
      <c r="J31" s="149">
        <f>ROUND(ROUND((SUM(BF86:BF154)), 2)*I31, 2)</f>
        <v>0</v>
      </c>
      <c r="K31" s="60"/>
    </row>
    <row r="32" spans="2:11" s="55" customFormat="1" ht="14.45" hidden="1" customHeight="1" x14ac:dyDescent="0.3">
      <c r="B32" s="56"/>
      <c r="C32" s="57"/>
      <c r="D32" s="57"/>
      <c r="E32" s="65" t="s">
        <v>44</v>
      </c>
      <c r="F32" s="149">
        <f>ROUND(SUM(BG86:BG154), 2)</f>
        <v>0</v>
      </c>
      <c r="G32" s="57"/>
      <c r="H32" s="57"/>
      <c r="I32" s="150">
        <v>0.21</v>
      </c>
      <c r="J32" s="149">
        <v>0</v>
      </c>
      <c r="K32" s="60"/>
    </row>
    <row r="33" spans="2:11" s="55" customFormat="1" ht="14.45" hidden="1" customHeight="1" x14ac:dyDescent="0.3">
      <c r="B33" s="56"/>
      <c r="C33" s="57"/>
      <c r="D33" s="57"/>
      <c r="E33" s="65" t="s">
        <v>45</v>
      </c>
      <c r="F33" s="149">
        <f>ROUND(SUM(BH86:BH154), 2)</f>
        <v>0</v>
      </c>
      <c r="G33" s="57"/>
      <c r="H33" s="57"/>
      <c r="I33" s="150">
        <v>0.15</v>
      </c>
      <c r="J33" s="149">
        <v>0</v>
      </c>
      <c r="K33" s="60"/>
    </row>
    <row r="34" spans="2:11" s="55" customFormat="1" ht="14.45" hidden="1" customHeight="1" x14ac:dyDescent="0.3">
      <c r="B34" s="56"/>
      <c r="C34" s="57"/>
      <c r="D34" s="57"/>
      <c r="E34" s="65" t="s">
        <v>46</v>
      </c>
      <c r="F34" s="149">
        <f>ROUND(SUM(BI86:BI154), 2)</f>
        <v>0</v>
      </c>
      <c r="G34" s="57"/>
      <c r="H34" s="57"/>
      <c r="I34" s="150">
        <v>0</v>
      </c>
      <c r="J34" s="149">
        <v>0</v>
      </c>
      <c r="K34" s="60"/>
    </row>
    <row r="35" spans="2:11" s="55" customFormat="1" ht="6.95" customHeight="1" x14ac:dyDescent="0.3">
      <c r="B35" s="56"/>
      <c r="C35" s="57"/>
      <c r="D35" s="57"/>
      <c r="E35" s="57"/>
      <c r="F35" s="57"/>
      <c r="G35" s="57"/>
      <c r="H35" s="57"/>
      <c r="I35" s="138"/>
      <c r="J35" s="57"/>
      <c r="K35" s="60"/>
    </row>
    <row r="36" spans="2:11" s="55" customFormat="1" ht="25.35" customHeight="1" x14ac:dyDescent="0.3">
      <c r="B36" s="56"/>
      <c r="C36" s="151"/>
      <c r="D36" s="152" t="s">
        <v>47</v>
      </c>
      <c r="E36" s="97"/>
      <c r="F36" s="97"/>
      <c r="G36" s="153" t="s">
        <v>48</v>
      </c>
      <c r="H36" s="154" t="s">
        <v>49</v>
      </c>
      <c r="I36" s="155"/>
      <c r="J36" s="156">
        <f>SUM(J27:J34)</f>
        <v>0</v>
      </c>
      <c r="K36" s="157"/>
    </row>
    <row r="37" spans="2:11" s="55" customFormat="1" ht="14.45" customHeight="1" x14ac:dyDescent="0.3">
      <c r="B37" s="72"/>
      <c r="C37" s="73"/>
      <c r="D37" s="73"/>
      <c r="E37" s="73"/>
      <c r="F37" s="73"/>
      <c r="G37" s="73"/>
      <c r="H37" s="73"/>
      <c r="I37" s="158"/>
      <c r="J37" s="73"/>
      <c r="K37" s="74"/>
    </row>
    <row r="41" spans="2:11" s="55" customFormat="1" ht="6.95" customHeight="1" x14ac:dyDescent="0.3">
      <c r="B41" s="159"/>
      <c r="C41" s="160"/>
      <c r="D41" s="160"/>
      <c r="E41" s="160"/>
      <c r="F41" s="160"/>
      <c r="G41" s="160"/>
      <c r="H41" s="160"/>
      <c r="I41" s="161"/>
      <c r="J41" s="160"/>
      <c r="K41" s="162"/>
    </row>
    <row r="42" spans="2:11" s="55" customFormat="1" ht="36.950000000000003" customHeight="1" x14ac:dyDescent="0.3">
      <c r="B42" s="56"/>
      <c r="C42" s="44" t="s">
        <v>105</v>
      </c>
      <c r="D42" s="57"/>
      <c r="E42" s="57"/>
      <c r="F42" s="57"/>
      <c r="G42" s="57"/>
      <c r="H42" s="57"/>
      <c r="I42" s="138"/>
      <c r="J42" s="57"/>
      <c r="K42" s="60"/>
    </row>
    <row r="43" spans="2:11" s="55" customFormat="1" ht="6.95" customHeight="1" x14ac:dyDescent="0.3">
      <c r="B43" s="56"/>
      <c r="C43" s="57"/>
      <c r="D43" s="57"/>
      <c r="E43" s="57"/>
      <c r="F43" s="57"/>
      <c r="G43" s="57"/>
      <c r="H43" s="57"/>
      <c r="I43" s="138"/>
      <c r="J43" s="57"/>
      <c r="K43" s="60"/>
    </row>
    <row r="44" spans="2:11" s="55" customFormat="1" ht="14.45" customHeight="1" x14ac:dyDescent="0.3">
      <c r="B44" s="56"/>
      <c r="C44" s="51" t="s">
        <v>18</v>
      </c>
      <c r="D44" s="57"/>
      <c r="E44" s="57"/>
      <c r="F44" s="57"/>
      <c r="G44" s="57"/>
      <c r="H44" s="57"/>
      <c r="I44" s="138"/>
      <c r="J44" s="57"/>
      <c r="K44" s="60"/>
    </row>
    <row r="45" spans="2:11" s="55" customFormat="1" ht="20.45" customHeight="1" x14ac:dyDescent="0.3">
      <c r="B45" s="56"/>
      <c r="C45" s="57"/>
      <c r="D45" s="57"/>
      <c r="E45" s="19" t="str">
        <f>E7</f>
        <v>ZÁKLADNÍ ŠKOLA LESNÍ - OPRAVA TĚLOCVIČNY</v>
      </c>
      <c r="F45" s="19"/>
      <c r="G45" s="19"/>
      <c r="H45" s="19"/>
      <c r="I45" s="138"/>
      <c r="J45" s="57"/>
      <c r="K45" s="60"/>
    </row>
    <row r="46" spans="2:11" s="55" customFormat="1" ht="14.45" customHeight="1" x14ac:dyDescent="0.3">
      <c r="B46" s="56"/>
      <c r="C46" s="51" t="s">
        <v>102</v>
      </c>
      <c r="D46" s="57"/>
      <c r="E46" s="57"/>
      <c r="F46" s="57"/>
      <c r="G46" s="57"/>
      <c r="H46" s="57"/>
      <c r="I46" s="138"/>
      <c r="J46" s="57"/>
      <c r="K46" s="60"/>
    </row>
    <row r="47" spans="2:11" s="55" customFormat="1" ht="22.15" customHeight="1" x14ac:dyDescent="0.3">
      <c r="B47" s="56"/>
      <c r="C47" s="57"/>
      <c r="D47" s="57"/>
      <c r="E47" s="2" t="str">
        <f>E9</f>
        <v>D - D - OSTATNÍ A SOUVISEJÍCÍ PRÁCE</v>
      </c>
      <c r="F47" s="2"/>
      <c r="G47" s="2"/>
      <c r="H47" s="2"/>
      <c r="I47" s="138"/>
      <c r="J47" s="57"/>
      <c r="K47" s="60"/>
    </row>
    <row r="48" spans="2:11" s="55" customFormat="1" ht="6.95" customHeight="1" x14ac:dyDescent="0.3">
      <c r="B48" s="56"/>
      <c r="C48" s="57"/>
      <c r="D48" s="57"/>
      <c r="E48" s="57"/>
      <c r="F48" s="57"/>
      <c r="G48" s="57"/>
      <c r="H48" s="57"/>
      <c r="I48" s="138"/>
      <c r="J48" s="57"/>
      <c r="K48" s="60"/>
    </row>
    <row r="49" spans="2:47" s="55" customFormat="1" ht="18" customHeight="1" x14ac:dyDescent="0.3">
      <c r="B49" s="56"/>
      <c r="C49" s="51" t="s">
        <v>22</v>
      </c>
      <c r="D49" s="57"/>
      <c r="E49" s="57"/>
      <c r="F49" s="49" t="str">
        <f>F12</f>
        <v>LIBEREC, LESNÍ ULICE</v>
      </c>
      <c r="G49" s="57"/>
      <c r="H49" s="57"/>
      <c r="I49" s="139" t="s">
        <v>24</v>
      </c>
      <c r="J49" s="91" t="str">
        <f>IF(J12="","",J12)</f>
        <v>6.3.2017</v>
      </c>
      <c r="K49" s="60"/>
    </row>
    <row r="50" spans="2:47" s="55" customFormat="1" ht="6.95" customHeight="1" x14ac:dyDescent="0.3">
      <c r="B50" s="56"/>
      <c r="C50" s="57"/>
      <c r="D50" s="57"/>
      <c r="E50" s="57"/>
      <c r="F50" s="57"/>
      <c r="G50" s="57"/>
      <c r="H50" s="57"/>
      <c r="I50" s="138"/>
      <c r="J50" s="57"/>
      <c r="K50" s="60"/>
    </row>
    <row r="51" spans="2:47" s="55" customFormat="1" ht="15" x14ac:dyDescent="0.3">
      <c r="B51" s="56"/>
      <c r="C51" s="51" t="s">
        <v>26</v>
      </c>
      <c r="D51" s="57"/>
      <c r="E51" s="57"/>
      <c r="F51" s="49" t="str">
        <f>E15</f>
        <v>STATUTÁRNÍ MĚSTO LIBEREC</v>
      </c>
      <c r="G51" s="57"/>
      <c r="H51" s="57"/>
      <c r="I51" s="139" t="s">
        <v>32</v>
      </c>
      <c r="J51" s="49" t="str">
        <f>E21</f>
        <v>PROJEKTOVÝ ATELIER DAVID</v>
      </c>
      <c r="K51" s="60"/>
    </row>
    <row r="52" spans="2:47" s="55" customFormat="1" ht="14.45" customHeight="1" x14ac:dyDescent="0.3">
      <c r="B52" s="56"/>
      <c r="C52" s="51" t="s">
        <v>30</v>
      </c>
      <c r="D52" s="57"/>
      <c r="E52" s="57"/>
      <c r="F52" s="49" t="str">
        <f>IF(E18="","",E18)</f>
        <v/>
      </c>
      <c r="G52" s="57"/>
      <c r="H52" s="57"/>
      <c r="I52" s="138"/>
      <c r="J52" s="57"/>
      <c r="K52" s="60"/>
    </row>
    <row r="53" spans="2:47" s="55" customFormat="1" ht="10.35" customHeight="1" x14ac:dyDescent="0.3">
      <c r="B53" s="56"/>
      <c r="C53" s="57"/>
      <c r="D53" s="57"/>
      <c r="E53" s="57"/>
      <c r="F53" s="57"/>
      <c r="G53" s="57"/>
      <c r="H53" s="57"/>
      <c r="I53" s="138"/>
      <c r="J53" s="57"/>
      <c r="K53" s="60"/>
    </row>
    <row r="54" spans="2:47" s="55" customFormat="1" ht="29.25" customHeight="1" x14ac:dyDescent="0.3">
      <c r="B54" s="56"/>
      <c r="C54" s="163" t="s">
        <v>106</v>
      </c>
      <c r="D54" s="151"/>
      <c r="E54" s="151"/>
      <c r="F54" s="151"/>
      <c r="G54" s="151"/>
      <c r="H54" s="151"/>
      <c r="I54" s="164"/>
      <c r="J54" s="165" t="s">
        <v>107</v>
      </c>
      <c r="K54" s="166"/>
    </row>
    <row r="55" spans="2:47" s="55" customFormat="1" ht="10.35" customHeight="1" x14ac:dyDescent="0.3">
      <c r="B55" s="56"/>
      <c r="C55" s="57"/>
      <c r="D55" s="57"/>
      <c r="E55" s="57"/>
      <c r="F55" s="57"/>
      <c r="G55" s="57"/>
      <c r="H55" s="57"/>
      <c r="I55" s="138"/>
      <c r="J55" s="57"/>
      <c r="K55" s="60"/>
    </row>
    <row r="56" spans="2:47" s="55" customFormat="1" ht="29.25" customHeight="1" x14ac:dyDescent="0.3">
      <c r="B56" s="56"/>
      <c r="C56" s="167" t="s">
        <v>108</v>
      </c>
      <c r="D56" s="57"/>
      <c r="E56" s="57"/>
      <c r="F56" s="57"/>
      <c r="G56" s="57"/>
      <c r="H56" s="57"/>
      <c r="I56" s="138"/>
      <c r="J56" s="107">
        <f>J86</f>
        <v>0</v>
      </c>
      <c r="K56" s="60"/>
      <c r="AU56" s="38" t="s">
        <v>109</v>
      </c>
    </row>
    <row r="57" spans="2:47" s="168" customFormat="1" ht="24.95" customHeight="1" x14ac:dyDescent="0.3">
      <c r="B57" s="169"/>
      <c r="C57" s="170"/>
      <c r="D57" s="171" t="s">
        <v>110</v>
      </c>
      <c r="E57" s="172"/>
      <c r="F57" s="172"/>
      <c r="G57" s="172"/>
      <c r="H57" s="172"/>
      <c r="I57" s="173"/>
      <c r="J57" s="174">
        <f>J87</f>
        <v>0</v>
      </c>
      <c r="K57" s="175"/>
    </row>
    <row r="58" spans="2:47" s="176" customFormat="1" ht="19.899999999999999" customHeight="1" x14ac:dyDescent="0.3">
      <c r="B58" s="177"/>
      <c r="C58" s="178"/>
      <c r="D58" s="179" t="s">
        <v>575</v>
      </c>
      <c r="E58" s="180"/>
      <c r="F58" s="180"/>
      <c r="G58" s="180"/>
      <c r="H58" s="180"/>
      <c r="I58" s="181"/>
      <c r="J58" s="182">
        <f>J88</f>
        <v>0</v>
      </c>
      <c r="K58" s="183"/>
    </row>
    <row r="59" spans="2:47" s="176" customFormat="1" ht="19.899999999999999" customHeight="1" x14ac:dyDescent="0.3">
      <c r="B59" s="177"/>
      <c r="C59" s="178"/>
      <c r="D59" s="179" t="s">
        <v>352</v>
      </c>
      <c r="E59" s="180"/>
      <c r="F59" s="180"/>
      <c r="G59" s="180"/>
      <c r="H59" s="180"/>
      <c r="I59" s="181"/>
      <c r="J59" s="182">
        <f>J97</f>
        <v>0</v>
      </c>
      <c r="K59" s="183"/>
    </row>
    <row r="60" spans="2:47" s="176" customFormat="1" ht="19.899999999999999" customHeight="1" x14ac:dyDescent="0.3">
      <c r="B60" s="177"/>
      <c r="C60" s="178"/>
      <c r="D60" s="179" t="s">
        <v>111</v>
      </c>
      <c r="E60" s="180"/>
      <c r="F60" s="180"/>
      <c r="G60" s="180"/>
      <c r="H60" s="180"/>
      <c r="I60" s="181"/>
      <c r="J60" s="182">
        <f>J119</f>
        <v>0</v>
      </c>
      <c r="K60" s="183"/>
    </row>
    <row r="61" spans="2:47" s="176" customFormat="1" ht="19.899999999999999" customHeight="1" x14ac:dyDescent="0.3">
      <c r="B61" s="177"/>
      <c r="C61" s="178"/>
      <c r="D61" s="179" t="s">
        <v>113</v>
      </c>
      <c r="E61" s="180"/>
      <c r="F61" s="180"/>
      <c r="G61" s="180"/>
      <c r="H61" s="180"/>
      <c r="I61" s="181"/>
      <c r="J61" s="182">
        <f>J129</f>
        <v>0</v>
      </c>
      <c r="K61" s="183"/>
    </row>
    <row r="62" spans="2:47" s="168" customFormat="1" ht="24.95" customHeight="1" x14ac:dyDescent="0.3">
      <c r="B62" s="169"/>
      <c r="C62" s="170"/>
      <c r="D62" s="171" t="s">
        <v>114</v>
      </c>
      <c r="E62" s="172"/>
      <c r="F62" s="172"/>
      <c r="G62" s="172"/>
      <c r="H62" s="172"/>
      <c r="I62" s="173"/>
      <c r="J62" s="174">
        <f>J131</f>
        <v>0</v>
      </c>
      <c r="K62" s="175"/>
    </row>
    <row r="63" spans="2:47" s="176" customFormat="1" ht="19.899999999999999" customHeight="1" x14ac:dyDescent="0.3">
      <c r="B63" s="177"/>
      <c r="C63" s="178"/>
      <c r="D63" s="179" t="s">
        <v>117</v>
      </c>
      <c r="E63" s="180"/>
      <c r="F63" s="180"/>
      <c r="G63" s="180"/>
      <c r="H63" s="180"/>
      <c r="I63" s="181"/>
      <c r="J63" s="182">
        <f>J132</f>
        <v>0</v>
      </c>
      <c r="K63" s="183"/>
    </row>
    <row r="64" spans="2:47" s="176" customFormat="1" ht="19.899999999999999" customHeight="1" x14ac:dyDescent="0.3">
      <c r="B64" s="177"/>
      <c r="C64" s="178"/>
      <c r="D64" s="179" t="s">
        <v>576</v>
      </c>
      <c r="E64" s="180"/>
      <c r="F64" s="180"/>
      <c r="G64" s="180"/>
      <c r="H64" s="180"/>
      <c r="I64" s="181"/>
      <c r="J64" s="182">
        <f>J138</f>
        <v>0</v>
      </c>
      <c r="K64" s="183"/>
    </row>
    <row r="65" spans="2:12" s="176" customFormat="1" ht="19.899999999999999" customHeight="1" x14ac:dyDescent="0.3">
      <c r="B65" s="177"/>
      <c r="C65" s="178"/>
      <c r="D65" s="179" t="s">
        <v>577</v>
      </c>
      <c r="E65" s="180"/>
      <c r="F65" s="180"/>
      <c r="G65" s="180"/>
      <c r="H65" s="180"/>
      <c r="I65" s="181"/>
      <c r="J65" s="182">
        <f>J142</f>
        <v>0</v>
      </c>
      <c r="K65" s="183"/>
    </row>
    <row r="66" spans="2:12" s="176" customFormat="1" ht="19.899999999999999" customHeight="1" x14ac:dyDescent="0.3">
      <c r="B66" s="177"/>
      <c r="C66" s="178"/>
      <c r="D66" s="179" t="s">
        <v>354</v>
      </c>
      <c r="E66" s="180"/>
      <c r="F66" s="180"/>
      <c r="G66" s="180"/>
      <c r="H66" s="180"/>
      <c r="I66" s="181"/>
      <c r="J66" s="182">
        <f>J150</f>
        <v>0</v>
      </c>
      <c r="K66" s="183"/>
    </row>
    <row r="67" spans="2:12" s="55" customFormat="1" ht="21.75" customHeight="1" x14ac:dyDescent="0.3">
      <c r="B67" s="56"/>
      <c r="C67" s="57"/>
      <c r="D67" s="57"/>
      <c r="E67" s="57"/>
      <c r="F67" s="57"/>
      <c r="G67" s="57"/>
      <c r="H67" s="57"/>
      <c r="I67" s="138"/>
      <c r="J67" s="57"/>
      <c r="K67" s="60"/>
    </row>
    <row r="68" spans="2:12" s="55" customFormat="1" ht="6.95" customHeight="1" x14ac:dyDescent="0.3">
      <c r="B68" s="72"/>
      <c r="C68" s="73"/>
      <c r="D68" s="73"/>
      <c r="E68" s="73"/>
      <c r="F68" s="73"/>
      <c r="G68" s="73"/>
      <c r="H68" s="73"/>
      <c r="I68" s="158"/>
      <c r="J68" s="73"/>
      <c r="K68" s="74"/>
    </row>
    <row r="72" spans="2:12" s="55" customFormat="1" ht="6.95" customHeight="1" x14ac:dyDescent="0.3">
      <c r="B72" s="75"/>
      <c r="C72" s="76"/>
      <c r="D72" s="76"/>
      <c r="E72" s="76"/>
      <c r="F72" s="76"/>
      <c r="G72" s="76"/>
      <c r="H72" s="76"/>
      <c r="I72" s="161"/>
      <c r="J72" s="76"/>
      <c r="K72" s="76"/>
      <c r="L72" s="77"/>
    </row>
    <row r="73" spans="2:12" s="55" customFormat="1" ht="36.950000000000003" customHeight="1" x14ac:dyDescent="0.3">
      <c r="B73" s="56"/>
      <c r="C73" s="78" t="s">
        <v>119</v>
      </c>
      <c r="D73" s="79"/>
      <c r="E73" s="79"/>
      <c r="F73" s="79"/>
      <c r="G73" s="79"/>
      <c r="H73" s="79"/>
      <c r="I73" s="184"/>
      <c r="J73" s="79"/>
      <c r="K73" s="79"/>
      <c r="L73" s="77"/>
    </row>
    <row r="74" spans="2:12" s="55" customFormat="1" ht="6.95" customHeight="1" x14ac:dyDescent="0.3">
      <c r="B74" s="56"/>
      <c r="C74" s="79"/>
      <c r="D74" s="79"/>
      <c r="E74" s="79"/>
      <c r="F74" s="79"/>
      <c r="G74" s="79"/>
      <c r="H74" s="79"/>
      <c r="I74" s="184"/>
      <c r="J74" s="79"/>
      <c r="K74" s="79"/>
      <c r="L74" s="77"/>
    </row>
    <row r="75" spans="2:12" s="55" customFormat="1" ht="14.45" customHeight="1" x14ac:dyDescent="0.3">
      <c r="B75" s="56"/>
      <c r="C75" s="82" t="s">
        <v>18</v>
      </c>
      <c r="D75" s="79"/>
      <c r="E75" s="79"/>
      <c r="F75" s="79"/>
      <c r="G75" s="79"/>
      <c r="H75" s="79"/>
      <c r="I75" s="184"/>
      <c r="J75" s="79"/>
      <c r="K75" s="79"/>
      <c r="L75" s="77"/>
    </row>
    <row r="76" spans="2:12" s="55" customFormat="1" ht="20.45" customHeight="1" x14ac:dyDescent="0.3">
      <c r="B76" s="56"/>
      <c r="C76" s="79"/>
      <c r="D76" s="79"/>
      <c r="E76" s="19" t="str">
        <f>E7</f>
        <v>ZÁKLADNÍ ŠKOLA LESNÍ - OPRAVA TĚLOCVIČNY</v>
      </c>
      <c r="F76" s="19"/>
      <c r="G76" s="19"/>
      <c r="H76" s="19"/>
      <c r="I76" s="184"/>
      <c r="J76" s="79"/>
      <c r="K76" s="79"/>
      <c r="L76" s="77"/>
    </row>
    <row r="77" spans="2:12" s="55" customFormat="1" ht="14.45" customHeight="1" x14ac:dyDescent="0.3">
      <c r="B77" s="56"/>
      <c r="C77" s="82" t="s">
        <v>102</v>
      </c>
      <c r="D77" s="79"/>
      <c r="E77" s="79"/>
      <c r="F77" s="79"/>
      <c r="G77" s="79"/>
      <c r="H77" s="79"/>
      <c r="I77" s="184"/>
      <c r="J77" s="79"/>
      <c r="K77" s="79"/>
      <c r="L77" s="77"/>
    </row>
    <row r="78" spans="2:12" s="55" customFormat="1" ht="22.15" customHeight="1" x14ac:dyDescent="0.3">
      <c r="B78" s="56"/>
      <c r="C78" s="79"/>
      <c r="D78" s="79"/>
      <c r="E78" s="2" t="str">
        <f>E9</f>
        <v>D - D - OSTATNÍ A SOUVISEJÍCÍ PRÁCE</v>
      </c>
      <c r="F78" s="2"/>
      <c r="G78" s="2"/>
      <c r="H78" s="2"/>
      <c r="I78" s="184"/>
      <c r="J78" s="79"/>
      <c r="K78" s="79"/>
      <c r="L78" s="77"/>
    </row>
    <row r="79" spans="2:12" s="55" customFormat="1" ht="6.95" customHeight="1" x14ac:dyDescent="0.3">
      <c r="B79" s="56"/>
      <c r="C79" s="79"/>
      <c r="D79" s="79"/>
      <c r="E79" s="79"/>
      <c r="F79" s="79"/>
      <c r="G79" s="79"/>
      <c r="H79" s="79"/>
      <c r="I79" s="184"/>
      <c r="J79" s="79"/>
      <c r="K79" s="79"/>
      <c r="L79" s="77"/>
    </row>
    <row r="80" spans="2:12" s="55" customFormat="1" ht="18" customHeight="1" x14ac:dyDescent="0.3">
      <c r="B80" s="56"/>
      <c r="C80" s="82" t="s">
        <v>22</v>
      </c>
      <c r="D80" s="79"/>
      <c r="E80" s="79"/>
      <c r="F80" s="185" t="str">
        <f>F12</f>
        <v>LIBEREC, LESNÍ ULICE</v>
      </c>
      <c r="G80" s="79"/>
      <c r="H80" s="79"/>
      <c r="I80" s="186" t="s">
        <v>24</v>
      </c>
      <c r="J80" s="187" t="str">
        <f>IF(J12="","",J12)</f>
        <v>6.3.2017</v>
      </c>
      <c r="K80" s="79"/>
      <c r="L80" s="77"/>
    </row>
    <row r="81" spans="2:65" s="55" customFormat="1" ht="6.95" customHeight="1" x14ac:dyDescent="0.3">
      <c r="B81" s="56"/>
      <c r="C81" s="79"/>
      <c r="D81" s="79"/>
      <c r="E81" s="79"/>
      <c r="F81" s="79"/>
      <c r="G81" s="79"/>
      <c r="H81" s="79"/>
      <c r="I81" s="184"/>
      <c r="J81" s="79"/>
      <c r="K81" s="79"/>
      <c r="L81" s="77"/>
    </row>
    <row r="82" spans="2:65" s="55" customFormat="1" ht="15" x14ac:dyDescent="0.3">
      <c r="B82" s="56"/>
      <c r="C82" s="82" t="s">
        <v>26</v>
      </c>
      <c r="D82" s="79"/>
      <c r="E82" s="79"/>
      <c r="F82" s="185" t="str">
        <f>E15</f>
        <v>STATUTÁRNÍ MĚSTO LIBEREC</v>
      </c>
      <c r="G82" s="79"/>
      <c r="H82" s="79"/>
      <c r="I82" s="186" t="s">
        <v>32</v>
      </c>
      <c r="J82" s="185" t="str">
        <f>E21</f>
        <v>PROJEKTOVÝ ATELIER DAVID</v>
      </c>
      <c r="K82" s="79"/>
      <c r="L82" s="77"/>
    </row>
    <row r="83" spans="2:65" s="55" customFormat="1" ht="14.45" customHeight="1" x14ac:dyDescent="0.3">
      <c r="B83" s="56"/>
      <c r="C83" s="82" t="s">
        <v>30</v>
      </c>
      <c r="D83" s="79"/>
      <c r="E83" s="79"/>
      <c r="F83" s="185" t="str">
        <f>IF(E18="","",E18)</f>
        <v/>
      </c>
      <c r="G83" s="79"/>
      <c r="H83" s="79"/>
      <c r="I83" s="184"/>
      <c r="J83" s="79"/>
      <c r="K83" s="79"/>
      <c r="L83" s="77"/>
    </row>
    <row r="84" spans="2:65" s="55" customFormat="1" ht="10.35" customHeight="1" x14ac:dyDescent="0.3">
      <c r="B84" s="56"/>
      <c r="C84" s="79"/>
      <c r="D84" s="79"/>
      <c r="E84" s="79"/>
      <c r="F84" s="79"/>
      <c r="G84" s="79"/>
      <c r="H84" s="79"/>
      <c r="I84" s="184"/>
      <c r="J84" s="79"/>
      <c r="K84" s="79"/>
      <c r="L84" s="77"/>
    </row>
    <row r="85" spans="2:65" s="188" customFormat="1" ht="29.25" customHeight="1" x14ac:dyDescent="0.3">
      <c r="B85" s="189"/>
      <c r="C85" s="190" t="s">
        <v>120</v>
      </c>
      <c r="D85" s="191" t="s">
        <v>56</v>
      </c>
      <c r="E85" s="191" t="s">
        <v>52</v>
      </c>
      <c r="F85" s="191" t="s">
        <v>121</v>
      </c>
      <c r="G85" s="191" t="s">
        <v>122</v>
      </c>
      <c r="H85" s="191" t="s">
        <v>123</v>
      </c>
      <c r="I85" s="192" t="s">
        <v>124</v>
      </c>
      <c r="J85" s="191" t="s">
        <v>107</v>
      </c>
      <c r="K85" s="193" t="s">
        <v>125</v>
      </c>
      <c r="L85" s="194"/>
      <c r="M85" s="99" t="s">
        <v>126</v>
      </c>
      <c r="N85" s="100" t="s">
        <v>41</v>
      </c>
      <c r="O85" s="100" t="s">
        <v>127</v>
      </c>
      <c r="P85" s="100" t="s">
        <v>128</v>
      </c>
      <c r="Q85" s="100" t="s">
        <v>129</v>
      </c>
      <c r="R85" s="100" t="s">
        <v>130</v>
      </c>
      <c r="S85" s="100" t="s">
        <v>131</v>
      </c>
      <c r="T85" s="101" t="s">
        <v>132</v>
      </c>
    </row>
    <row r="86" spans="2:65" s="55" customFormat="1" ht="29.25" customHeight="1" x14ac:dyDescent="0.35">
      <c r="B86" s="56"/>
      <c r="C86" s="105" t="s">
        <v>108</v>
      </c>
      <c r="D86" s="79"/>
      <c r="E86" s="79"/>
      <c r="F86" s="79"/>
      <c r="G86" s="79"/>
      <c r="H86" s="79"/>
      <c r="I86" s="184"/>
      <c r="J86" s="195">
        <f>BK86</f>
        <v>0</v>
      </c>
      <c r="K86" s="79"/>
      <c r="L86" s="77"/>
      <c r="M86" s="102"/>
      <c r="N86" s="103"/>
      <c r="O86" s="103"/>
      <c r="P86" s="196">
        <f>P87+P131</f>
        <v>0</v>
      </c>
      <c r="Q86" s="103"/>
      <c r="R86" s="196">
        <f>R87+R131</f>
        <v>4.4377304099999995</v>
      </c>
      <c r="S86" s="103"/>
      <c r="T86" s="197">
        <f>T87+T131</f>
        <v>0</v>
      </c>
      <c r="AT86" s="38" t="s">
        <v>70</v>
      </c>
      <c r="AU86" s="38" t="s">
        <v>109</v>
      </c>
      <c r="BK86" s="198">
        <f>BK87+BK131</f>
        <v>0</v>
      </c>
    </row>
    <row r="87" spans="2:65" s="199" customFormat="1" ht="37.35" customHeight="1" x14ac:dyDescent="0.35">
      <c r="B87" s="200"/>
      <c r="C87" s="201"/>
      <c r="D87" s="202" t="s">
        <v>70</v>
      </c>
      <c r="E87" s="203" t="s">
        <v>133</v>
      </c>
      <c r="F87" s="203" t="s">
        <v>134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P88+P97+P119+P129</f>
        <v>0</v>
      </c>
      <c r="Q87" s="208"/>
      <c r="R87" s="209">
        <f>R88+R97+R119+R129</f>
        <v>4.4223392099999996</v>
      </c>
      <c r="S87" s="208"/>
      <c r="T87" s="210">
        <f>T88+T97+T119+T129</f>
        <v>0</v>
      </c>
      <c r="AR87" s="211" t="s">
        <v>79</v>
      </c>
      <c r="AT87" s="212" t="s">
        <v>70</v>
      </c>
      <c r="AU87" s="212" t="s">
        <v>71</v>
      </c>
      <c r="AY87" s="211" t="s">
        <v>135</v>
      </c>
      <c r="BK87" s="213">
        <f>BK88+BK97+BK119+BK129</f>
        <v>0</v>
      </c>
    </row>
    <row r="88" spans="2:65" s="199" customFormat="1" ht="19.899999999999999" customHeight="1" x14ac:dyDescent="0.3">
      <c r="B88" s="200"/>
      <c r="C88" s="201"/>
      <c r="D88" s="214" t="s">
        <v>70</v>
      </c>
      <c r="E88" s="215" t="s">
        <v>149</v>
      </c>
      <c r="F88" s="215" t="s">
        <v>578</v>
      </c>
      <c r="G88" s="201"/>
      <c r="H88" s="201"/>
      <c r="I88" s="204"/>
      <c r="J88" s="216">
        <f>BK88</f>
        <v>0</v>
      </c>
      <c r="K88" s="201"/>
      <c r="L88" s="206"/>
      <c r="M88" s="207"/>
      <c r="N88" s="208"/>
      <c r="O88" s="208"/>
      <c r="P88" s="209">
        <f>SUM(P89:P96)</f>
        <v>0</v>
      </c>
      <c r="Q88" s="208"/>
      <c r="R88" s="209">
        <f>SUM(R89:R96)</f>
        <v>1.5788848099999999</v>
      </c>
      <c r="S88" s="208"/>
      <c r="T88" s="210">
        <f>SUM(T89:T96)</f>
        <v>0</v>
      </c>
      <c r="AR88" s="211" t="s">
        <v>79</v>
      </c>
      <c r="AT88" s="212" t="s">
        <v>70</v>
      </c>
      <c r="AU88" s="212" t="s">
        <v>79</v>
      </c>
      <c r="AY88" s="211" t="s">
        <v>135</v>
      </c>
      <c r="BK88" s="213">
        <f>SUM(BK89:BK96)</f>
        <v>0</v>
      </c>
    </row>
    <row r="89" spans="2:65" s="55" customFormat="1" ht="28.9" customHeight="1" x14ac:dyDescent="0.3">
      <c r="B89" s="56"/>
      <c r="C89" s="217" t="s">
        <v>79</v>
      </c>
      <c r="D89" s="217" t="s">
        <v>138</v>
      </c>
      <c r="E89" s="218" t="s">
        <v>579</v>
      </c>
      <c r="F89" s="219" t="s">
        <v>580</v>
      </c>
      <c r="G89" s="220" t="s">
        <v>227</v>
      </c>
      <c r="H89" s="221">
        <v>1.089</v>
      </c>
      <c r="I89" s="222"/>
      <c r="J89" s="223">
        <f>ROUND(I89*H89,2)</f>
        <v>0</v>
      </c>
      <c r="K89" s="219" t="s">
        <v>200</v>
      </c>
      <c r="L89" s="77"/>
      <c r="M89" s="224"/>
      <c r="N89" s="225" t="s">
        <v>42</v>
      </c>
      <c r="O89" s="57"/>
      <c r="P89" s="226">
        <f>O89*H89</f>
        <v>0</v>
      </c>
      <c r="Q89" s="226">
        <v>1.07965</v>
      </c>
      <c r="R89" s="226">
        <f>Q89*H89</f>
        <v>1.1757388499999999</v>
      </c>
      <c r="S89" s="226">
        <v>0</v>
      </c>
      <c r="T89" s="227">
        <f>S89*H89</f>
        <v>0</v>
      </c>
      <c r="AR89" s="38" t="s">
        <v>142</v>
      </c>
      <c r="AT89" s="38" t="s">
        <v>138</v>
      </c>
      <c r="AU89" s="38" t="s">
        <v>81</v>
      </c>
      <c r="AY89" s="38" t="s">
        <v>135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38" t="s">
        <v>79</v>
      </c>
      <c r="BK89" s="228">
        <f>ROUND(I89*H89,2)</f>
        <v>0</v>
      </c>
      <c r="BL89" s="38" t="s">
        <v>142</v>
      </c>
      <c r="BM89" s="38" t="s">
        <v>581</v>
      </c>
    </row>
    <row r="90" spans="2:65" s="229" customFormat="1" x14ac:dyDescent="0.3">
      <c r="B90" s="230"/>
      <c r="C90" s="231"/>
      <c r="D90" s="232" t="s">
        <v>147</v>
      </c>
      <c r="E90" s="233"/>
      <c r="F90" s="234" t="s">
        <v>582</v>
      </c>
      <c r="G90" s="231"/>
      <c r="H90" s="235">
        <v>1.089</v>
      </c>
      <c r="I90" s="236"/>
      <c r="J90" s="231"/>
      <c r="K90" s="231"/>
      <c r="L90" s="237"/>
      <c r="M90" s="238"/>
      <c r="N90" s="239"/>
      <c r="O90" s="239"/>
      <c r="P90" s="239"/>
      <c r="Q90" s="239"/>
      <c r="R90" s="239"/>
      <c r="S90" s="239"/>
      <c r="T90" s="240"/>
      <c r="AT90" s="241" t="s">
        <v>147</v>
      </c>
      <c r="AU90" s="241" t="s">
        <v>81</v>
      </c>
      <c r="AV90" s="229" t="s">
        <v>81</v>
      </c>
      <c r="AW90" s="229" t="s">
        <v>34</v>
      </c>
      <c r="AX90" s="229" t="s">
        <v>79</v>
      </c>
      <c r="AY90" s="241" t="s">
        <v>135</v>
      </c>
    </row>
    <row r="91" spans="2:65" s="55" customFormat="1" ht="20.45" customHeight="1" x14ac:dyDescent="0.3">
      <c r="B91" s="56"/>
      <c r="C91" s="217" t="s">
        <v>81</v>
      </c>
      <c r="D91" s="217" t="s">
        <v>138</v>
      </c>
      <c r="E91" s="218" t="s">
        <v>583</v>
      </c>
      <c r="F91" s="219" t="s">
        <v>584</v>
      </c>
      <c r="G91" s="220" t="s">
        <v>227</v>
      </c>
      <c r="H91" s="221">
        <v>9.8000000000000004E-2</v>
      </c>
      <c r="I91" s="222"/>
      <c r="J91" s="223">
        <f>ROUND(I91*H91,2)</f>
        <v>0</v>
      </c>
      <c r="K91" s="219" t="s">
        <v>200</v>
      </c>
      <c r="L91" s="77"/>
      <c r="M91" s="224"/>
      <c r="N91" s="225" t="s">
        <v>42</v>
      </c>
      <c r="O91" s="57"/>
      <c r="P91" s="226">
        <f>O91*H91</f>
        <v>0</v>
      </c>
      <c r="Q91" s="226">
        <v>1.94302</v>
      </c>
      <c r="R91" s="226">
        <f>Q91*H91</f>
        <v>0.19041596</v>
      </c>
      <c r="S91" s="226">
        <v>0</v>
      </c>
      <c r="T91" s="227">
        <f>S91*H91</f>
        <v>0</v>
      </c>
      <c r="AR91" s="38" t="s">
        <v>142</v>
      </c>
      <c r="AT91" s="38" t="s">
        <v>138</v>
      </c>
      <c r="AU91" s="38" t="s">
        <v>81</v>
      </c>
      <c r="AY91" s="38" t="s">
        <v>135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38" t="s">
        <v>79</v>
      </c>
      <c r="BK91" s="228">
        <f>ROUND(I91*H91,2)</f>
        <v>0</v>
      </c>
      <c r="BL91" s="38" t="s">
        <v>142</v>
      </c>
      <c r="BM91" s="38" t="s">
        <v>585</v>
      </c>
    </row>
    <row r="92" spans="2:65" s="229" customFormat="1" x14ac:dyDescent="0.3">
      <c r="B92" s="230"/>
      <c r="C92" s="231"/>
      <c r="D92" s="232" t="s">
        <v>147</v>
      </c>
      <c r="E92" s="233"/>
      <c r="F92" s="234" t="s">
        <v>586</v>
      </c>
      <c r="G92" s="231"/>
      <c r="H92" s="235">
        <v>9.8000000000000004E-2</v>
      </c>
      <c r="I92" s="236"/>
      <c r="J92" s="231"/>
      <c r="K92" s="231"/>
      <c r="L92" s="237"/>
      <c r="M92" s="238"/>
      <c r="N92" s="239"/>
      <c r="O92" s="239"/>
      <c r="P92" s="239"/>
      <c r="Q92" s="239"/>
      <c r="R92" s="239"/>
      <c r="S92" s="239"/>
      <c r="T92" s="240"/>
      <c r="AT92" s="241" t="s">
        <v>147</v>
      </c>
      <c r="AU92" s="241" t="s">
        <v>81</v>
      </c>
      <c r="AV92" s="229" t="s">
        <v>81</v>
      </c>
      <c r="AW92" s="229" t="s">
        <v>34</v>
      </c>
      <c r="AX92" s="229" t="s">
        <v>79</v>
      </c>
      <c r="AY92" s="241" t="s">
        <v>135</v>
      </c>
    </row>
    <row r="93" spans="2:65" s="55" customFormat="1" ht="20.45" customHeight="1" x14ac:dyDescent="0.3">
      <c r="B93" s="56"/>
      <c r="C93" s="217" t="s">
        <v>149</v>
      </c>
      <c r="D93" s="217" t="s">
        <v>138</v>
      </c>
      <c r="E93" s="218" t="s">
        <v>587</v>
      </c>
      <c r="F93" s="219" t="s">
        <v>588</v>
      </c>
      <c r="G93" s="220" t="s">
        <v>264</v>
      </c>
      <c r="H93" s="221">
        <v>9.7000000000000003E-2</v>
      </c>
      <c r="I93" s="222"/>
      <c r="J93" s="223">
        <f>ROUND(I93*H93,2)</f>
        <v>0</v>
      </c>
      <c r="K93" s="219" t="s">
        <v>200</v>
      </c>
      <c r="L93" s="77"/>
      <c r="M93" s="224"/>
      <c r="N93" s="225" t="s">
        <v>42</v>
      </c>
      <c r="O93" s="57"/>
      <c r="P93" s="226">
        <f>O93*H93</f>
        <v>0</v>
      </c>
      <c r="Q93" s="226">
        <v>1.0900000000000001</v>
      </c>
      <c r="R93" s="226">
        <f>Q93*H93</f>
        <v>0.10573</v>
      </c>
      <c r="S93" s="226">
        <v>0</v>
      </c>
      <c r="T93" s="227">
        <f>S93*H93</f>
        <v>0</v>
      </c>
      <c r="AR93" s="38" t="s">
        <v>142</v>
      </c>
      <c r="AT93" s="38" t="s">
        <v>138</v>
      </c>
      <c r="AU93" s="38" t="s">
        <v>81</v>
      </c>
      <c r="AY93" s="38" t="s">
        <v>135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38" t="s">
        <v>79</v>
      </c>
      <c r="BK93" s="228">
        <f>ROUND(I93*H93,2)</f>
        <v>0</v>
      </c>
      <c r="BL93" s="38" t="s">
        <v>142</v>
      </c>
      <c r="BM93" s="38" t="s">
        <v>589</v>
      </c>
    </row>
    <row r="94" spans="2:65" s="229" customFormat="1" x14ac:dyDescent="0.3">
      <c r="B94" s="230"/>
      <c r="C94" s="231"/>
      <c r="D94" s="232" t="s">
        <v>147</v>
      </c>
      <c r="E94" s="233"/>
      <c r="F94" s="234" t="s">
        <v>590</v>
      </c>
      <c r="G94" s="231"/>
      <c r="H94" s="235">
        <v>9.7000000000000003E-2</v>
      </c>
      <c r="I94" s="236"/>
      <c r="J94" s="231"/>
      <c r="K94" s="231"/>
      <c r="L94" s="237"/>
      <c r="M94" s="238"/>
      <c r="N94" s="239"/>
      <c r="O94" s="239"/>
      <c r="P94" s="239"/>
      <c r="Q94" s="239"/>
      <c r="R94" s="239"/>
      <c r="S94" s="239"/>
      <c r="T94" s="240"/>
      <c r="AT94" s="241" t="s">
        <v>147</v>
      </c>
      <c r="AU94" s="241" t="s">
        <v>81</v>
      </c>
      <c r="AV94" s="229" t="s">
        <v>81</v>
      </c>
      <c r="AW94" s="229" t="s">
        <v>34</v>
      </c>
      <c r="AX94" s="229" t="s">
        <v>79</v>
      </c>
      <c r="AY94" s="241" t="s">
        <v>135</v>
      </c>
    </row>
    <row r="95" spans="2:65" s="55" customFormat="1" ht="20.45" customHeight="1" x14ac:dyDescent="0.3">
      <c r="B95" s="56"/>
      <c r="C95" s="286" t="s">
        <v>142</v>
      </c>
      <c r="D95" s="286" t="s">
        <v>387</v>
      </c>
      <c r="E95" s="287" t="s">
        <v>591</v>
      </c>
      <c r="F95" s="288" t="s">
        <v>592</v>
      </c>
      <c r="G95" s="289" t="s">
        <v>264</v>
      </c>
      <c r="H95" s="290">
        <v>0.107</v>
      </c>
      <c r="I95" s="291"/>
      <c r="J95" s="292">
        <f>ROUND(I95*H95,2)</f>
        <v>0</v>
      </c>
      <c r="K95" s="288" t="s">
        <v>200</v>
      </c>
      <c r="L95" s="293"/>
      <c r="M95" s="294"/>
      <c r="N95" s="295" t="s">
        <v>42</v>
      </c>
      <c r="O95" s="57"/>
      <c r="P95" s="226">
        <f>O95*H95</f>
        <v>0</v>
      </c>
      <c r="Q95" s="226">
        <v>1</v>
      </c>
      <c r="R95" s="226">
        <f>Q95*H95</f>
        <v>0.107</v>
      </c>
      <c r="S95" s="226">
        <v>0</v>
      </c>
      <c r="T95" s="227">
        <f>S95*H95</f>
        <v>0</v>
      </c>
      <c r="AR95" s="38" t="s">
        <v>169</v>
      </c>
      <c r="AT95" s="38" t="s">
        <v>387</v>
      </c>
      <c r="AU95" s="38" t="s">
        <v>81</v>
      </c>
      <c r="AY95" s="38" t="s">
        <v>135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38" t="s">
        <v>79</v>
      </c>
      <c r="BK95" s="228">
        <f>ROUND(I95*H95,2)</f>
        <v>0</v>
      </c>
      <c r="BL95" s="38" t="s">
        <v>142</v>
      </c>
      <c r="BM95" s="38" t="s">
        <v>593</v>
      </c>
    </row>
    <row r="96" spans="2:65" s="229" customFormat="1" x14ac:dyDescent="0.3">
      <c r="B96" s="230"/>
      <c r="C96" s="231"/>
      <c r="D96" s="245" t="s">
        <v>147</v>
      </c>
      <c r="E96" s="254"/>
      <c r="F96" s="255" t="s">
        <v>594</v>
      </c>
      <c r="G96" s="231"/>
      <c r="H96" s="256">
        <v>0.107</v>
      </c>
      <c r="I96" s="236"/>
      <c r="J96" s="231"/>
      <c r="K96" s="231"/>
      <c r="L96" s="237"/>
      <c r="M96" s="238"/>
      <c r="N96" s="239"/>
      <c r="O96" s="239"/>
      <c r="P96" s="239"/>
      <c r="Q96" s="239"/>
      <c r="R96" s="239"/>
      <c r="S96" s="239"/>
      <c r="T96" s="240"/>
      <c r="AT96" s="241" t="s">
        <v>147</v>
      </c>
      <c r="AU96" s="241" t="s">
        <v>81</v>
      </c>
      <c r="AV96" s="229" t="s">
        <v>81</v>
      </c>
      <c r="AW96" s="229" t="s">
        <v>34</v>
      </c>
      <c r="AX96" s="229" t="s">
        <v>79</v>
      </c>
      <c r="AY96" s="241" t="s">
        <v>135</v>
      </c>
    </row>
    <row r="97" spans="2:65" s="199" customFormat="1" ht="29.85" customHeight="1" x14ac:dyDescent="0.3">
      <c r="B97" s="200"/>
      <c r="C97" s="201"/>
      <c r="D97" s="214" t="s">
        <v>70</v>
      </c>
      <c r="E97" s="215" t="s">
        <v>161</v>
      </c>
      <c r="F97" s="215" t="s">
        <v>355</v>
      </c>
      <c r="G97" s="201"/>
      <c r="H97" s="201"/>
      <c r="I97" s="204"/>
      <c r="J97" s="216">
        <f>BK97</f>
        <v>0</v>
      </c>
      <c r="K97" s="201"/>
      <c r="L97" s="206"/>
      <c r="M97" s="207"/>
      <c r="N97" s="208"/>
      <c r="O97" s="208"/>
      <c r="P97" s="209">
        <f>SUM(P98:P118)</f>
        <v>0</v>
      </c>
      <c r="Q97" s="208"/>
      <c r="R97" s="209">
        <f>SUM(R98:R118)</f>
        <v>2.8202096000000001</v>
      </c>
      <c r="S97" s="208"/>
      <c r="T97" s="210">
        <f>SUM(T98:T118)</f>
        <v>0</v>
      </c>
      <c r="AR97" s="211" t="s">
        <v>79</v>
      </c>
      <c r="AT97" s="212" t="s">
        <v>70</v>
      </c>
      <c r="AU97" s="212" t="s">
        <v>79</v>
      </c>
      <c r="AY97" s="211" t="s">
        <v>135</v>
      </c>
      <c r="BK97" s="213">
        <f>SUM(BK98:BK118)</f>
        <v>0</v>
      </c>
    </row>
    <row r="98" spans="2:65" s="55" customFormat="1" ht="20.45" customHeight="1" x14ac:dyDescent="0.3">
      <c r="B98" s="56"/>
      <c r="C98" s="217" t="s">
        <v>157</v>
      </c>
      <c r="D98" s="217" t="s">
        <v>138</v>
      </c>
      <c r="E98" s="218" t="s">
        <v>595</v>
      </c>
      <c r="F98" s="219" t="s">
        <v>596</v>
      </c>
      <c r="G98" s="220" t="s">
        <v>199</v>
      </c>
      <c r="H98" s="221">
        <v>0.98</v>
      </c>
      <c r="I98" s="222"/>
      <c r="J98" s="223">
        <f>ROUND(I98*H98,2)</f>
        <v>0</v>
      </c>
      <c r="K98" s="219" t="s">
        <v>200</v>
      </c>
      <c r="L98" s="77"/>
      <c r="M98" s="224"/>
      <c r="N98" s="225" t="s">
        <v>42</v>
      </c>
      <c r="O98" s="57"/>
      <c r="P98" s="226">
        <f>O98*H98</f>
        <v>0</v>
      </c>
      <c r="Q98" s="226">
        <v>0.04</v>
      </c>
      <c r="R98" s="226">
        <f>Q98*H98</f>
        <v>3.9199999999999999E-2</v>
      </c>
      <c r="S98" s="226">
        <v>0</v>
      </c>
      <c r="T98" s="227">
        <f>S98*H98</f>
        <v>0</v>
      </c>
      <c r="AR98" s="38" t="s">
        <v>142</v>
      </c>
      <c r="AT98" s="38" t="s">
        <v>138</v>
      </c>
      <c r="AU98" s="38" t="s">
        <v>81</v>
      </c>
      <c r="AY98" s="38" t="s">
        <v>135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38" t="s">
        <v>79</v>
      </c>
      <c r="BK98" s="228">
        <f>ROUND(I98*H98,2)</f>
        <v>0</v>
      </c>
      <c r="BL98" s="38" t="s">
        <v>142</v>
      </c>
      <c r="BM98" s="38" t="s">
        <v>597</v>
      </c>
    </row>
    <row r="99" spans="2:65" s="229" customFormat="1" x14ac:dyDescent="0.3">
      <c r="B99" s="230"/>
      <c r="C99" s="231"/>
      <c r="D99" s="245" t="s">
        <v>147</v>
      </c>
      <c r="E99" s="254"/>
      <c r="F99" s="255" t="s">
        <v>598</v>
      </c>
      <c r="G99" s="231"/>
      <c r="H99" s="256">
        <v>0.56000000000000005</v>
      </c>
      <c r="I99" s="236"/>
      <c r="J99" s="231"/>
      <c r="K99" s="231"/>
      <c r="L99" s="237"/>
      <c r="M99" s="238"/>
      <c r="N99" s="239"/>
      <c r="O99" s="239"/>
      <c r="P99" s="239"/>
      <c r="Q99" s="239"/>
      <c r="R99" s="239"/>
      <c r="S99" s="239"/>
      <c r="T99" s="240"/>
      <c r="AT99" s="241" t="s">
        <v>147</v>
      </c>
      <c r="AU99" s="241" t="s">
        <v>81</v>
      </c>
      <c r="AV99" s="229" t="s">
        <v>81</v>
      </c>
      <c r="AW99" s="229" t="s">
        <v>34</v>
      </c>
      <c r="AX99" s="229" t="s">
        <v>71</v>
      </c>
      <c r="AY99" s="241" t="s">
        <v>135</v>
      </c>
    </row>
    <row r="100" spans="2:65" s="229" customFormat="1" x14ac:dyDescent="0.3">
      <c r="B100" s="230"/>
      <c r="C100" s="231"/>
      <c r="D100" s="245" t="s">
        <v>147</v>
      </c>
      <c r="E100" s="254"/>
      <c r="F100" s="255" t="s">
        <v>599</v>
      </c>
      <c r="G100" s="231"/>
      <c r="H100" s="256">
        <v>0.21</v>
      </c>
      <c r="I100" s="236"/>
      <c r="J100" s="231"/>
      <c r="K100" s="231"/>
      <c r="L100" s="237"/>
      <c r="M100" s="238"/>
      <c r="N100" s="239"/>
      <c r="O100" s="239"/>
      <c r="P100" s="239"/>
      <c r="Q100" s="239"/>
      <c r="R100" s="239"/>
      <c r="S100" s="239"/>
      <c r="T100" s="240"/>
      <c r="AT100" s="241" t="s">
        <v>147</v>
      </c>
      <c r="AU100" s="241" t="s">
        <v>81</v>
      </c>
      <c r="AV100" s="229" t="s">
        <v>81</v>
      </c>
      <c r="AW100" s="229" t="s">
        <v>34</v>
      </c>
      <c r="AX100" s="229" t="s">
        <v>71</v>
      </c>
      <c r="AY100" s="241" t="s">
        <v>135</v>
      </c>
    </row>
    <row r="101" spans="2:65" s="229" customFormat="1" x14ac:dyDescent="0.3">
      <c r="B101" s="230"/>
      <c r="C101" s="231"/>
      <c r="D101" s="245" t="s">
        <v>147</v>
      </c>
      <c r="E101" s="254"/>
      <c r="F101" s="255" t="s">
        <v>600</v>
      </c>
      <c r="G101" s="231"/>
      <c r="H101" s="256">
        <v>0.21</v>
      </c>
      <c r="I101" s="236"/>
      <c r="J101" s="231"/>
      <c r="K101" s="231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147</v>
      </c>
      <c r="AU101" s="241" t="s">
        <v>81</v>
      </c>
      <c r="AV101" s="229" t="s">
        <v>81</v>
      </c>
      <c r="AW101" s="229" t="s">
        <v>34</v>
      </c>
      <c r="AX101" s="229" t="s">
        <v>71</v>
      </c>
      <c r="AY101" s="241" t="s">
        <v>135</v>
      </c>
    </row>
    <row r="102" spans="2:65" s="257" customFormat="1" x14ac:dyDescent="0.3">
      <c r="B102" s="258"/>
      <c r="C102" s="259"/>
      <c r="D102" s="232" t="s">
        <v>147</v>
      </c>
      <c r="E102" s="260"/>
      <c r="F102" s="261" t="s">
        <v>209</v>
      </c>
      <c r="G102" s="259"/>
      <c r="H102" s="262">
        <v>0.98</v>
      </c>
      <c r="I102" s="263"/>
      <c r="J102" s="259"/>
      <c r="K102" s="259"/>
      <c r="L102" s="264"/>
      <c r="M102" s="265"/>
      <c r="N102" s="266"/>
      <c r="O102" s="266"/>
      <c r="P102" s="266"/>
      <c r="Q102" s="266"/>
      <c r="R102" s="266"/>
      <c r="S102" s="266"/>
      <c r="T102" s="267"/>
      <c r="AT102" s="268" t="s">
        <v>147</v>
      </c>
      <c r="AU102" s="268" t="s">
        <v>81</v>
      </c>
      <c r="AV102" s="257" t="s">
        <v>142</v>
      </c>
      <c r="AW102" s="257" t="s">
        <v>34</v>
      </c>
      <c r="AX102" s="257" t="s">
        <v>79</v>
      </c>
      <c r="AY102" s="268" t="s">
        <v>135</v>
      </c>
    </row>
    <row r="103" spans="2:65" s="55" customFormat="1" ht="20.45" customHeight="1" x14ac:dyDescent="0.3">
      <c r="B103" s="56"/>
      <c r="C103" s="217" t="s">
        <v>161</v>
      </c>
      <c r="D103" s="217" t="s">
        <v>138</v>
      </c>
      <c r="E103" s="218" t="s">
        <v>601</v>
      </c>
      <c r="F103" s="219" t="s">
        <v>602</v>
      </c>
      <c r="G103" s="220" t="s">
        <v>199</v>
      </c>
      <c r="H103" s="221">
        <v>14.728999999999999</v>
      </c>
      <c r="I103" s="222"/>
      <c r="J103" s="223">
        <f>ROUND(I103*H103,2)</f>
        <v>0</v>
      </c>
      <c r="K103" s="219"/>
      <c r="L103" s="77"/>
      <c r="M103" s="224"/>
      <c r="N103" s="225" t="s">
        <v>42</v>
      </c>
      <c r="O103" s="57"/>
      <c r="P103" s="226">
        <f>O103*H103</f>
        <v>0</v>
      </c>
      <c r="Q103" s="226">
        <v>0.1575</v>
      </c>
      <c r="R103" s="226">
        <f>Q103*H103</f>
        <v>2.3198175000000001</v>
      </c>
      <c r="S103" s="226">
        <v>0</v>
      </c>
      <c r="T103" s="227">
        <f>S103*H103</f>
        <v>0</v>
      </c>
      <c r="AR103" s="38" t="s">
        <v>142</v>
      </c>
      <c r="AT103" s="38" t="s">
        <v>138</v>
      </c>
      <c r="AU103" s="38" t="s">
        <v>81</v>
      </c>
      <c r="AY103" s="38" t="s">
        <v>135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38" t="s">
        <v>79</v>
      </c>
      <c r="BK103" s="228">
        <f>ROUND(I103*H103,2)</f>
        <v>0</v>
      </c>
      <c r="BL103" s="38" t="s">
        <v>142</v>
      </c>
      <c r="BM103" s="38" t="s">
        <v>603</v>
      </c>
    </row>
    <row r="104" spans="2:65" s="229" customFormat="1" x14ac:dyDescent="0.3">
      <c r="B104" s="230"/>
      <c r="C104" s="231"/>
      <c r="D104" s="245" t="s">
        <v>147</v>
      </c>
      <c r="E104" s="254"/>
      <c r="F104" s="255" t="s">
        <v>604</v>
      </c>
      <c r="G104" s="231"/>
      <c r="H104" s="256">
        <v>1.5</v>
      </c>
      <c r="I104" s="236"/>
      <c r="J104" s="231"/>
      <c r="K104" s="231"/>
      <c r="L104" s="237"/>
      <c r="M104" s="238"/>
      <c r="N104" s="239"/>
      <c r="O104" s="239"/>
      <c r="P104" s="239"/>
      <c r="Q104" s="239"/>
      <c r="R104" s="239"/>
      <c r="S104" s="239"/>
      <c r="T104" s="240"/>
      <c r="AT104" s="241" t="s">
        <v>147</v>
      </c>
      <c r="AU104" s="241" t="s">
        <v>81</v>
      </c>
      <c r="AV104" s="229" t="s">
        <v>81</v>
      </c>
      <c r="AW104" s="229" t="s">
        <v>34</v>
      </c>
      <c r="AX104" s="229" t="s">
        <v>71</v>
      </c>
      <c r="AY104" s="241" t="s">
        <v>135</v>
      </c>
    </row>
    <row r="105" spans="2:65" s="229" customFormat="1" ht="27" x14ac:dyDescent="0.3">
      <c r="B105" s="230"/>
      <c r="C105" s="231"/>
      <c r="D105" s="245" t="s">
        <v>147</v>
      </c>
      <c r="E105" s="254"/>
      <c r="F105" s="255" t="s">
        <v>605</v>
      </c>
      <c r="G105" s="231"/>
      <c r="H105" s="256">
        <v>6.0289999999999999</v>
      </c>
      <c r="I105" s="236"/>
      <c r="J105" s="231"/>
      <c r="K105" s="231"/>
      <c r="L105" s="237"/>
      <c r="M105" s="238"/>
      <c r="N105" s="239"/>
      <c r="O105" s="239"/>
      <c r="P105" s="239"/>
      <c r="Q105" s="239"/>
      <c r="R105" s="239"/>
      <c r="S105" s="239"/>
      <c r="T105" s="240"/>
      <c r="AT105" s="241" t="s">
        <v>147</v>
      </c>
      <c r="AU105" s="241" t="s">
        <v>81</v>
      </c>
      <c r="AV105" s="229" t="s">
        <v>81</v>
      </c>
      <c r="AW105" s="229" t="s">
        <v>34</v>
      </c>
      <c r="AX105" s="229" t="s">
        <v>71</v>
      </c>
      <c r="AY105" s="241" t="s">
        <v>135</v>
      </c>
    </row>
    <row r="106" spans="2:65" s="229" customFormat="1" x14ac:dyDescent="0.3">
      <c r="B106" s="230"/>
      <c r="C106" s="231"/>
      <c r="D106" s="245" t="s">
        <v>147</v>
      </c>
      <c r="E106" s="254"/>
      <c r="F106" s="255" t="s">
        <v>606</v>
      </c>
      <c r="G106" s="231"/>
      <c r="H106" s="256">
        <v>7.2</v>
      </c>
      <c r="I106" s="236"/>
      <c r="J106" s="231"/>
      <c r="K106" s="231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147</v>
      </c>
      <c r="AU106" s="241" t="s">
        <v>81</v>
      </c>
      <c r="AV106" s="229" t="s">
        <v>81</v>
      </c>
      <c r="AW106" s="229" t="s">
        <v>34</v>
      </c>
      <c r="AX106" s="229" t="s">
        <v>71</v>
      </c>
      <c r="AY106" s="241" t="s">
        <v>135</v>
      </c>
    </row>
    <row r="107" spans="2:65" s="257" customFormat="1" x14ac:dyDescent="0.3">
      <c r="B107" s="258"/>
      <c r="C107" s="259"/>
      <c r="D107" s="232" t="s">
        <v>147</v>
      </c>
      <c r="E107" s="260"/>
      <c r="F107" s="261" t="s">
        <v>209</v>
      </c>
      <c r="G107" s="259"/>
      <c r="H107" s="262">
        <v>14.728999999999999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AT107" s="268" t="s">
        <v>147</v>
      </c>
      <c r="AU107" s="268" t="s">
        <v>81</v>
      </c>
      <c r="AV107" s="257" t="s">
        <v>142</v>
      </c>
      <c r="AW107" s="257" t="s">
        <v>34</v>
      </c>
      <c r="AX107" s="257" t="s">
        <v>79</v>
      </c>
      <c r="AY107" s="268" t="s">
        <v>135</v>
      </c>
    </row>
    <row r="108" spans="2:65" s="55" customFormat="1" ht="20.45" customHeight="1" x14ac:dyDescent="0.3">
      <c r="B108" s="56"/>
      <c r="C108" s="217" t="s">
        <v>165</v>
      </c>
      <c r="D108" s="217" t="s">
        <v>138</v>
      </c>
      <c r="E108" s="218" t="s">
        <v>607</v>
      </c>
      <c r="F108" s="219" t="s">
        <v>608</v>
      </c>
      <c r="G108" s="220" t="s">
        <v>199</v>
      </c>
      <c r="H108" s="221">
        <v>3.16</v>
      </c>
      <c r="I108" s="222"/>
      <c r="J108" s="223">
        <f>ROUND(I108*H108,2)</f>
        <v>0</v>
      </c>
      <c r="K108" s="219"/>
      <c r="L108" s="77"/>
      <c r="M108" s="224"/>
      <c r="N108" s="225" t="s">
        <v>42</v>
      </c>
      <c r="O108" s="57"/>
      <c r="P108" s="226">
        <f>O108*H108</f>
        <v>0</v>
      </c>
      <c r="Q108" s="226">
        <v>4.1500000000000002E-2</v>
      </c>
      <c r="R108" s="226">
        <f>Q108*H108</f>
        <v>0.13114000000000001</v>
      </c>
      <c r="S108" s="226">
        <v>0</v>
      </c>
      <c r="T108" s="227">
        <f>S108*H108</f>
        <v>0</v>
      </c>
      <c r="AR108" s="38" t="s">
        <v>142</v>
      </c>
      <c r="AT108" s="38" t="s">
        <v>138</v>
      </c>
      <c r="AU108" s="38" t="s">
        <v>81</v>
      </c>
      <c r="AY108" s="38" t="s">
        <v>135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38" t="s">
        <v>79</v>
      </c>
      <c r="BK108" s="228">
        <f>ROUND(I108*H108,2)</f>
        <v>0</v>
      </c>
      <c r="BL108" s="38" t="s">
        <v>142</v>
      </c>
      <c r="BM108" s="38" t="s">
        <v>609</v>
      </c>
    </row>
    <row r="109" spans="2:65" s="229" customFormat="1" x14ac:dyDescent="0.3">
      <c r="B109" s="230"/>
      <c r="C109" s="231"/>
      <c r="D109" s="245" t="s">
        <v>147</v>
      </c>
      <c r="E109" s="254"/>
      <c r="F109" s="255" t="s">
        <v>610</v>
      </c>
      <c r="G109" s="231"/>
      <c r="H109" s="256">
        <v>1.8</v>
      </c>
      <c r="I109" s="236"/>
      <c r="J109" s="231"/>
      <c r="K109" s="231"/>
      <c r="L109" s="237"/>
      <c r="M109" s="238"/>
      <c r="N109" s="239"/>
      <c r="O109" s="239"/>
      <c r="P109" s="239"/>
      <c r="Q109" s="239"/>
      <c r="R109" s="239"/>
      <c r="S109" s="239"/>
      <c r="T109" s="240"/>
      <c r="AT109" s="241" t="s">
        <v>147</v>
      </c>
      <c r="AU109" s="241" t="s">
        <v>81</v>
      </c>
      <c r="AV109" s="229" t="s">
        <v>81</v>
      </c>
      <c r="AW109" s="229" t="s">
        <v>34</v>
      </c>
      <c r="AX109" s="229" t="s">
        <v>71</v>
      </c>
      <c r="AY109" s="241" t="s">
        <v>135</v>
      </c>
    </row>
    <row r="110" spans="2:65" s="229" customFormat="1" x14ac:dyDescent="0.3">
      <c r="B110" s="230"/>
      <c r="C110" s="231"/>
      <c r="D110" s="245" t="s">
        <v>147</v>
      </c>
      <c r="E110" s="254"/>
      <c r="F110" s="255" t="s">
        <v>611</v>
      </c>
      <c r="G110" s="231"/>
      <c r="H110" s="256">
        <v>1.2</v>
      </c>
      <c r="I110" s="236"/>
      <c r="J110" s="231"/>
      <c r="K110" s="231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147</v>
      </c>
      <c r="AU110" s="241" t="s">
        <v>81</v>
      </c>
      <c r="AV110" s="229" t="s">
        <v>81</v>
      </c>
      <c r="AW110" s="229" t="s">
        <v>34</v>
      </c>
      <c r="AX110" s="229" t="s">
        <v>71</v>
      </c>
      <c r="AY110" s="241" t="s">
        <v>135</v>
      </c>
    </row>
    <row r="111" spans="2:65" s="229" customFormat="1" x14ac:dyDescent="0.3">
      <c r="B111" s="230"/>
      <c r="C111" s="231"/>
      <c r="D111" s="245" t="s">
        <v>147</v>
      </c>
      <c r="E111" s="254"/>
      <c r="F111" s="255" t="s">
        <v>612</v>
      </c>
      <c r="G111" s="231"/>
      <c r="H111" s="256">
        <v>0.16</v>
      </c>
      <c r="I111" s="236"/>
      <c r="J111" s="231"/>
      <c r="K111" s="231"/>
      <c r="L111" s="237"/>
      <c r="M111" s="238"/>
      <c r="N111" s="239"/>
      <c r="O111" s="239"/>
      <c r="P111" s="239"/>
      <c r="Q111" s="239"/>
      <c r="R111" s="239"/>
      <c r="S111" s="239"/>
      <c r="T111" s="240"/>
      <c r="AT111" s="241" t="s">
        <v>147</v>
      </c>
      <c r="AU111" s="241" t="s">
        <v>81</v>
      </c>
      <c r="AV111" s="229" t="s">
        <v>81</v>
      </c>
      <c r="AW111" s="229" t="s">
        <v>34</v>
      </c>
      <c r="AX111" s="229" t="s">
        <v>71</v>
      </c>
      <c r="AY111" s="241" t="s">
        <v>135</v>
      </c>
    </row>
    <row r="112" spans="2:65" s="257" customFormat="1" x14ac:dyDescent="0.3">
      <c r="B112" s="258"/>
      <c r="C112" s="259"/>
      <c r="D112" s="232" t="s">
        <v>147</v>
      </c>
      <c r="E112" s="260"/>
      <c r="F112" s="261" t="s">
        <v>209</v>
      </c>
      <c r="G112" s="259"/>
      <c r="H112" s="262">
        <v>3.16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AT112" s="268" t="s">
        <v>147</v>
      </c>
      <c r="AU112" s="268" t="s">
        <v>81</v>
      </c>
      <c r="AV112" s="257" t="s">
        <v>142</v>
      </c>
      <c r="AW112" s="257" t="s">
        <v>34</v>
      </c>
      <c r="AX112" s="257" t="s">
        <v>79</v>
      </c>
      <c r="AY112" s="268" t="s">
        <v>135</v>
      </c>
    </row>
    <row r="113" spans="2:65" s="55" customFormat="1" ht="20.45" customHeight="1" x14ac:dyDescent="0.3">
      <c r="B113" s="56"/>
      <c r="C113" s="217" t="s">
        <v>169</v>
      </c>
      <c r="D113" s="217" t="s">
        <v>138</v>
      </c>
      <c r="E113" s="218" t="s">
        <v>613</v>
      </c>
      <c r="F113" s="219" t="s">
        <v>614</v>
      </c>
      <c r="G113" s="220" t="s">
        <v>199</v>
      </c>
      <c r="H113" s="221">
        <v>4.0570000000000004</v>
      </c>
      <c r="I113" s="222"/>
      <c r="J113" s="223">
        <f>ROUND(I113*H113,2)</f>
        <v>0</v>
      </c>
      <c r="K113" s="219" t="s">
        <v>200</v>
      </c>
      <c r="L113" s="77"/>
      <c r="M113" s="224"/>
      <c r="N113" s="225" t="s">
        <v>42</v>
      </c>
      <c r="O113" s="57"/>
      <c r="P113" s="226">
        <f>O113*H113</f>
        <v>0</v>
      </c>
      <c r="Q113" s="226">
        <v>3.3579999999999999E-2</v>
      </c>
      <c r="R113" s="226">
        <f>Q113*H113</f>
        <v>0.13623406000000002</v>
      </c>
      <c r="S113" s="226">
        <v>0</v>
      </c>
      <c r="T113" s="227">
        <f>S113*H113</f>
        <v>0</v>
      </c>
      <c r="AR113" s="38" t="s">
        <v>142</v>
      </c>
      <c r="AT113" s="38" t="s">
        <v>138</v>
      </c>
      <c r="AU113" s="38" t="s">
        <v>81</v>
      </c>
      <c r="AY113" s="38" t="s">
        <v>135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38" t="s">
        <v>79</v>
      </c>
      <c r="BK113" s="228">
        <f>ROUND(I113*H113,2)</f>
        <v>0</v>
      </c>
      <c r="BL113" s="38" t="s">
        <v>142</v>
      </c>
      <c r="BM113" s="38" t="s">
        <v>615</v>
      </c>
    </row>
    <row r="114" spans="2:65" s="229" customFormat="1" x14ac:dyDescent="0.3">
      <c r="B114" s="230"/>
      <c r="C114" s="231"/>
      <c r="D114" s="232" t="s">
        <v>147</v>
      </c>
      <c r="E114" s="233"/>
      <c r="F114" s="234" t="s">
        <v>616</v>
      </c>
      <c r="G114" s="231"/>
      <c r="H114" s="235">
        <v>4.0570000000000004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147</v>
      </c>
      <c r="AU114" s="241" t="s">
        <v>81</v>
      </c>
      <c r="AV114" s="229" t="s">
        <v>81</v>
      </c>
      <c r="AW114" s="229" t="s">
        <v>34</v>
      </c>
      <c r="AX114" s="229" t="s">
        <v>79</v>
      </c>
      <c r="AY114" s="241" t="s">
        <v>135</v>
      </c>
    </row>
    <row r="115" spans="2:65" s="55" customFormat="1" ht="28.9" customHeight="1" x14ac:dyDescent="0.3">
      <c r="B115" s="56"/>
      <c r="C115" s="217" t="s">
        <v>136</v>
      </c>
      <c r="D115" s="217" t="s">
        <v>138</v>
      </c>
      <c r="E115" s="218" t="s">
        <v>617</v>
      </c>
      <c r="F115" s="219" t="s">
        <v>618</v>
      </c>
      <c r="G115" s="220" t="s">
        <v>227</v>
      </c>
      <c r="H115" s="221">
        <v>6.0000000000000001E-3</v>
      </c>
      <c r="I115" s="222"/>
      <c r="J115" s="223">
        <f>ROUND(I115*H115,2)</f>
        <v>0</v>
      </c>
      <c r="K115" s="219" t="s">
        <v>200</v>
      </c>
      <c r="L115" s="77"/>
      <c r="M115" s="224"/>
      <c r="N115" s="225" t="s">
        <v>42</v>
      </c>
      <c r="O115" s="57"/>
      <c r="P115" s="226">
        <f>O115*H115</f>
        <v>0</v>
      </c>
      <c r="Q115" s="226">
        <v>2.2563399999999998</v>
      </c>
      <c r="R115" s="226">
        <f>Q115*H115</f>
        <v>1.3538039999999999E-2</v>
      </c>
      <c r="S115" s="226">
        <v>0</v>
      </c>
      <c r="T115" s="227">
        <f>S115*H115</f>
        <v>0</v>
      </c>
      <c r="AR115" s="38" t="s">
        <v>142</v>
      </c>
      <c r="AT115" s="38" t="s">
        <v>138</v>
      </c>
      <c r="AU115" s="38" t="s">
        <v>81</v>
      </c>
      <c r="AY115" s="38" t="s">
        <v>135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38" t="s">
        <v>79</v>
      </c>
      <c r="BK115" s="228">
        <f>ROUND(I115*H115,2)</f>
        <v>0</v>
      </c>
      <c r="BL115" s="38" t="s">
        <v>142</v>
      </c>
      <c r="BM115" s="38" t="s">
        <v>619</v>
      </c>
    </row>
    <row r="116" spans="2:65" s="229" customFormat="1" x14ac:dyDescent="0.3">
      <c r="B116" s="230"/>
      <c r="C116" s="231"/>
      <c r="D116" s="232" t="s">
        <v>147</v>
      </c>
      <c r="E116" s="233"/>
      <c r="F116" s="234" t="s">
        <v>620</v>
      </c>
      <c r="G116" s="231"/>
      <c r="H116" s="235">
        <v>6.0000000000000001E-3</v>
      </c>
      <c r="I116" s="236"/>
      <c r="J116" s="231"/>
      <c r="K116" s="231"/>
      <c r="L116" s="237"/>
      <c r="M116" s="238"/>
      <c r="N116" s="239"/>
      <c r="O116" s="239"/>
      <c r="P116" s="239"/>
      <c r="Q116" s="239"/>
      <c r="R116" s="239"/>
      <c r="S116" s="239"/>
      <c r="T116" s="240"/>
      <c r="AT116" s="241" t="s">
        <v>147</v>
      </c>
      <c r="AU116" s="241" t="s">
        <v>81</v>
      </c>
      <c r="AV116" s="229" t="s">
        <v>81</v>
      </c>
      <c r="AW116" s="229" t="s">
        <v>34</v>
      </c>
      <c r="AX116" s="229" t="s">
        <v>79</v>
      </c>
      <c r="AY116" s="241" t="s">
        <v>135</v>
      </c>
    </row>
    <row r="117" spans="2:65" s="55" customFormat="1" ht="20.45" customHeight="1" x14ac:dyDescent="0.3">
      <c r="B117" s="56"/>
      <c r="C117" s="217" t="s">
        <v>176</v>
      </c>
      <c r="D117" s="217" t="s">
        <v>138</v>
      </c>
      <c r="E117" s="218" t="s">
        <v>470</v>
      </c>
      <c r="F117" s="219" t="s">
        <v>471</v>
      </c>
      <c r="G117" s="220" t="s">
        <v>233</v>
      </c>
      <c r="H117" s="221">
        <v>2</v>
      </c>
      <c r="I117" s="222"/>
      <c r="J117" s="223">
        <f>ROUND(I117*H117,2)</f>
        <v>0</v>
      </c>
      <c r="K117" s="219" t="s">
        <v>200</v>
      </c>
      <c r="L117" s="77"/>
      <c r="M117" s="224"/>
      <c r="N117" s="225" t="s">
        <v>42</v>
      </c>
      <c r="O117" s="57"/>
      <c r="P117" s="226">
        <f>O117*H117</f>
        <v>0</v>
      </c>
      <c r="Q117" s="226">
        <v>7.1459999999999996E-2</v>
      </c>
      <c r="R117" s="226">
        <f>Q117*H117</f>
        <v>0.14291999999999999</v>
      </c>
      <c r="S117" s="226">
        <v>0</v>
      </c>
      <c r="T117" s="227">
        <f>S117*H117</f>
        <v>0</v>
      </c>
      <c r="AR117" s="38" t="s">
        <v>142</v>
      </c>
      <c r="AT117" s="38" t="s">
        <v>138</v>
      </c>
      <c r="AU117" s="38" t="s">
        <v>81</v>
      </c>
      <c r="AY117" s="38" t="s">
        <v>135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38" t="s">
        <v>79</v>
      </c>
      <c r="BK117" s="228">
        <f>ROUND(I117*H117,2)</f>
        <v>0</v>
      </c>
      <c r="BL117" s="38" t="s">
        <v>142</v>
      </c>
      <c r="BM117" s="38" t="s">
        <v>621</v>
      </c>
    </row>
    <row r="118" spans="2:65" s="55" customFormat="1" ht="20.45" customHeight="1" x14ac:dyDescent="0.3">
      <c r="B118" s="56"/>
      <c r="C118" s="286" t="s">
        <v>180</v>
      </c>
      <c r="D118" s="286" t="s">
        <v>387</v>
      </c>
      <c r="E118" s="287" t="s">
        <v>622</v>
      </c>
      <c r="F118" s="288" t="s">
        <v>623</v>
      </c>
      <c r="G118" s="289" t="s">
        <v>233</v>
      </c>
      <c r="H118" s="290">
        <v>2</v>
      </c>
      <c r="I118" s="291"/>
      <c r="J118" s="292">
        <f>ROUND(I118*H118,2)</f>
        <v>0</v>
      </c>
      <c r="K118" s="288" t="s">
        <v>200</v>
      </c>
      <c r="L118" s="293"/>
      <c r="M118" s="294"/>
      <c r="N118" s="295" t="s">
        <v>42</v>
      </c>
      <c r="O118" s="57"/>
      <c r="P118" s="226">
        <f>O118*H118</f>
        <v>0</v>
      </c>
      <c r="Q118" s="226">
        <v>1.8679999999999999E-2</v>
      </c>
      <c r="R118" s="226">
        <f>Q118*H118</f>
        <v>3.7359999999999997E-2</v>
      </c>
      <c r="S118" s="226">
        <v>0</v>
      </c>
      <c r="T118" s="227">
        <f>S118*H118</f>
        <v>0</v>
      </c>
      <c r="AR118" s="38" t="s">
        <v>169</v>
      </c>
      <c r="AT118" s="38" t="s">
        <v>387</v>
      </c>
      <c r="AU118" s="38" t="s">
        <v>81</v>
      </c>
      <c r="AY118" s="38" t="s">
        <v>135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38" t="s">
        <v>79</v>
      </c>
      <c r="BK118" s="228">
        <f>ROUND(I118*H118,2)</f>
        <v>0</v>
      </c>
      <c r="BL118" s="38" t="s">
        <v>142</v>
      </c>
      <c r="BM118" s="38" t="s">
        <v>624</v>
      </c>
    </row>
    <row r="119" spans="2:65" s="199" customFormat="1" ht="29.85" customHeight="1" x14ac:dyDescent="0.3">
      <c r="B119" s="200"/>
      <c r="C119" s="201"/>
      <c r="D119" s="214" t="s">
        <v>70</v>
      </c>
      <c r="E119" s="215" t="s">
        <v>136</v>
      </c>
      <c r="F119" s="215" t="s">
        <v>137</v>
      </c>
      <c r="G119" s="201"/>
      <c r="H119" s="201"/>
      <c r="I119" s="204"/>
      <c r="J119" s="216">
        <f>BK119</f>
        <v>0</v>
      </c>
      <c r="K119" s="201"/>
      <c r="L119" s="206"/>
      <c r="M119" s="207"/>
      <c r="N119" s="208"/>
      <c r="O119" s="208"/>
      <c r="P119" s="209">
        <f>SUM(P120:P128)</f>
        <v>0</v>
      </c>
      <c r="Q119" s="208"/>
      <c r="R119" s="209">
        <f>SUM(R120:R128)</f>
        <v>2.3244799999999999E-2</v>
      </c>
      <c r="S119" s="208"/>
      <c r="T119" s="210">
        <f>SUM(T120:T128)</f>
        <v>0</v>
      </c>
      <c r="AR119" s="211" t="s">
        <v>79</v>
      </c>
      <c r="AT119" s="212" t="s">
        <v>70</v>
      </c>
      <c r="AU119" s="212" t="s">
        <v>79</v>
      </c>
      <c r="AY119" s="211" t="s">
        <v>135</v>
      </c>
      <c r="BK119" s="213">
        <f>SUM(BK120:BK128)</f>
        <v>0</v>
      </c>
    </row>
    <row r="120" spans="2:65" s="55" customFormat="1" ht="20.45" customHeight="1" x14ac:dyDescent="0.3">
      <c r="B120" s="56"/>
      <c r="C120" s="217" t="s">
        <v>184</v>
      </c>
      <c r="D120" s="217" t="s">
        <v>138</v>
      </c>
      <c r="E120" s="218" t="s">
        <v>625</v>
      </c>
      <c r="F120" s="219" t="s">
        <v>626</v>
      </c>
      <c r="G120" s="220" t="s">
        <v>141</v>
      </c>
      <c r="H120" s="221">
        <v>3</v>
      </c>
      <c r="I120" s="222"/>
      <c r="J120" s="223">
        <f>ROUND(I120*H120,2)</f>
        <v>0</v>
      </c>
      <c r="K120" s="219"/>
      <c r="L120" s="77"/>
      <c r="M120" s="224"/>
      <c r="N120" s="225" t="s">
        <v>42</v>
      </c>
      <c r="O120" s="5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38" t="s">
        <v>142</v>
      </c>
      <c r="AT120" s="38" t="s">
        <v>138</v>
      </c>
      <c r="AU120" s="38" t="s">
        <v>81</v>
      </c>
      <c r="AY120" s="38" t="s">
        <v>135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38" t="s">
        <v>79</v>
      </c>
      <c r="BK120" s="228">
        <f>ROUND(I120*H120,2)</f>
        <v>0</v>
      </c>
      <c r="BL120" s="38" t="s">
        <v>142</v>
      </c>
      <c r="BM120" s="38" t="s">
        <v>627</v>
      </c>
    </row>
    <row r="121" spans="2:65" s="229" customFormat="1" x14ac:dyDescent="0.3">
      <c r="B121" s="230"/>
      <c r="C121" s="231"/>
      <c r="D121" s="245" t="s">
        <v>147</v>
      </c>
      <c r="E121" s="254"/>
      <c r="F121" s="255" t="s">
        <v>628</v>
      </c>
      <c r="G121" s="231"/>
      <c r="H121" s="256">
        <v>1</v>
      </c>
      <c r="I121" s="236"/>
      <c r="J121" s="231"/>
      <c r="K121" s="231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147</v>
      </c>
      <c r="AU121" s="241" t="s">
        <v>81</v>
      </c>
      <c r="AV121" s="229" t="s">
        <v>81</v>
      </c>
      <c r="AW121" s="229" t="s">
        <v>34</v>
      </c>
      <c r="AX121" s="229" t="s">
        <v>71</v>
      </c>
      <c r="AY121" s="241" t="s">
        <v>135</v>
      </c>
    </row>
    <row r="122" spans="2:65" s="229" customFormat="1" x14ac:dyDescent="0.3">
      <c r="B122" s="230"/>
      <c r="C122" s="231"/>
      <c r="D122" s="245" t="s">
        <v>147</v>
      </c>
      <c r="E122" s="254"/>
      <c r="F122" s="255" t="s">
        <v>629</v>
      </c>
      <c r="G122" s="231"/>
      <c r="H122" s="256">
        <v>1</v>
      </c>
      <c r="I122" s="236"/>
      <c r="J122" s="231"/>
      <c r="K122" s="231"/>
      <c r="L122" s="237"/>
      <c r="M122" s="238"/>
      <c r="N122" s="239"/>
      <c r="O122" s="239"/>
      <c r="P122" s="239"/>
      <c r="Q122" s="239"/>
      <c r="R122" s="239"/>
      <c r="S122" s="239"/>
      <c r="T122" s="240"/>
      <c r="AT122" s="241" t="s">
        <v>147</v>
      </c>
      <c r="AU122" s="241" t="s">
        <v>81</v>
      </c>
      <c r="AV122" s="229" t="s">
        <v>81</v>
      </c>
      <c r="AW122" s="229" t="s">
        <v>34</v>
      </c>
      <c r="AX122" s="229" t="s">
        <v>71</v>
      </c>
      <c r="AY122" s="241" t="s">
        <v>135</v>
      </c>
    </row>
    <row r="123" spans="2:65" s="229" customFormat="1" x14ac:dyDescent="0.3">
      <c r="B123" s="230"/>
      <c r="C123" s="231"/>
      <c r="D123" s="245" t="s">
        <v>147</v>
      </c>
      <c r="E123" s="254"/>
      <c r="F123" s="255" t="s">
        <v>630</v>
      </c>
      <c r="G123" s="231"/>
      <c r="H123" s="256">
        <v>1</v>
      </c>
      <c r="I123" s="236"/>
      <c r="J123" s="231"/>
      <c r="K123" s="231"/>
      <c r="L123" s="237"/>
      <c r="M123" s="238"/>
      <c r="N123" s="239"/>
      <c r="O123" s="239"/>
      <c r="P123" s="239"/>
      <c r="Q123" s="239"/>
      <c r="R123" s="239"/>
      <c r="S123" s="239"/>
      <c r="T123" s="240"/>
      <c r="AT123" s="241" t="s">
        <v>147</v>
      </c>
      <c r="AU123" s="241" t="s">
        <v>81</v>
      </c>
      <c r="AV123" s="229" t="s">
        <v>81</v>
      </c>
      <c r="AW123" s="229" t="s">
        <v>34</v>
      </c>
      <c r="AX123" s="229" t="s">
        <v>71</v>
      </c>
      <c r="AY123" s="241" t="s">
        <v>135</v>
      </c>
    </row>
    <row r="124" spans="2:65" s="257" customFormat="1" x14ac:dyDescent="0.3">
      <c r="B124" s="258"/>
      <c r="C124" s="259"/>
      <c r="D124" s="232" t="s">
        <v>147</v>
      </c>
      <c r="E124" s="260"/>
      <c r="F124" s="261" t="s">
        <v>209</v>
      </c>
      <c r="G124" s="259"/>
      <c r="H124" s="262">
        <v>3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AT124" s="268" t="s">
        <v>147</v>
      </c>
      <c r="AU124" s="268" t="s">
        <v>81</v>
      </c>
      <c r="AV124" s="257" t="s">
        <v>142</v>
      </c>
      <c r="AW124" s="257" t="s">
        <v>34</v>
      </c>
      <c r="AX124" s="257" t="s">
        <v>79</v>
      </c>
      <c r="AY124" s="268" t="s">
        <v>135</v>
      </c>
    </row>
    <row r="125" spans="2:65" s="55" customFormat="1" ht="20.45" customHeight="1" x14ac:dyDescent="0.3">
      <c r="B125" s="56"/>
      <c r="C125" s="217" t="s">
        <v>188</v>
      </c>
      <c r="D125" s="217" t="s">
        <v>138</v>
      </c>
      <c r="E125" s="218" t="s">
        <v>631</v>
      </c>
      <c r="F125" s="219" t="s">
        <v>632</v>
      </c>
      <c r="G125" s="220" t="s">
        <v>199</v>
      </c>
      <c r="H125" s="221">
        <v>56.35</v>
      </c>
      <c r="I125" s="222"/>
      <c r="J125" s="223">
        <f>ROUND(I125*H125,2)</f>
        <v>0</v>
      </c>
      <c r="K125" s="219" t="s">
        <v>200</v>
      </c>
      <c r="L125" s="77"/>
      <c r="M125" s="224"/>
      <c r="N125" s="225" t="s">
        <v>42</v>
      </c>
      <c r="O125" s="57"/>
      <c r="P125" s="226">
        <f>O125*H125</f>
        <v>0</v>
      </c>
      <c r="Q125" s="226">
        <v>4.0000000000000003E-5</v>
      </c>
      <c r="R125" s="226">
        <f>Q125*H125</f>
        <v>2.2540000000000004E-3</v>
      </c>
      <c r="S125" s="226">
        <v>0</v>
      </c>
      <c r="T125" s="227">
        <f>S125*H125</f>
        <v>0</v>
      </c>
      <c r="AR125" s="38" t="s">
        <v>142</v>
      </c>
      <c r="AT125" s="38" t="s">
        <v>138</v>
      </c>
      <c r="AU125" s="38" t="s">
        <v>81</v>
      </c>
      <c r="AY125" s="38" t="s">
        <v>135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38" t="s">
        <v>79</v>
      </c>
      <c r="BK125" s="228">
        <f>ROUND(I125*H125,2)</f>
        <v>0</v>
      </c>
      <c r="BL125" s="38" t="s">
        <v>142</v>
      </c>
      <c r="BM125" s="38" t="s">
        <v>633</v>
      </c>
    </row>
    <row r="126" spans="2:65" s="229" customFormat="1" x14ac:dyDescent="0.3">
      <c r="B126" s="230"/>
      <c r="C126" s="231"/>
      <c r="D126" s="232" t="s">
        <v>147</v>
      </c>
      <c r="E126" s="233"/>
      <c r="F126" s="234" t="s">
        <v>208</v>
      </c>
      <c r="G126" s="231"/>
      <c r="H126" s="235">
        <v>56.35</v>
      </c>
      <c r="I126" s="236"/>
      <c r="J126" s="231"/>
      <c r="K126" s="231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147</v>
      </c>
      <c r="AU126" s="241" t="s">
        <v>81</v>
      </c>
      <c r="AV126" s="229" t="s">
        <v>81</v>
      </c>
      <c r="AW126" s="229" t="s">
        <v>34</v>
      </c>
      <c r="AX126" s="229" t="s">
        <v>79</v>
      </c>
      <c r="AY126" s="241" t="s">
        <v>135</v>
      </c>
    </row>
    <row r="127" spans="2:65" s="55" customFormat="1" ht="20.45" customHeight="1" x14ac:dyDescent="0.3">
      <c r="B127" s="56"/>
      <c r="C127" s="217" t="s">
        <v>192</v>
      </c>
      <c r="D127" s="217" t="s">
        <v>138</v>
      </c>
      <c r="E127" s="218" t="s">
        <v>634</v>
      </c>
      <c r="F127" s="219" t="s">
        <v>635</v>
      </c>
      <c r="G127" s="220" t="s">
        <v>199</v>
      </c>
      <c r="H127" s="221">
        <v>524.77</v>
      </c>
      <c r="I127" s="222"/>
      <c r="J127" s="223">
        <f>ROUND(I127*H127,2)</f>
        <v>0</v>
      </c>
      <c r="K127" s="219" t="s">
        <v>200</v>
      </c>
      <c r="L127" s="77"/>
      <c r="M127" s="224"/>
      <c r="N127" s="225" t="s">
        <v>42</v>
      </c>
      <c r="O127" s="57"/>
      <c r="P127" s="226">
        <f>O127*H127</f>
        <v>0</v>
      </c>
      <c r="Q127" s="226">
        <v>4.0000000000000003E-5</v>
      </c>
      <c r="R127" s="226">
        <f>Q127*H127</f>
        <v>2.09908E-2</v>
      </c>
      <c r="S127" s="226">
        <v>0</v>
      </c>
      <c r="T127" s="227">
        <f>S127*H127</f>
        <v>0</v>
      </c>
      <c r="AR127" s="38" t="s">
        <v>142</v>
      </c>
      <c r="AT127" s="38" t="s">
        <v>138</v>
      </c>
      <c r="AU127" s="38" t="s">
        <v>81</v>
      </c>
      <c r="AY127" s="38" t="s">
        <v>135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38" t="s">
        <v>79</v>
      </c>
      <c r="BK127" s="228">
        <f>ROUND(I127*H127,2)</f>
        <v>0</v>
      </c>
      <c r="BL127" s="38" t="s">
        <v>142</v>
      </c>
      <c r="BM127" s="38" t="s">
        <v>636</v>
      </c>
    </row>
    <row r="128" spans="2:65" s="229" customFormat="1" x14ac:dyDescent="0.3">
      <c r="B128" s="230"/>
      <c r="C128" s="231"/>
      <c r="D128" s="245" t="s">
        <v>147</v>
      </c>
      <c r="E128" s="254"/>
      <c r="F128" s="255" t="s">
        <v>346</v>
      </c>
      <c r="G128" s="231"/>
      <c r="H128" s="256">
        <v>524.77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147</v>
      </c>
      <c r="AU128" s="241" t="s">
        <v>81</v>
      </c>
      <c r="AV128" s="229" t="s">
        <v>81</v>
      </c>
      <c r="AW128" s="229" t="s">
        <v>34</v>
      </c>
      <c r="AX128" s="229" t="s">
        <v>79</v>
      </c>
      <c r="AY128" s="241" t="s">
        <v>135</v>
      </c>
    </row>
    <row r="129" spans="2:65" s="199" customFormat="1" ht="29.85" customHeight="1" x14ac:dyDescent="0.3">
      <c r="B129" s="200"/>
      <c r="C129" s="201"/>
      <c r="D129" s="214" t="s">
        <v>70</v>
      </c>
      <c r="E129" s="215" t="s">
        <v>280</v>
      </c>
      <c r="F129" s="215" t="s">
        <v>281</v>
      </c>
      <c r="G129" s="201"/>
      <c r="H129" s="201"/>
      <c r="I129" s="204"/>
      <c r="J129" s="216">
        <f>BK129</f>
        <v>0</v>
      </c>
      <c r="K129" s="201"/>
      <c r="L129" s="206"/>
      <c r="M129" s="207"/>
      <c r="N129" s="208"/>
      <c r="O129" s="208"/>
      <c r="P129" s="209">
        <f>P130</f>
        <v>0</v>
      </c>
      <c r="Q129" s="208"/>
      <c r="R129" s="209">
        <f>R130</f>
        <v>0</v>
      </c>
      <c r="S129" s="208"/>
      <c r="T129" s="210">
        <f>T130</f>
        <v>0</v>
      </c>
      <c r="AR129" s="211" t="s">
        <v>79</v>
      </c>
      <c r="AT129" s="212" t="s">
        <v>70</v>
      </c>
      <c r="AU129" s="212" t="s">
        <v>79</v>
      </c>
      <c r="AY129" s="211" t="s">
        <v>135</v>
      </c>
      <c r="BK129" s="213">
        <f>BK130</f>
        <v>0</v>
      </c>
    </row>
    <row r="130" spans="2:65" s="55" customFormat="1" ht="20.45" customHeight="1" x14ac:dyDescent="0.3">
      <c r="B130" s="56"/>
      <c r="C130" s="217" t="s">
        <v>10</v>
      </c>
      <c r="D130" s="217" t="s">
        <v>138</v>
      </c>
      <c r="E130" s="218" t="s">
        <v>283</v>
      </c>
      <c r="F130" s="219" t="s">
        <v>284</v>
      </c>
      <c r="G130" s="220" t="s">
        <v>264</v>
      </c>
      <c r="H130" s="221">
        <v>4.4219999999999997</v>
      </c>
      <c r="I130" s="222"/>
      <c r="J130" s="223">
        <f>ROUND(I130*H130,2)</f>
        <v>0</v>
      </c>
      <c r="K130" s="219" t="s">
        <v>200</v>
      </c>
      <c r="L130" s="77"/>
      <c r="M130" s="224"/>
      <c r="N130" s="225" t="s">
        <v>42</v>
      </c>
      <c r="O130" s="5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38" t="s">
        <v>142</v>
      </c>
      <c r="AT130" s="38" t="s">
        <v>138</v>
      </c>
      <c r="AU130" s="38" t="s">
        <v>81</v>
      </c>
      <c r="AY130" s="38" t="s">
        <v>135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38" t="s">
        <v>79</v>
      </c>
      <c r="BK130" s="228">
        <f>ROUND(I130*H130,2)</f>
        <v>0</v>
      </c>
      <c r="BL130" s="38" t="s">
        <v>142</v>
      </c>
      <c r="BM130" s="38" t="s">
        <v>637</v>
      </c>
    </row>
    <row r="131" spans="2:65" s="199" customFormat="1" ht="37.35" customHeight="1" x14ac:dyDescent="0.35">
      <c r="B131" s="200"/>
      <c r="C131" s="201"/>
      <c r="D131" s="202" t="s">
        <v>70</v>
      </c>
      <c r="E131" s="203" t="s">
        <v>286</v>
      </c>
      <c r="F131" s="203" t="s">
        <v>287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P132+P138+P142+P150</f>
        <v>0</v>
      </c>
      <c r="Q131" s="208"/>
      <c r="R131" s="209">
        <f>R132+R138+R142+R150</f>
        <v>1.5391200000000001E-2</v>
      </c>
      <c r="S131" s="208"/>
      <c r="T131" s="210">
        <f>T132+T138+T142+T150</f>
        <v>0</v>
      </c>
      <c r="AR131" s="211" t="s">
        <v>81</v>
      </c>
      <c r="AT131" s="212" t="s">
        <v>70</v>
      </c>
      <c r="AU131" s="212" t="s">
        <v>71</v>
      </c>
      <c r="AY131" s="211" t="s">
        <v>135</v>
      </c>
      <c r="BK131" s="213">
        <f>BK132+BK138+BK142+BK150</f>
        <v>0</v>
      </c>
    </row>
    <row r="132" spans="2:65" s="199" customFormat="1" ht="19.899999999999999" customHeight="1" x14ac:dyDescent="0.3">
      <c r="B132" s="200"/>
      <c r="C132" s="201"/>
      <c r="D132" s="214" t="s">
        <v>70</v>
      </c>
      <c r="E132" s="215" t="s">
        <v>316</v>
      </c>
      <c r="F132" s="215" t="s">
        <v>317</v>
      </c>
      <c r="G132" s="201"/>
      <c r="H132" s="201"/>
      <c r="I132" s="204"/>
      <c r="J132" s="216">
        <f>BK132</f>
        <v>0</v>
      </c>
      <c r="K132" s="201"/>
      <c r="L132" s="206"/>
      <c r="M132" s="207"/>
      <c r="N132" s="208"/>
      <c r="O132" s="208"/>
      <c r="P132" s="209">
        <f>SUM(P133:P137)</f>
        <v>0</v>
      </c>
      <c r="Q132" s="208"/>
      <c r="R132" s="209">
        <f>SUM(R133:R137)</f>
        <v>0</v>
      </c>
      <c r="S132" s="208"/>
      <c r="T132" s="210">
        <f>SUM(T133:T137)</f>
        <v>0</v>
      </c>
      <c r="AR132" s="211" t="s">
        <v>81</v>
      </c>
      <c r="AT132" s="212" t="s">
        <v>70</v>
      </c>
      <c r="AU132" s="212" t="s">
        <v>79</v>
      </c>
      <c r="AY132" s="211" t="s">
        <v>135</v>
      </c>
      <c r="BK132" s="213">
        <f>SUM(BK133:BK137)</f>
        <v>0</v>
      </c>
    </row>
    <row r="133" spans="2:65" s="55" customFormat="1" ht="20.45" customHeight="1" x14ac:dyDescent="0.3">
      <c r="B133" s="56"/>
      <c r="C133" s="217" t="s">
        <v>203</v>
      </c>
      <c r="D133" s="217" t="s">
        <v>138</v>
      </c>
      <c r="E133" s="218" t="s">
        <v>638</v>
      </c>
      <c r="F133" s="219" t="s">
        <v>639</v>
      </c>
      <c r="G133" s="220" t="s">
        <v>233</v>
      </c>
      <c r="H133" s="221">
        <v>1</v>
      </c>
      <c r="I133" s="222"/>
      <c r="J133" s="223">
        <f>ROUND(I133*H133,2)</f>
        <v>0</v>
      </c>
      <c r="K133" s="219"/>
      <c r="L133" s="77"/>
      <c r="M133" s="224"/>
      <c r="N133" s="225" t="s">
        <v>42</v>
      </c>
      <c r="O133" s="5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AR133" s="38" t="s">
        <v>203</v>
      </c>
      <c r="AT133" s="38" t="s">
        <v>138</v>
      </c>
      <c r="AU133" s="38" t="s">
        <v>81</v>
      </c>
      <c r="AY133" s="38" t="s">
        <v>135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38" t="s">
        <v>79</v>
      </c>
      <c r="BK133" s="228">
        <f>ROUND(I133*H133,2)</f>
        <v>0</v>
      </c>
      <c r="BL133" s="38" t="s">
        <v>203</v>
      </c>
      <c r="BM133" s="38" t="s">
        <v>640</v>
      </c>
    </row>
    <row r="134" spans="2:65" s="229" customFormat="1" x14ac:dyDescent="0.3">
      <c r="B134" s="230"/>
      <c r="C134" s="231"/>
      <c r="D134" s="232" t="s">
        <v>147</v>
      </c>
      <c r="E134" s="233"/>
      <c r="F134" s="234" t="s">
        <v>641</v>
      </c>
      <c r="G134" s="231"/>
      <c r="H134" s="235">
        <v>1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147</v>
      </c>
      <c r="AU134" s="241" t="s">
        <v>81</v>
      </c>
      <c r="AV134" s="229" t="s">
        <v>81</v>
      </c>
      <c r="AW134" s="229" t="s">
        <v>34</v>
      </c>
      <c r="AX134" s="229" t="s">
        <v>79</v>
      </c>
      <c r="AY134" s="241" t="s">
        <v>135</v>
      </c>
    </row>
    <row r="135" spans="2:65" s="55" customFormat="1" ht="28.9" customHeight="1" x14ac:dyDescent="0.3">
      <c r="B135" s="56"/>
      <c r="C135" s="217" t="s">
        <v>210</v>
      </c>
      <c r="D135" s="217" t="s">
        <v>138</v>
      </c>
      <c r="E135" s="218" t="s">
        <v>642</v>
      </c>
      <c r="F135" s="219" t="s">
        <v>643</v>
      </c>
      <c r="G135" s="220" t="s">
        <v>233</v>
      </c>
      <c r="H135" s="221">
        <v>1</v>
      </c>
      <c r="I135" s="222"/>
      <c r="J135" s="223">
        <f>ROUND(I135*H135,2)</f>
        <v>0</v>
      </c>
      <c r="K135" s="219"/>
      <c r="L135" s="77"/>
      <c r="M135" s="224"/>
      <c r="N135" s="225" t="s">
        <v>42</v>
      </c>
      <c r="O135" s="5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AR135" s="38" t="s">
        <v>203</v>
      </c>
      <c r="AT135" s="38" t="s">
        <v>138</v>
      </c>
      <c r="AU135" s="38" t="s">
        <v>81</v>
      </c>
      <c r="AY135" s="38" t="s">
        <v>135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38" t="s">
        <v>79</v>
      </c>
      <c r="BK135" s="228">
        <f>ROUND(I135*H135,2)</f>
        <v>0</v>
      </c>
      <c r="BL135" s="38" t="s">
        <v>203</v>
      </c>
      <c r="BM135" s="38" t="s">
        <v>644</v>
      </c>
    </row>
    <row r="136" spans="2:65" s="229" customFormat="1" x14ac:dyDescent="0.3">
      <c r="B136" s="230"/>
      <c r="C136" s="231"/>
      <c r="D136" s="232" t="s">
        <v>147</v>
      </c>
      <c r="E136" s="233"/>
      <c r="F136" s="234" t="s">
        <v>502</v>
      </c>
      <c r="G136" s="231"/>
      <c r="H136" s="235">
        <v>1</v>
      </c>
      <c r="I136" s="236"/>
      <c r="J136" s="231"/>
      <c r="K136" s="231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147</v>
      </c>
      <c r="AU136" s="241" t="s">
        <v>81</v>
      </c>
      <c r="AV136" s="229" t="s">
        <v>81</v>
      </c>
      <c r="AW136" s="229" t="s">
        <v>34</v>
      </c>
      <c r="AX136" s="229" t="s">
        <v>79</v>
      </c>
      <c r="AY136" s="241" t="s">
        <v>135</v>
      </c>
    </row>
    <row r="137" spans="2:65" s="55" customFormat="1" ht="20.45" customHeight="1" x14ac:dyDescent="0.3">
      <c r="B137" s="56"/>
      <c r="C137" s="217" t="s">
        <v>216</v>
      </c>
      <c r="D137" s="217" t="s">
        <v>138</v>
      </c>
      <c r="E137" s="218" t="s">
        <v>337</v>
      </c>
      <c r="F137" s="219" t="s">
        <v>338</v>
      </c>
      <c r="G137" s="220" t="s">
        <v>297</v>
      </c>
      <c r="H137" s="269"/>
      <c r="I137" s="222"/>
      <c r="J137" s="223">
        <f>ROUND(I137*H137,2)</f>
        <v>0</v>
      </c>
      <c r="K137" s="219" t="s">
        <v>200</v>
      </c>
      <c r="L137" s="77"/>
      <c r="M137" s="224"/>
      <c r="N137" s="225" t="s">
        <v>42</v>
      </c>
      <c r="O137" s="5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38" t="s">
        <v>203</v>
      </c>
      <c r="AT137" s="38" t="s">
        <v>138</v>
      </c>
      <c r="AU137" s="38" t="s">
        <v>81</v>
      </c>
      <c r="AY137" s="38" t="s">
        <v>135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38" t="s">
        <v>79</v>
      </c>
      <c r="BK137" s="228">
        <f>ROUND(I137*H137,2)</f>
        <v>0</v>
      </c>
      <c r="BL137" s="38" t="s">
        <v>203</v>
      </c>
      <c r="BM137" s="38" t="s">
        <v>645</v>
      </c>
    </row>
    <row r="138" spans="2:65" s="199" customFormat="1" ht="29.85" customHeight="1" x14ac:dyDescent="0.3">
      <c r="B138" s="200"/>
      <c r="C138" s="201"/>
      <c r="D138" s="214" t="s">
        <v>70</v>
      </c>
      <c r="E138" s="215" t="s">
        <v>646</v>
      </c>
      <c r="F138" s="215" t="s">
        <v>647</v>
      </c>
      <c r="G138" s="201"/>
      <c r="H138" s="201"/>
      <c r="I138" s="204"/>
      <c r="J138" s="216">
        <f>BK138</f>
        <v>0</v>
      </c>
      <c r="K138" s="201"/>
      <c r="L138" s="206"/>
      <c r="M138" s="207"/>
      <c r="N138" s="208"/>
      <c r="O138" s="208"/>
      <c r="P138" s="209">
        <f>SUM(P139:P141)</f>
        <v>0</v>
      </c>
      <c r="Q138" s="208"/>
      <c r="R138" s="209">
        <f>SUM(R139:R141)</f>
        <v>1.7100000000000001E-3</v>
      </c>
      <c r="S138" s="208"/>
      <c r="T138" s="210">
        <f>SUM(T139:T141)</f>
        <v>0</v>
      </c>
      <c r="AR138" s="211" t="s">
        <v>81</v>
      </c>
      <c r="AT138" s="212" t="s">
        <v>70</v>
      </c>
      <c r="AU138" s="212" t="s">
        <v>79</v>
      </c>
      <c r="AY138" s="211" t="s">
        <v>135</v>
      </c>
      <c r="BK138" s="213">
        <f>SUM(BK139:BK141)</f>
        <v>0</v>
      </c>
    </row>
    <row r="139" spans="2:65" s="55" customFormat="1" ht="28.9" customHeight="1" x14ac:dyDescent="0.3">
      <c r="B139" s="56"/>
      <c r="C139" s="217" t="s">
        <v>224</v>
      </c>
      <c r="D139" s="217" t="s">
        <v>138</v>
      </c>
      <c r="E139" s="218" t="s">
        <v>648</v>
      </c>
      <c r="F139" s="219" t="s">
        <v>649</v>
      </c>
      <c r="G139" s="220" t="s">
        <v>199</v>
      </c>
      <c r="H139" s="221">
        <v>17.100000000000001</v>
      </c>
      <c r="I139" s="222"/>
      <c r="J139" s="223">
        <f>ROUND(I139*H139,2)</f>
        <v>0</v>
      </c>
      <c r="K139" s="219"/>
      <c r="L139" s="77"/>
      <c r="M139" s="224"/>
      <c r="N139" s="225" t="s">
        <v>42</v>
      </c>
      <c r="O139" s="57"/>
      <c r="P139" s="226">
        <f>O139*H139</f>
        <v>0</v>
      </c>
      <c r="Q139" s="226">
        <v>1E-4</v>
      </c>
      <c r="R139" s="226">
        <f>Q139*H139</f>
        <v>1.7100000000000001E-3</v>
      </c>
      <c r="S139" s="226">
        <v>0</v>
      </c>
      <c r="T139" s="227">
        <f>S139*H139</f>
        <v>0</v>
      </c>
      <c r="AR139" s="38" t="s">
        <v>203</v>
      </c>
      <c r="AT139" s="38" t="s">
        <v>138</v>
      </c>
      <c r="AU139" s="38" t="s">
        <v>81</v>
      </c>
      <c r="AY139" s="38" t="s">
        <v>135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38" t="s">
        <v>79</v>
      </c>
      <c r="BK139" s="228">
        <f>ROUND(I139*H139,2)</f>
        <v>0</v>
      </c>
      <c r="BL139" s="38" t="s">
        <v>203</v>
      </c>
      <c r="BM139" s="38" t="s">
        <v>650</v>
      </c>
    </row>
    <row r="140" spans="2:65" s="229" customFormat="1" x14ac:dyDescent="0.3">
      <c r="B140" s="230"/>
      <c r="C140" s="231"/>
      <c r="D140" s="232" t="s">
        <v>147</v>
      </c>
      <c r="E140" s="233"/>
      <c r="F140" s="234" t="s">
        <v>651</v>
      </c>
      <c r="G140" s="231"/>
      <c r="H140" s="235">
        <v>17.100000000000001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147</v>
      </c>
      <c r="AU140" s="241" t="s">
        <v>81</v>
      </c>
      <c r="AV140" s="229" t="s">
        <v>81</v>
      </c>
      <c r="AW140" s="229" t="s">
        <v>34</v>
      </c>
      <c r="AX140" s="229" t="s">
        <v>79</v>
      </c>
      <c r="AY140" s="241" t="s">
        <v>135</v>
      </c>
    </row>
    <row r="141" spans="2:65" s="55" customFormat="1" ht="20.45" customHeight="1" x14ac:dyDescent="0.3">
      <c r="B141" s="56"/>
      <c r="C141" s="217" t="s">
        <v>230</v>
      </c>
      <c r="D141" s="217" t="s">
        <v>138</v>
      </c>
      <c r="E141" s="218" t="s">
        <v>652</v>
      </c>
      <c r="F141" s="219" t="s">
        <v>653</v>
      </c>
      <c r="G141" s="220" t="s">
        <v>297</v>
      </c>
      <c r="H141" s="269"/>
      <c r="I141" s="222"/>
      <c r="J141" s="223">
        <f>ROUND(I141*H141,2)</f>
        <v>0</v>
      </c>
      <c r="K141" s="219" t="s">
        <v>200</v>
      </c>
      <c r="L141" s="77"/>
      <c r="M141" s="224"/>
      <c r="N141" s="225" t="s">
        <v>42</v>
      </c>
      <c r="O141" s="5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AR141" s="38" t="s">
        <v>203</v>
      </c>
      <c r="AT141" s="38" t="s">
        <v>138</v>
      </c>
      <c r="AU141" s="38" t="s">
        <v>81</v>
      </c>
      <c r="AY141" s="38" t="s">
        <v>135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38" t="s">
        <v>79</v>
      </c>
      <c r="BK141" s="228">
        <f>ROUND(I141*H141,2)</f>
        <v>0</v>
      </c>
      <c r="BL141" s="38" t="s">
        <v>203</v>
      </c>
      <c r="BM141" s="38" t="s">
        <v>654</v>
      </c>
    </row>
    <row r="142" spans="2:65" s="199" customFormat="1" ht="29.85" customHeight="1" x14ac:dyDescent="0.3">
      <c r="B142" s="200"/>
      <c r="C142" s="201"/>
      <c r="D142" s="214" t="s">
        <v>70</v>
      </c>
      <c r="E142" s="215" t="s">
        <v>655</v>
      </c>
      <c r="F142" s="215" t="s">
        <v>656</v>
      </c>
      <c r="G142" s="201"/>
      <c r="H142" s="201"/>
      <c r="I142" s="204"/>
      <c r="J142" s="216">
        <f>BK142</f>
        <v>0</v>
      </c>
      <c r="K142" s="201"/>
      <c r="L142" s="206"/>
      <c r="M142" s="207"/>
      <c r="N142" s="208"/>
      <c r="O142" s="208"/>
      <c r="P142" s="209">
        <f>SUM(P143:P149)</f>
        <v>0</v>
      </c>
      <c r="Q142" s="208"/>
      <c r="R142" s="209">
        <f>SUM(R143:R149)</f>
        <v>7.5660000000000007E-3</v>
      </c>
      <c r="S142" s="208"/>
      <c r="T142" s="210">
        <f>SUM(T143:T149)</f>
        <v>0</v>
      </c>
      <c r="AR142" s="211" t="s">
        <v>81</v>
      </c>
      <c r="AT142" s="212" t="s">
        <v>70</v>
      </c>
      <c r="AU142" s="212" t="s">
        <v>79</v>
      </c>
      <c r="AY142" s="211" t="s">
        <v>135</v>
      </c>
      <c r="BK142" s="213">
        <f>SUM(BK143:BK149)</f>
        <v>0</v>
      </c>
    </row>
    <row r="143" spans="2:65" s="55" customFormat="1" ht="28.9" customHeight="1" x14ac:dyDescent="0.3">
      <c r="B143" s="56"/>
      <c r="C143" s="217" t="s">
        <v>9</v>
      </c>
      <c r="D143" s="217" t="s">
        <v>138</v>
      </c>
      <c r="E143" s="218" t="s">
        <v>657</v>
      </c>
      <c r="F143" s="219" t="s">
        <v>658</v>
      </c>
      <c r="G143" s="220" t="s">
        <v>239</v>
      </c>
      <c r="H143" s="221">
        <v>3.9</v>
      </c>
      <c r="I143" s="222"/>
      <c r="J143" s="223">
        <f>ROUND(I143*H143,2)</f>
        <v>0</v>
      </c>
      <c r="K143" s="219" t="s">
        <v>200</v>
      </c>
      <c r="L143" s="77"/>
      <c r="M143" s="224"/>
      <c r="N143" s="225" t="s">
        <v>42</v>
      </c>
      <c r="O143" s="57"/>
      <c r="P143" s="226">
        <f>O143*H143</f>
        <v>0</v>
      </c>
      <c r="Q143" s="226">
        <v>6.2E-4</v>
      </c>
      <c r="R143" s="226">
        <f>Q143*H143</f>
        <v>2.418E-3</v>
      </c>
      <c r="S143" s="226">
        <v>0</v>
      </c>
      <c r="T143" s="227">
        <f>S143*H143</f>
        <v>0</v>
      </c>
      <c r="AR143" s="38" t="s">
        <v>203</v>
      </c>
      <c r="AT143" s="38" t="s">
        <v>138</v>
      </c>
      <c r="AU143" s="38" t="s">
        <v>81</v>
      </c>
      <c r="AY143" s="38" t="s">
        <v>135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38" t="s">
        <v>79</v>
      </c>
      <c r="BK143" s="228">
        <f>ROUND(I143*H143,2)</f>
        <v>0</v>
      </c>
      <c r="BL143" s="38" t="s">
        <v>203</v>
      </c>
      <c r="BM143" s="38" t="s">
        <v>659</v>
      </c>
    </row>
    <row r="144" spans="2:65" s="229" customFormat="1" x14ac:dyDescent="0.3">
      <c r="B144" s="230"/>
      <c r="C144" s="231"/>
      <c r="D144" s="245" t="s">
        <v>147</v>
      </c>
      <c r="E144" s="254"/>
      <c r="F144" s="255" t="s">
        <v>660</v>
      </c>
      <c r="G144" s="231"/>
      <c r="H144" s="256">
        <v>1.65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147</v>
      </c>
      <c r="AU144" s="241" t="s">
        <v>81</v>
      </c>
      <c r="AV144" s="229" t="s">
        <v>81</v>
      </c>
      <c r="AW144" s="229" t="s">
        <v>34</v>
      </c>
      <c r="AX144" s="229" t="s">
        <v>71</v>
      </c>
      <c r="AY144" s="241" t="s">
        <v>135</v>
      </c>
    </row>
    <row r="145" spans="2:65" s="229" customFormat="1" x14ac:dyDescent="0.3">
      <c r="B145" s="230"/>
      <c r="C145" s="231"/>
      <c r="D145" s="245" t="s">
        <v>147</v>
      </c>
      <c r="E145" s="254"/>
      <c r="F145" s="255" t="s">
        <v>661</v>
      </c>
      <c r="G145" s="231"/>
      <c r="H145" s="256">
        <v>2.25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147</v>
      </c>
      <c r="AU145" s="241" t="s">
        <v>81</v>
      </c>
      <c r="AV145" s="229" t="s">
        <v>81</v>
      </c>
      <c r="AW145" s="229" t="s">
        <v>34</v>
      </c>
      <c r="AX145" s="229" t="s">
        <v>71</v>
      </c>
      <c r="AY145" s="241" t="s">
        <v>135</v>
      </c>
    </row>
    <row r="146" spans="2:65" s="257" customFormat="1" x14ac:dyDescent="0.3">
      <c r="B146" s="258"/>
      <c r="C146" s="259"/>
      <c r="D146" s="232" t="s">
        <v>147</v>
      </c>
      <c r="E146" s="260"/>
      <c r="F146" s="261" t="s">
        <v>209</v>
      </c>
      <c r="G146" s="259"/>
      <c r="H146" s="262">
        <v>3.9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AT146" s="268" t="s">
        <v>147</v>
      </c>
      <c r="AU146" s="268" t="s">
        <v>81</v>
      </c>
      <c r="AV146" s="257" t="s">
        <v>142</v>
      </c>
      <c r="AW146" s="257" t="s">
        <v>34</v>
      </c>
      <c r="AX146" s="257" t="s">
        <v>79</v>
      </c>
      <c r="AY146" s="268" t="s">
        <v>135</v>
      </c>
    </row>
    <row r="147" spans="2:65" s="55" customFormat="1" ht="20.45" customHeight="1" x14ac:dyDescent="0.3">
      <c r="B147" s="56"/>
      <c r="C147" s="286" t="s">
        <v>244</v>
      </c>
      <c r="D147" s="286" t="s">
        <v>387</v>
      </c>
      <c r="E147" s="287" t="s">
        <v>662</v>
      </c>
      <c r="F147" s="288" t="s">
        <v>663</v>
      </c>
      <c r="G147" s="289" t="s">
        <v>233</v>
      </c>
      <c r="H147" s="290">
        <v>14.3</v>
      </c>
      <c r="I147" s="291"/>
      <c r="J147" s="292">
        <f>ROUND(I147*H147,2)</f>
        <v>0</v>
      </c>
      <c r="K147" s="288" t="s">
        <v>200</v>
      </c>
      <c r="L147" s="293"/>
      <c r="M147" s="294"/>
      <c r="N147" s="295" t="s">
        <v>42</v>
      </c>
      <c r="O147" s="57"/>
      <c r="P147" s="226">
        <f>O147*H147</f>
        <v>0</v>
      </c>
      <c r="Q147" s="226">
        <v>3.6000000000000002E-4</v>
      </c>
      <c r="R147" s="226">
        <f>Q147*H147</f>
        <v>5.1480000000000007E-3</v>
      </c>
      <c r="S147" s="226">
        <v>0</v>
      </c>
      <c r="T147" s="227">
        <f>S147*H147</f>
        <v>0</v>
      </c>
      <c r="AR147" s="38" t="s">
        <v>301</v>
      </c>
      <c r="AT147" s="38" t="s">
        <v>387</v>
      </c>
      <c r="AU147" s="38" t="s">
        <v>81</v>
      </c>
      <c r="AY147" s="38" t="s">
        <v>135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38" t="s">
        <v>79</v>
      </c>
      <c r="BK147" s="228">
        <f>ROUND(I147*H147,2)</f>
        <v>0</v>
      </c>
      <c r="BL147" s="38" t="s">
        <v>203</v>
      </c>
      <c r="BM147" s="38" t="s">
        <v>664</v>
      </c>
    </row>
    <row r="148" spans="2:65" s="229" customFormat="1" x14ac:dyDescent="0.3">
      <c r="B148" s="230"/>
      <c r="C148" s="231"/>
      <c r="D148" s="232" t="s">
        <v>147</v>
      </c>
      <c r="E148" s="233"/>
      <c r="F148" s="234" t="s">
        <v>665</v>
      </c>
      <c r="G148" s="231"/>
      <c r="H148" s="235">
        <v>14.3</v>
      </c>
      <c r="I148" s="236"/>
      <c r="J148" s="231"/>
      <c r="K148" s="231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147</v>
      </c>
      <c r="AU148" s="241" t="s">
        <v>81</v>
      </c>
      <c r="AV148" s="229" t="s">
        <v>81</v>
      </c>
      <c r="AW148" s="229" t="s">
        <v>34</v>
      </c>
      <c r="AX148" s="229" t="s">
        <v>79</v>
      </c>
      <c r="AY148" s="241" t="s">
        <v>135</v>
      </c>
    </row>
    <row r="149" spans="2:65" s="55" customFormat="1" ht="20.45" customHeight="1" x14ac:dyDescent="0.3">
      <c r="B149" s="56"/>
      <c r="C149" s="217" t="s">
        <v>249</v>
      </c>
      <c r="D149" s="217" t="s">
        <v>138</v>
      </c>
      <c r="E149" s="218" t="s">
        <v>666</v>
      </c>
      <c r="F149" s="219" t="s">
        <v>667</v>
      </c>
      <c r="G149" s="220" t="s">
        <v>297</v>
      </c>
      <c r="H149" s="269"/>
      <c r="I149" s="222"/>
      <c r="J149" s="223">
        <f>ROUND(I149*H149,2)</f>
        <v>0</v>
      </c>
      <c r="K149" s="219" t="s">
        <v>200</v>
      </c>
      <c r="L149" s="77"/>
      <c r="M149" s="224"/>
      <c r="N149" s="225" t="s">
        <v>42</v>
      </c>
      <c r="O149" s="5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AR149" s="38" t="s">
        <v>203</v>
      </c>
      <c r="AT149" s="38" t="s">
        <v>138</v>
      </c>
      <c r="AU149" s="38" t="s">
        <v>81</v>
      </c>
      <c r="AY149" s="38" t="s">
        <v>135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38" t="s">
        <v>79</v>
      </c>
      <c r="BK149" s="228">
        <f>ROUND(I149*H149,2)</f>
        <v>0</v>
      </c>
      <c r="BL149" s="38" t="s">
        <v>203</v>
      </c>
      <c r="BM149" s="38" t="s">
        <v>668</v>
      </c>
    </row>
    <row r="150" spans="2:65" s="199" customFormat="1" ht="29.85" customHeight="1" x14ac:dyDescent="0.3">
      <c r="B150" s="200"/>
      <c r="C150" s="201"/>
      <c r="D150" s="214" t="s">
        <v>70</v>
      </c>
      <c r="E150" s="215" t="s">
        <v>456</v>
      </c>
      <c r="F150" s="215" t="s">
        <v>457</v>
      </c>
      <c r="G150" s="201"/>
      <c r="H150" s="201"/>
      <c r="I150" s="204"/>
      <c r="J150" s="216">
        <f>BK150</f>
        <v>0</v>
      </c>
      <c r="K150" s="201"/>
      <c r="L150" s="206"/>
      <c r="M150" s="207"/>
      <c r="N150" s="208"/>
      <c r="O150" s="208"/>
      <c r="P150" s="209">
        <f>SUM(P151:P154)</f>
        <v>0</v>
      </c>
      <c r="Q150" s="208"/>
      <c r="R150" s="209">
        <f>SUM(R151:R154)</f>
        <v>6.1152000000000003E-3</v>
      </c>
      <c r="S150" s="208"/>
      <c r="T150" s="210">
        <f>SUM(T151:T154)</f>
        <v>0</v>
      </c>
      <c r="AR150" s="211" t="s">
        <v>81</v>
      </c>
      <c r="AT150" s="212" t="s">
        <v>70</v>
      </c>
      <c r="AU150" s="212" t="s">
        <v>79</v>
      </c>
      <c r="AY150" s="211" t="s">
        <v>135</v>
      </c>
      <c r="BK150" s="213">
        <f>SUM(BK151:BK154)</f>
        <v>0</v>
      </c>
    </row>
    <row r="151" spans="2:65" s="55" customFormat="1" ht="20.45" customHeight="1" x14ac:dyDescent="0.3">
      <c r="B151" s="56"/>
      <c r="C151" s="217" t="s">
        <v>254</v>
      </c>
      <c r="D151" s="217" t="s">
        <v>138</v>
      </c>
      <c r="E151" s="218" t="s">
        <v>669</v>
      </c>
      <c r="F151" s="219" t="s">
        <v>670</v>
      </c>
      <c r="G151" s="220" t="s">
        <v>199</v>
      </c>
      <c r="H151" s="221">
        <v>6.24</v>
      </c>
      <c r="I151" s="222"/>
      <c r="J151" s="223">
        <f>ROUND(I151*H151,2)</f>
        <v>0</v>
      </c>
      <c r="K151" s="219"/>
      <c r="L151" s="77"/>
      <c r="M151" s="224"/>
      <c r="N151" s="225" t="s">
        <v>42</v>
      </c>
      <c r="O151" s="57"/>
      <c r="P151" s="226">
        <f>O151*H151</f>
        <v>0</v>
      </c>
      <c r="Q151" s="226">
        <v>9.7999999999999997E-4</v>
      </c>
      <c r="R151" s="226">
        <f>Q151*H151</f>
        <v>6.1152000000000003E-3</v>
      </c>
      <c r="S151" s="226">
        <v>0</v>
      </c>
      <c r="T151" s="227">
        <f>S151*H151</f>
        <v>0</v>
      </c>
      <c r="AR151" s="38" t="s">
        <v>203</v>
      </c>
      <c r="AT151" s="38" t="s">
        <v>138</v>
      </c>
      <c r="AU151" s="38" t="s">
        <v>81</v>
      </c>
      <c r="AY151" s="38" t="s">
        <v>135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38" t="s">
        <v>79</v>
      </c>
      <c r="BK151" s="228">
        <f>ROUND(I151*H151,2)</f>
        <v>0</v>
      </c>
      <c r="BL151" s="38" t="s">
        <v>203</v>
      </c>
      <c r="BM151" s="38" t="s">
        <v>671</v>
      </c>
    </row>
    <row r="152" spans="2:65" s="229" customFormat="1" x14ac:dyDescent="0.3">
      <c r="B152" s="230"/>
      <c r="C152" s="231"/>
      <c r="D152" s="245" t="s">
        <v>147</v>
      </c>
      <c r="E152" s="254"/>
      <c r="F152" s="255" t="s">
        <v>672</v>
      </c>
      <c r="G152" s="231"/>
      <c r="H152" s="256">
        <v>2.64</v>
      </c>
      <c r="I152" s="236"/>
      <c r="J152" s="231"/>
      <c r="K152" s="231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147</v>
      </c>
      <c r="AU152" s="241" t="s">
        <v>81</v>
      </c>
      <c r="AV152" s="229" t="s">
        <v>81</v>
      </c>
      <c r="AW152" s="229" t="s">
        <v>34</v>
      </c>
      <c r="AX152" s="229" t="s">
        <v>71</v>
      </c>
      <c r="AY152" s="241" t="s">
        <v>135</v>
      </c>
    </row>
    <row r="153" spans="2:65" s="229" customFormat="1" x14ac:dyDescent="0.3">
      <c r="B153" s="230"/>
      <c r="C153" s="231"/>
      <c r="D153" s="245" t="s">
        <v>147</v>
      </c>
      <c r="E153" s="254"/>
      <c r="F153" s="255" t="s">
        <v>673</v>
      </c>
      <c r="G153" s="231"/>
      <c r="H153" s="256">
        <v>3.6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AT153" s="241" t="s">
        <v>147</v>
      </c>
      <c r="AU153" s="241" t="s">
        <v>81</v>
      </c>
      <c r="AV153" s="229" t="s">
        <v>81</v>
      </c>
      <c r="AW153" s="229" t="s">
        <v>34</v>
      </c>
      <c r="AX153" s="229" t="s">
        <v>71</v>
      </c>
      <c r="AY153" s="241" t="s">
        <v>135</v>
      </c>
    </row>
    <row r="154" spans="2:65" s="257" customFormat="1" x14ac:dyDescent="0.3">
      <c r="B154" s="258"/>
      <c r="C154" s="259"/>
      <c r="D154" s="245" t="s">
        <v>147</v>
      </c>
      <c r="E154" s="299"/>
      <c r="F154" s="300" t="s">
        <v>209</v>
      </c>
      <c r="G154" s="259"/>
      <c r="H154" s="301">
        <v>6.24</v>
      </c>
      <c r="I154" s="263"/>
      <c r="J154" s="259"/>
      <c r="K154" s="259"/>
      <c r="L154" s="264"/>
      <c r="M154" s="302"/>
      <c r="N154" s="303"/>
      <c r="O154" s="303"/>
      <c r="P154" s="303"/>
      <c r="Q154" s="303"/>
      <c r="R154" s="303"/>
      <c r="S154" s="303"/>
      <c r="T154" s="304"/>
      <c r="AT154" s="268" t="s">
        <v>147</v>
      </c>
      <c r="AU154" s="268" t="s">
        <v>81</v>
      </c>
      <c r="AV154" s="257" t="s">
        <v>142</v>
      </c>
      <c r="AW154" s="257" t="s">
        <v>34</v>
      </c>
      <c r="AX154" s="257" t="s">
        <v>79</v>
      </c>
      <c r="AY154" s="268" t="s">
        <v>135</v>
      </c>
    </row>
    <row r="155" spans="2:65" s="55" customFormat="1" ht="6.95" customHeight="1" x14ac:dyDescent="0.3">
      <c r="B155" s="72"/>
      <c r="C155" s="73"/>
      <c r="D155" s="73"/>
      <c r="E155" s="73"/>
      <c r="F155" s="73"/>
      <c r="G155" s="73"/>
      <c r="H155" s="73"/>
      <c r="I155" s="158"/>
      <c r="J155" s="73"/>
      <c r="K155" s="73"/>
      <c r="L155" s="77"/>
    </row>
  </sheetData>
  <sheetProtection password="CC35" sheet="1" objects="1" scenarios="1" formatCells="0" formatColumns="0" formatRows="0" sort="0" autoFilter="0"/>
  <autoFilter ref="C85:K154"/>
  <mergeCells count="9">
    <mergeCell ref="E45:H45"/>
    <mergeCell ref="E47:H47"/>
    <mergeCell ref="E76:H76"/>
    <mergeCell ref="E78:H78"/>
    <mergeCell ref="G1:H1"/>
    <mergeCell ref="L2:V2"/>
    <mergeCell ref="E7:H7"/>
    <mergeCell ref="E9:H9"/>
    <mergeCell ref="E24:H24"/>
  </mergeCells>
  <hyperlinks>
    <hyperlink ref="F1" location="C2" display="1) Krycí list soupisu"/>
    <hyperlink ref="G1" location="C54" display="2) Rekapitulace"/>
    <hyperlink ref="J1" location="C85" display="3) Soupis prací"/>
    <hyperlink ref="L1" location="'Rekapitulace stavby'!C2" display="Rekapitulace stavby"/>
  </hyperlinks>
  <pageMargins left="0.58333333333333304" right="0.58333333333333304" top="0.58333333333333304" bottom="0.58333333333333304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9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31" customWidth="1"/>
    <col min="10" max="10" width="20.1640625" customWidth="1"/>
    <col min="11" max="11" width="13.33203125" customWidth="1"/>
    <col min="12" max="12" width="8.83203125" customWidth="1"/>
    <col min="13" max="18" width="9.1640625" hidden="1" customWidth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32" max="43" width="8.83203125" customWidth="1"/>
    <col min="44" max="65" width="9.1640625" hidden="1" customWidth="1"/>
    <col min="66" max="1025" width="8.83203125" customWidth="1"/>
  </cols>
  <sheetData>
    <row r="1" spans="1:70" ht="21.75" customHeight="1" x14ac:dyDescent="0.3">
      <c r="A1" s="35"/>
      <c r="B1" s="132"/>
      <c r="C1" s="132"/>
      <c r="D1" s="133" t="s">
        <v>1</v>
      </c>
      <c r="E1" s="132"/>
      <c r="F1" s="134" t="s">
        <v>96</v>
      </c>
      <c r="G1" s="20" t="s">
        <v>97</v>
      </c>
      <c r="H1" s="20"/>
      <c r="I1" s="135"/>
      <c r="J1" s="134" t="s">
        <v>98</v>
      </c>
      <c r="K1" s="133" t="s">
        <v>99</v>
      </c>
      <c r="L1" s="134" t="s">
        <v>100</v>
      </c>
      <c r="M1" s="134"/>
      <c r="N1" s="134"/>
      <c r="O1" s="134"/>
      <c r="P1" s="134"/>
      <c r="Q1" s="134"/>
      <c r="R1" s="134"/>
      <c r="S1" s="134"/>
      <c r="T1" s="134"/>
      <c r="U1" s="34"/>
      <c r="V1" s="34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</row>
    <row r="2" spans="1:70" ht="36.950000000000003" customHeight="1" x14ac:dyDescent="0.3"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AT2" s="38" t="s">
        <v>92</v>
      </c>
    </row>
    <row r="3" spans="1:70" ht="6.95" customHeight="1" x14ac:dyDescent="0.3">
      <c r="B3" s="39"/>
      <c r="C3" s="40"/>
      <c r="D3" s="40"/>
      <c r="E3" s="40"/>
      <c r="F3" s="40"/>
      <c r="G3" s="40"/>
      <c r="H3" s="40"/>
      <c r="I3" s="136"/>
      <c r="J3" s="40"/>
      <c r="K3" s="41"/>
      <c r="AT3" s="38" t="s">
        <v>81</v>
      </c>
    </row>
    <row r="4" spans="1:70" ht="36.950000000000003" customHeight="1" x14ac:dyDescent="0.3">
      <c r="B4" s="42"/>
      <c r="C4" s="43"/>
      <c r="D4" s="44" t="s">
        <v>101</v>
      </c>
      <c r="E4" s="43"/>
      <c r="F4" s="43"/>
      <c r="G4" s="43"/>
      <c r="H4" s="43"/>
      <c r="I4" s="137"/>
      <c r="J4" s="43"/>
      <c r="K4" s="45"/>
      <c r="M4" s="46" t="s">
        <v>12</v>
      </c>
      <c r="AT4" s="38" t="s">
        <v>6</v>
      </c>
    </row>
    <row r="5" spans="1:70" ht="6.95" customHeight="1" x14ac:dyDescent="0.3">
      <c r="B5" s="42"/>
      <c r="C5" s="43"/>
      <c r="D5" s="43"/>
      <c r="E5" s="43"/>
      <c r="F5" s="43"/>
      <c r="G5" s="43"/>
      <c r="H5" s="43"/>
      <c r="I5" s="137"/>
      <c r="J5" s="43"/>
      <c r="K5" s="45"/>
    </row>
    <row r="6" spans="1:70" ht="15" x14ac:dyDescent="0.3">
      <c r="B6" s="42"/>
      <c r="C6" s="43"/>
      <c r="D6" s="51" t="s">
        <v>18</v>
      </c>
      <c r="E6" s="43"/>
      <c r="F6" s="43"/>
      <c r="G6" s="43"/>
      <c r="H6" s="43"/>
      <c r="I6" s="137"/>
      <c r="J6" s="43"/>
      <c r="K6" s="45"/>
    </row>
    <row r="7" spans="1:70" ht="20.45" customHeight="1" x14ac:dyDescent="0.3">
      <c r="B7" s="42"/>
      <c r="C7" s="43"/>
      <c r="D7" s="43"/>
      <c r="E7" s="19" t="str">
        <f>'Rekapitulace stavby'!K6</f>
        <v>ZÁKLADNÍ ŠKOLA LESNÍ - OPRAVA TĚLOCVIČNY</v>
      </c>
      <c r="F7" s="19"/>
      <c r="G7" s="19"/>
      <c r="H7" s="19"/>
      <c r="I7" s="137"/>
      <c r="J7" s="43"/>
      <c r="K7" s="45"/>
    </row>
    <row r="8" spans="1:70" s="55" customFormat="1" ht="15" x14ac:dyDescent="0.3">
      <c r="B8" s="56"/>
      <c r="C8" s="57"/>
      <c r="D8" s="51" t="s">
        <v>102</v>
      </c>
      <c r="E8" s="57"/>
      <c r="F8" s="57"/>
      <c r="G8" s="57"/>
      <c r="H8" s="57"/>
      <c r="I8" s="138"/>
      <c r="J8" s="57"/>
      <c r="K8" s="60"/>
    </row>
    <row r="9" spans="1:70" s="55" customFormat="1" ht="36.950000000000003" customHeight="1" x14ac:dyDescent="0.3">
      <c r="B9" s="56"/>
      <c r="C9" s="57"/>
      <c r="D9" s="57"/>
      <c r="E9" s="2" t="s">
        <v>674</v>
      </c>
      <c r="F9" s="2"/>
      <c r="G9" s="2"/>
      <c r="H9" s="2"/>
      <c r="I9" s="138"/>
      <c r="J9" s="57"/>
      <c r="K9" s="60"/>
    </row>
    <row r="10" spans="1:70" s="55" customFormat="1" x14ac:dyDescent="0.3">
      <c r="B10" s="56"/>
      <c r="C10" s="57"/>
      <c r="D10" s="57"/>
      <c r="E10" s="57"/>
      <c r="F10" s="57"/>
      <c r="G10" s="57"/>
      <c r="H10" s="57"/>
      <c r="I10" s="138"/>
      <c r="J10" s="57"/>
      <c r="K10" s="60"/>
    </row>
    <row r="11" spans="1:70" s="55" customFormat="1" ht="14.45" customHeight="1" x14ac:dyDescent="0.3">
      <c r="B11" s="56"/>
      <c r="C11" s="57"/>
      <c r="D11" s="51" t="s">
        <v>20</v>
      </c>
      <c r="E11" s="57"/>
      <c r="F11" s="49"/>
      <c r="G11" s="57"/>
      <c r="H11" s="57"/>
      <c r="I11" s="139" t="s">
        <v>21</v>
      </c>
      <c r="J11" s="49"/>
      <c r="K11" s="60"/>
    </row>
    <row r="12" spans="1:70" s="55" customFormat="1" ht="14.45" customHeight="1" x14ac:dyDescent="0.3">
      <c r="B12" s="56"/>
      <c r="C12" s="57"/>
      <c r="D12" s="51" t="s">
        <v>22</v>
      </c>
      <c r="E12" s="57"/>
      <c r="F12" s="49" t="s">
        <v>23</v>
      </c>
      <c r="G12" s="57"/>
      <c r="H12" s="57"/>
      <c r="I12" s="139" t="s">
        <v>24</v>
      </c>
      <c r="J12" s="91" t="str">
        <f>'Rekapitulace stavby'!AN8</f>
        <v>6.3.2017</v>
      </c>
      <c r="K12" s="60"/>
    </row>
    <row r="13" spans="1:70" s="55" customFormat="1" ht="10.9" customHeight="1" x14ac:dyDescent="0.3">
      <c r="B13" s="56"/>
      <c r="C13" s="57"/>
      <c r="D13" s="57"/>
      <c r="E13" s="57"/>
      <c r="F13" s="57"/>
      <c r="G13" s="57"/>
      <c r="H13" s="57"/>
      <c r="I13" s="138"/>
      <c r="J13" s="57"/>
      <c r="K13" s="60"/>
    </row>
    <row r="14" spans="1:70" s="55" customFormat="1" ht="14.45" customHeight="1" x14ac:dyDescent="0.3">
      <c r="B14" s="56"/>
      <c r="C14" s="57"/>
      <c r="D14" s="51" t="s">
        <v>26</v>
      </c>
      <c r="E14" s="57"/>
      <c r="F14" s="57"/>
      <c r="G14" s="57"/>
      <c r="H14" s="57"/>
      <c r="I14" s="139" t="s">
        <v>27</v>
      </c>
      <c r="J14" s="49"/>
      <c r="K14" s="60"/>
    </row>
    <row r="15" spans="1:70" s="55" customFormat="1" ht="18" customHeight="1" x14ac:dyDescent="0.3">
      <c r="B15" s="56"/>
      <c r="C15" s="57"/>
      <c r="D15" s="57"/>
      <c r="E15" s="49" t="s">
        <v>28</v>
      </c>
      <c r="F15" s="57"/>
      <c r="G15" s="57"/>
      <c r="H15" s="57"/>
      <c r="I15" s="139" t="s">
        <v>29</v>
      </c>
      <c r="J15" s="49"/>
      <c r="K15" s="60"/>
    </row>
    <row r="16" spans="1:70" s="55" customFormat="1" ht="6.95" customHeight="1" x14ac:dyDescent="0.3">
      <c r="B16" s="56"/>
      <c r="C16" s="57"/>
      <c r="D16" s="57"/>
      <c r="E16" s="57"/>
      <c r="F16" s="57"/>
      <c r="G16" s="57"/>
      <c r="H16" s="57"/>
      <c r="I16" s="138"/>
      <c r="J16" s="57"/>
      <c r="K16" s="60"/>
    </row>
    <row r="17" spans="2:11" s="55" customFormat="1" ht="14.45" customHeight="1" x14ac:dyDescent="0.3">
      <c r="B17" s="56"/>
      <c r="C17" s="57"/>
      <c r="D17" s="51" t="s">
        <v>30</v>
      </c>
      <c r="E17" s="57"/>
      <c r="F17" s="57"/>
      <c r="G17" s="57"/>
      <c r="H17" s="57"/>
      <c r="I17" s="139" t="s">
        <v>27</v>
      </c>
      <c r="J17" s="49" t="str">
        <f>IF('Rekapitulace stavby'!AN13="Vyplň údaj","",IF('Rekapitulace stavby'!AN13="","",'Rekapitulace stavby'!AN13))</f>
        <v/>
      </c>
      <c r="K17" s="60"/>
    </row>
    <row r="18" spans="2:11" s="55" customFormat="1" ht="18" customHeight="1" x14ac:dyDescent="0.3">
      <c r="B18" s="56"/>
      <c r="C18" s="57"/>
      <c r="D18" s="57"/>
      <c r="E18" s="49" t="str">
        <f>IF('Rekapitulace stavby'!E14="Vyplň údaj","",IF('Rekapitulace stavby'!E14="","",'Rekapitulace stavby'!E14))</f>
        <v/>
      </c>
      <c r="F18" s="57"/>
      <c r="G18" s="57"/>
      <c r="H18" s="57"/>
      <c r="I18" s="139" t="s">
        <v>29</v>
      </c>
      <c r="J18" s="49" t="str">
        <f>IF('Rekapitulace stavby'!AN14="Vyplň údaj","",IF('Rekapitulace stavby'!AN14="","",'Rekapitulace stavby'!AN14))</f>
        <v/>
      </c>
      <c r="K18" s="60"/>
    </row>
    <row r="19" spans="2:11" s="55" customFormat="1" ht="6.95" customHeight="1" x14ac:dyDescent="0.3">
      <c r="B19" s="56"/>
      <c r="C19" s="57"/>
      <c r="D19" s="57"/>
      <c r="E19" s="57"/>
      <c r="F19" s="57"/>
      <c r="G19" s="57"/>
      <c r="H19" s="57"/>
      <c r="I19" s="138"/>
      <c r="J19" s="57"/>
      <c r="K19" s="60"/>
    </row>
    <row r="20" spans="2:11" s="55" customFormat="1" ht="14.45" customHeight="1" x14ac:dyDescent="0.3">
      <c r="B20" s="56"/>
      <c r="C20" s="57"/>
      <c r="D20" s="51" t="s">
        <v>32</v>
      </c>
      <c r="E20" s="57"/>
      <c r="F20" s="57"/>
      <c r="G20" s="57"/>
      <c r="H20" s="57"/>
      <c r="I20" s="139" t="s">
        <v>27</v>
      </c>
      <c r="J20" s="49"/>
      <c r="K20" s="60"/>
    </row>
    <row r="21" spans="2:11" s="55" customFormat="1" ht="18" customHeight="1" x14ac:dyDescent="0.3">
      <c r="B21" s="56"/>
      <c r="C21" s="57"/>
      <c r="D21" s="57"/>
      <c r="E21" s="49" t="s">
        <v>33</v>
      </c>
      <c r="F21" s="57"/>
      <c r="G21" s="57"/>
      <c r="H21" s="57"/>
      <c r="I21" s="139" t="s">
        <v>29</v>
      </c>
      <c r="J21" s="49"/>
      <c r="K21" s="60"/>
    </row>
    <row r="22" spans="2:11" s="55" customFormat="1" ht="6.95" customHeight="1" x14ac:dyDescent="0.3">
      <c r="B22" s="56"/>
      <c r="C22" s="57"/>
      <c r="D22" s="57"/>
      <c r="E22" s="57"/>
      <c r="F22" s="57"/>
      <c r="G22" s="57"/>
      <c r="H22" s="57"/>
      <c r="I22" s="138"/>
      <c r="J22" s="57"/>
      <c r="K22" s="60"/>
    </row>
    <row r="23" spans="2:11" s="55" customFormat="1" ht="14.45" customHeight="1" x14ac:dyDescent="0.3">
      <c r="B23" s="56"/>
      <c r="C23" s="57"/>
      <c r="D23" s="51" t="s">
        <v>35</v>
      </c>
      <c r="E23" s="57"/>
      <c r="F23" s="57"/>
      <c r="G23" s="57"/>
      <c r="H23" s="57"/>
      <c r="I23" s="138"/>
      <c r="J23" s="57"/>
      <c r="K23" s="60"/>
    </row>
    <row r="24" spans="2:11" s="140" customFormat="1" ht="106.9" customHeight="1" x14ac:dyDescent="0.3">
      <c r="B24" s="141"/>
      <c r="C24" s="142"/>
      <c r="D24" s="142"/>
      <c r="E24" s="9" t="s">
        <v>104</v>
      </c>
      <c r="F24" s="9"/>
      <c r="G24" s="9"/>
      <c r="H24" s="9"/>
      <c r="I24" s="143"/>
      <c r="J24" s="142"/>
      <c r="K24" s="144"/>
    </row>
    <row r="25" spans="2:11" s="55" customFormat="1" ht="6.95" customHeight="1" x14ac:dyDescent="0.3">
      <c r="B25" s="56"/>
      <c r="C25" s="57"/>
      <c r="D25" s="57"/>
      <c r="E25" s="57"/>
      <c r="F25" s="57"/>
      <c r="G25" s="57"/>
      <c r="H25" s="57"/>
      <c r="I25" s="138"/>
      <c r="J25" s="57"/>
      <c r="K25" s="60"/>
    </row>
    <row r="26" spans="2:11" s="55" customFormat="1" ht="6.95" customHeight="1" x14ac:dyDescent="0.3">
      <c r="B26" s="56"/>
      <c r="C26" s="57"/>
      <c r="D26" s="103"/>
      <c r="E26" s="103"/>
      <c r="F26" s="103"/>
      <c r="G26" s="103"/>
      <c r="H26" s="103"/>
      <c r="I26" s="145"/>
      <c r="J26" s="103"/>
      <c r="K26" s="146"/>
    </row>
    <row r="27" spans="2:11" s="55" customFormat="1" ht="25.35" customHeight="1" x14ac:dyDescent="0.3">
      <c r="B27" s="56"/>
      <c r="C27" s="57"/>
      <c r="D27" s="147" t="s">
        <v>37</v>
      </c>
      <c r="E27" s="57"/>
      <c r="F27" s="57"/>
      <c r="G27" s="57"/>
      <c r="H27" s="57"/>
      <c r="I27" s="138"/>
      <c r="J27" s="107">
        <f>ROUND(J83,2)</f>
        <v>0</v>
      </c>
      <c r="K27" s="60"/>
    </row>
    <row r="28" spans="2:11" s="55" customFormat="1" ht="6.95" customHeight="1" x14ac:dyDescent="0.3">
      <c r="B28" s="56"/>
      <c r="C28" s="57"/>
      <c r="D28" s="103"/>
      <c r="E28" s="103"/>
      <c r="F28" s="103"/>
      <c r="G28" s="103"/>
      <c r="H28" s="103"/>
      <c r="I28" s="145"/>
      <c r="J28" s="103"/>
      <c r="K28" s="146"/>
    </row>
    <row r="29" spans="2:11" s="55" customFormat="1" ht="14.45" customHeight="1" x14ac:dyDescent="0.3">
      <c r="B29" s="56"/>
      <c r="C29" s="57"/>
      <c r="D29" s="57"/>
      <c r="E29" s="57"/>
      <c r="F29" s="61" t="s">
        <v>39</v>
      </c>
      <c r="G29" s="57"/>
      <c r="H29" s="57"/>
      <c r="I29" s="148" t="s">
        <v>38</v>
      </c>
      <c r="J29" s="61" t="s">
        <v>40</v>
      </c>
      <c r="K29" s="60"/>
    </row>
    <row r="30" spans="2:11" s="55" customFormat="1" ht="14.45" customHeight="1" x14ac:dyDescent="0.3">
      <c r="B30" s="56"/>
      <c r="C30" s="57"/>
      <c r="D30" s="65" t="s">
        <v>41</v>
      </c>
      <c r="E30" s="65" t="s">
        <v>42</v>
      </c>
      <c r="F30" s="149">
        <f>ROUND(SUM(BE83:BE118), 2)</f>
        <v>0</v>
      </c>
      <c r="G30" s="57"/>
      <c r="H30" s="57"/>
      <c r="I30" s="150">
        <v>0.21</v>
      </c>
      <c r="J30" s="149">
        <f>ROUND(ROUND((SUM(BE83:BE118)), 2)*I30, 2)</f>
        <v>0</v>
      </c>
      <c r="K30" s="60"/>
    </row>
    <row r="31" spans="2:11" s="55" customFormat="1" ht="14.45" customHeight="1" x14ac:dyDescent="0.3">
      <c r="B31" s="56"/>
      <c r="C31" s="57"/>
      <c r="D31" s="57"/>
      <c r="E31" s="65" t="s">
        <v>43</v>
      </c>
      <c r="F31" s="149">
        <f>ROUND(SUM(BF83:BF118), 2)</f>
        <v>0</v>
      </c>
      <c r="G31" s="57"/>
      <c r="H31" s="57"/>
      <c r="I31" s="150">
        <v>0.15</v>
      </c>
      <c r="J31" s="149">
        <f>ROUND(ROUND((SUM(BF83:BF118)), 2)*I31, 2)</f>
        <v>0</v>
      </c>
      <c r="K31" s="60"/>
    </row>
    <row r="32" spans="2:11" s="55" customFormat="1" ht="14.45" hidden="1" customHeight="1" x14ac:dyDescent="0.3">
      <c r="B32" s="56"/>
      <c r="C32" s="57"/>
      <c r="D32" s="57"/>
      <c r="E32" s="65" t="s">
        <v>44</v>
      </c>
      <c r="F32" s="149">
        <f>ROUND(SUM(BG83:BG118), 2)</f>
        <v>0</v>
      </c>
      <c r="G32" s="57"/>
      <c r="H32" s="57"/>
      <c r="I32" s="150">
        <v>0.21</v>
      </c>
      <c r="J32" s="149">
        <v>0</v>
      </c>
      <c r="K32" s="60"/>
    </row>
    <row r="33" spans="2:11" s="55" customFormat="1" ht="14.45" hidden="1" customHeight="1" x14ac:dyDescent="0.3">
      <c r="B33" s="56"/>
      <c r="C33" s="57"/>
      <c r="D33" s="57"/>
      <c r="E33" s="65" t="s">
        <v>45</v>
      </c>
      <c r="F33" s="149">
        <f>ROUND(SUM(BH83:BH118), 2)</f>
        <v>0</v>
      </c>
      <c r="G33" s="57"/>
      <c r="H33" s="57"/>
      <c r="I33" s="150">
        <v>0.15</v>
      </c>
      <c r="J33" s="149">
        <v>0</v>
      </c>
      <c r="K33" s="60"/>
    </row>
    <row r="34" spans="2:11" s="55" customFormat="1" ht="14.45" hidden="1" customHeight="1" x14ac:dyDescent="0.3">
      <c r="B34" s="56"/>
      <c r="C34" s="57"/>
      <c r="D34" s="57"/>
      <c r="E34" s="65" t="s">
        <v>46</v>
      </c>
      <c r="F34" s="149">
        <f>ROUND(SUM(BI83:BI118), 2)</f>
        <v>0</v>
      </c>
      <c r="G34" s="57"/>
      <c r="H34" s="57"/>
      <c r="I34" s="150">
        <v>0</v>
      </c>
      <c r="J34" s="149">
        <v>0</v>
      </c>
      <c r="K34" s="60"/>
    </row>
    <row r="35" spans="2:11" s="55" customFormat="1" ht="6.95" customHeight="1" x14ac:dyDescent="0.3">
      <c r="B35" s="56"/>
      <c r="C35" s="57"/>
      <c r="D35" s="57"/>
      <c r="E35" s="57"/>
      <c r="F35" s="57"/>
      <c r="G35" s="57"/>
      <c r="H35" s="57"/>
      <c r="I35" s="138"/>
      <c r="J35" s="57"/>
      <c r="K35" s="60"/>
    </row>
    <row r="36" spans="2:11" s="55" customFormat="1" ht="25.35" customHeight="1" x14ac:dyDescent="0.3">
      <c r="B36" s="56"/>
      <c r="C36" s="151"/>
      <c r="D36" s="152" t="s">
        <v>47</v>
      </c>
      <c r="E36" s="97"/>
      <c r="F36" s="97"/>
      <c r="G36" s="153" t="s">
        <v>48</v>
      </c>
      <c r="H36" s="154" t="s">
        <v>49</v>
      </c>
      <c r="I36" s="155"/>
      <c r="J36" s="156">
        <f>SUM(J27:J34)</f>
        <v>0</v>
      </c>
      <c r="K36" s="157"/>
    </row>
    <row r="37" spans="2:11" s="55" customFormat="1" ht="14.45" customHeight="1" x14ac:dyDescent="0.3">
      <c r="B37" s="72"/>
      <c r="C37" s="73"/>
      <c r="D37" s="73"/>
      <c r="E37" s="73"/>
      <c r="F37" s="73"/>
      <c r="G37" s="73"/>
      <c r="H37" s="73"/>
      <c r="I37" s="158"/>
      <c r="J37" s="73"/>
      <c r="K37" s="74"/>
    </row>
    <row r="41" spans="2:11" s="55" customFormat="1" ht="6.95" customHeight="1" x14ac:dyDescent="0.3">
      <c r="B41" s="159"/>
      <c r="C41" s="160"/>
      <c r="D41" s="160"/>
      <c r="E41" s="160"/>
      <c r="F41" s="160"/>
      <c r="G41" s="160"/>
      <c r="H41" s="160"/>
      <c r="I41" s="161"/>
      <c r="J41" s="160"/>
      <c r="K41" s="162"/>
    </row>
    <row r="42" spans="2:11" s="55" customFormat="1" ht="36.950000000000003" customHeight="1" x14ac:dyDescent="0.3">
      <c r="B42" s="56"/>
      <c r="C42" s="44" t="s">
        <v>105</v>
      </c>
      <c r="D42" s="57"/>
      <c r="E42" s="57"/>
      <c r="F42" s="57"/>
      <c r="G42" s="57"/>
      <c r="H42" s="57"/>
      <c r="I42" s="138"/>
      <c r="J42" s="57"/>
      <c r="K42" s="60"/>
    </row>
    <row r="43" spans="2:11" s="55" customFormat="1" ht="6.95" customHeight="1" x14ac:dyDescent="0.3">
      <c r="B43" s="56"/>
      <c r="C43" s="57"/>
      <c r="D43" s="57"/>
      <c r="E43" s="57"/>
      <c r="F43" s="57"/>
      <c r="G43" s="57"/>
      <c r="H43" s="57"/>
      <c r="I43" s="138"/>
      <c r="J43" s="57"/>
      <c r="K43" s="60"/>
    </row>
    <row r="44" spans="2:11" s="55" customFormat="1" ht="14.45" customHeight="1" x14ac:dyDescent="0.3">
      <c r="B44" s="56"/>
      <c r="C44" s="51" t="s">
        <v>18</v>
      </c>
      <c r="D44" s="57"/>
      <c r="E44" s="57"/>
      <c r="F44" s="57"/>
      <c r="G44" s="57"/>
      <c r="H44" s="57"/>
      <c r="I44" s="138"/>
      <c r="J44" s="57"/>
      <c r="K44" s="60"/>
    </row>
    <row r="45" spans="2:11" s="55" customFormat="1" ht="20.45" customHeight="1" x14ac:dyDescent="0.3">
      <c r="B45" s="56"/>
      <c r="C45" s="57"/>
      <c r="D45" s="57"/>
      <c r="E45" s="19" t="str">
        <f>E7</f>
        <v>ZÁKLADNÍ ŠKOLA LESNÍ - OPRAVA TĚLOCVIČNY</v>
      </c>
      <c r="F45" s="19"/>
      <c r="G45" s="19"/>
      <c r="H45" s="19"/>
      <c r="I45" s="138"/>
      <c r="J45" s="57"/>
      <c r="K45" s="60"/>
    </row>
    <row r="46" spans="2:11" s="55" customFormat="1" ht="14.45" customHeight="1" x14ac:dyDescent="0.3">
      <c r="B46" s="56"/>
      <c r="C46" s="51" t="s">
        <v>102</v>
      </c>
      <c r="D46" s="57"/>
      <c r="E46" s="57"/>
      <c r="F46" s="57"/>
      <c r="G46" s="57"/>
      <c r="H46" s="57"/>
      <c r="I46" s="138"/>
      <c r="J46" s="57"/>
      <c r="K46" s="60"/>
    </row>
    <row r="47" spans="2:11" s="55" customFormat="1" ht="22.15" customHeight="1" x14ac:dyDescent="0.3">
      <c r="B47" s="56"/>
      <c r="C47" s="57"/>
      <c r="D47" s="57"/>
      <c r="E47" s="2" t="str">
        <f>E9</f>
        <v>E - E - NOVÁ VÝMALBA VČ PŘÍSLUŠNÝCH PRACÍ</v>
      </c>
      <c r="F47" s="2"/>
      <c r="G47" s="2"/>
      <c r="H47" s="2"/>
      <c r="I47" s="138"/>
      <c r="J47" s="57"/>
      <c r="K47" s="60"/>
    </row>
    <row r="48" spans="2:11" s="55" customFormat="1" ht="6.95" customHeight="1" x14ac:dyDescent="0.3">
      <c r="B48" s="56"/>
      <c r="C48" s="57"/>
      <c r="D48" s="57"/>
      <c r="E48" s="57"/>
      <c r="F48" s="57"/>
      <c r="G48" s="57"/>
      <c r="H48" s="57"/>
      <c r="I48" s="138"/>
      <c r="J48" s="57"/>
      <c r="K48" s="60"/>
    </row>
    <row r="49" spans="2:47" s="55" customFormat="1" ht="18" customHeight="1" x14ac:dyDescent="0.3">
      <c r="B49" s="56"/>
      <c r="C49" s="51" t="s">
        <v>22</v>
      </c>
      <c r="D49" s="57"/>
      <c r="E49" s="57"/>
      <c r="F49" s="49" t="str">
        <f>F12</f>
        <v>LIBEREC, LESNÍ ULICE</v>
      </c>
      <c r="G49" s="57"/>
      <c r="H49" s="57"/>
      <c r="I49" s="139" t="s">
        <v>24</v>
      </c>
      <c r="J49" s="91" t="str">
        <f>IF(J12="","",J12)</f>
        <v>6.3.2017</v>
      </c>
      <c r="K49" s="60"/>
    </row>
    <row r="50" spans="2:47" s="55" customFormat="1" ht="6.95" customHeight="1" x14ac:dyDescent="0.3">
      <c r="B50" s="56"/>
      <c r="C50" s="57"/>
      <c r="D50" s="57"/>
      <c r="E50" s="57"/>
      <c r="F50" s="57"/>
      <c r="G50" s="57"/>
      <c r="H50" s="57"/>
      <c r="I50" s="138"/>
      <c r="J50" s="57"/>
      <c r="K50" s="60"/>
    </row>
    <row r="51" spans="2:47" s="55" customFormat="1" ht="15" x14ac:dyDescent="0.3">
      <c r="B51" s="56"/>
      <c r="C51" s="51" t="s">
        <v>26</v>
      </c>
      <c r="D51" s="57"/>
      <c r="E51" s="57"/>
      <c r="F51" s="49" t="str">
        <f>E15</f>
        <v>STATUTÁRNÍ MĚSTO LIBEREC</v>
      </c>
      <c r="G51" s="57"/>
      <c r="H51" s="57"/>
      <c r="I51" s="139" t="s">
        <v>32</v>
      </c>
      <c r="J51" s="49" t="str">
        <f>E21</f>
        <v>PROJEKTOVÝ ATELIER DAVID</v>
      </c>
      <c r="K51" s="60"/>
    </row>
    <row r="52" spans="2:47" s="55" customFormat="1" ht="14.45" customHeight="1" x14ac:dyDescent="0.3">
      <c r="B52" s="56"/>
      <c r="C52" s="51" t="s">
        <v>30</v>
      </c>
      <c r="D52" s="57"/>
      <c r="E52" s="57"/>
      <c r="F52" s="49" t="str">
        <f>IF(E18="","",E18)</f>
        <v/>
      </c>
      <c r="G52" s="57"/>
      <c r="H52" s="57"/>
      <c r="I52" s="138"/>
      <c r="J52" s="57"/>
      <c r="K52" s="60"/>
    </row>
    <row r="53" spans="2:47" s="55" customFormat="1" ht="10.35" customHeight="1" x14ac:dyDescent="0.3">
      <c r="B53" s="56"/>
      <c r="C53" s="57"/>
      <c r="D53" s="57"/>
      <c r="E53" s="57"/>
      <c r="F53" s="57"/>
      <c r="G53" s="57"/>
      <c r="H53" s="57"/>
      <c r="I53" s="138"/>
      <c r="J53" s="57"/>
      <c r="K53" s="60"/>
    </row>
    <row r="54" spans="2:47" s="55" customFormat="1" ht="29.25" customHeight="1" x14ac:dyDescent="0.3">
      <c r="B54" s="56"/>
      <c r="C54" s="163" t="s">
        <v>106</v>
      </c>
      <c r="D54" s="151"/>
      <c r="E54" s="151"/>
      <c r="F54" s="151"/>
      <c r="G54" s="151"/>
      <c r="H54" s="151"/>
      <c r="I54" s="164"/>
      <c r="J54" s="165" t="s">
        <v>107</v>
      </c>
      <c r="K54" s="166"/>
    </row>
    <row r="55" spans="2:47" s="55" customFormat="1" ht="10.35" customHeight="1" x14ac:dyDescent="0.3">
      <c r="B55" s="56"/>
      <c r="C55" s="57"/>
      <c r="D55" s="57"/>
      <c r="E55" s="57"/>
      <c r="F55" s="57"/>
      <c r="G55" s="57"/>
      <c r="H55" s="57"/>
      <c r="I55" s="138"/>
      <c r="J55" s="57"/>
      <c r="K55" s="60"/>
    </row>
    <row r="56" spans="2:47" s="55" customFormat="1" ht="29.25" customHeight="1" x14ac:dyDescent="0.3">
      <c r="B56" s="56"/>
      <c r="C56" s="167" t="s">
        <v>108</v>
      </c>
      <c r="D56" s="57"/>
      <c r="E56" s="57"/>
      <c r="F56" s="57"/>
      <c r="G56" s="57"/>
      <c r="H56" s="57"/>
      <c r="I56" s="138"/>
      <c r="J56" s="107">
        <f>J83</f>
        <v>0</v>
      </c>
      <c r="K56" s="60"/>
      <c r="AU56" s="38" t="s">
        <v>109</v>
      </c>
    </row>
    <row r="57" spans="2:47" s="168" customFormat="1" ht="24.95" customHeight="1" x14ac:dyDescent="0.3">
      <c r="B57" s="169"/>
      <c r="C57" s="170"/>
      <c r="D57" s="171" t="s">
        <v>110</v>
      </c>
      <c r="E57" s="172"/>
      <c r="F57" s="172"/>
      <c r="G57" s="172"/>
      <c r="H57" s="172"/>
      <c r="I57" s="173"/>
      <c r="J57" s="174">
        <f>J84</f>
        <v>0</v>
      </c>
      <c r="K57" s="175"/>
    </row>
    <row r="58" spans="2:47" s="176" customFormat="1" ht="19.899999999999999" customHeight="1" x14ac:dyDescent="0.3">
      <c r="B58" s="177"/>
      <c r="C58" s="178"/>
      <c r="D58" s="179" t="s">
        <v>352</v>
      </c>
      <c r="E58" s="180"/>
      <c r="F58" s="180"/>
      <c r="G58" s="180"/>
      <c r="H58" s="180"/>
      <c r="I58" s="181"/>
      <c r="J58" s="182">
        <f>J85</f>
        <v>0</v>
      </c>
      <c r="K58" s="183"/>
    </row>
    <row r="59" spans="2:47" s="176" customFormat="1" ht="19.899999999999999" customHeight="1" x14ac:dyDescent="0.3">
      <c r="B59" s="177"/>
      <c r="C59" s="178"/>
      <c r="D59" s="179" t="s">
        <v>675</v>
      </c>
      <c r="E59" s="180"/>
      <c r="F59" s="180"/>
      <c r="G59" s="180"/>
      <c r="H59" s="180"/>
      <c r="I59" s="181"/>
      <c r="J59" s="182">
        <f>J88</f>
        <v>0</v>
      </c>
      <c r="K59" s="183"/>
    </row>
    <row r="60" spans="2:47" s="176" customFormat="1" ht="19.899999999999999" customHeight="1" x14ac:dyDescent="0.3">
      <c r="B60" s="177"/>
      <c r="C60" s="178"/>
      <c r="D60" s="179" t="s">
        <v>112</v>
      </c>
      <c r="E60" s="180"/>
      <c r="F60" s="180"/>
      <c r="G60" s="180"/>
      <c r="H60" s="180"/>
      <c r="I60" s="181"/>
      <c r="J60" s="182">
        <f>J96</f>
        <v>0</v>
      </c>
      <c r="K60" s="183"/>
    </row>
    <row r="61" spans="2:47" s="176" customFormat="1" ht="19.899999999999999" customHeight="1" x14ac:dyDescent="0.3">
      <c r="B61" s="177"/>
      <c r="C61" s="178"/>
      <c r="D61" s="179" t="s">
        <v>113</v>
      </c>
      <c r="E61" s="180"/>
      <c r="F61" s="180"/>
      <c r="G61" s="180"/>
      <c r="H61" s="180"/>
      <c r="I61" s="181"/>
      <c r="J61" s="182">
        <f>J103</f>
        <v>0</v>
      </c>
      <c r="K61" s="183"/>
    </row>
    <row r="62" spans="2:47" s="168" customFormat="1" ht="24.95" customHeight="1" x14ac:dyDescent="0.3">
      <c r="B62" s="169"/>
      <c r="C62" s="170"/>
      <c r="D62" s="171" t="s">
        <v>114</v>
      </c>
      <c r="E62" s="172"/>
      <c r="F62" s="172"/>
      <c r="G62" s="172"/>
      <c r="H62" s="172"/>
      <c r="I62" s="173"/>
      <c r="J62" s="174">
        <f>J105</f>
        <v>0</v>
      </c>
      <c r="K62" s="175"/>
    </row>
    <row r="63" spans="2:47" s="176" customFormat="1" ht="19.899999999999999" customHeight="1" x14ac:dyDescent="0.3">
      <c r="B63" s="177"/>
      <c r="C63" s="178"/>
      <c r="D63" s="179" t="s">
        <v>676</v>
      </c>
      <c r="E63" s="180"/>
      <c r="F63" s="180"/>
      <c r="G63" s="180"/>
      <c r="H63" s="180"/>
      <c r="I63" s="181"/>
      <c r="J63" s="182">
        <f>J106</f>
        <v>0</v>
      </c>
      <c r="K63" s="183"/>
    </row>
    <row r="64" spans="2:47" s="55" customFormat="1" ht="21.75" customHeight="1" x14ac:dyDescent="0.3">
      <c r="B64" s="56"/>
      <c r="C64" s="57"/>
      <c r="D64" s="57"/>
      <c r="E64" s="57"/>
      <c r="F64" s="57"/>
      <c r="G64" s="57"/>
      <c r="H64" s="57"/>
      <c r="I64" s="138"/>
      <c r="J64" s="57"/>
      <c r="K64" s="60"/>
    </row>
    <row r="65" spans="2:12" s="55" customFormat="1" ht="6.95" customHeight="1" x14ac:dyDescent="0.3">
      <c r="B65" s="72"/>
      <c r="C65" s="73"/>
      <c r="D65" s="73"/>
      <c r="E65" s="73"/>
      <c r="F65" s="73"/>
      <c r="G65" s="73"/>
      <c r="H65" s="73"/>
      <c r="I65" s="158"/>
      <c r="J65" s="73"/>
      <c r="K65" s="74"/>
    </row>
    <row r="69" spans="2:12" s="55" customFormat="1" ht="6.95" customHeight="1" x14ac:dyDescent="0.3">
      <c r="B69" s="75"/>
      <c r="C69" s="76"/>
      <c r="D69" s="76"/>
      <c r="E69" s="76"/>
      <c r="F69" s="76"/>
      <c r="G69" s="76"/>
      <c r="H69" s="76"/>
      <c r="I69" s="161"/>
      <c r="J69" s="76"/>
      <c r="K69" s="76"/>
      <c r="L69" s="77"/>
    </row>
    <row r="70" spans="2:12" s="55" customFormat="1" ht="36.950000000000003" customHeight="1" x14ac:dyDescent="0.3">
      <c r="B70" s="56"/>
      <c r="C70" s="78" t="s">
        <v>119</v>
      </c>
      <c r="D70" s="79"/>
      <c r="E70" s="79"/>
      <c r="F70" s="79"/>
      <c r="G70" s="79"/>
      <c r="H70" s="79"/>
      <c r="I70" s="184"/>
      <c r="J70" s="79"/>
      <c r="K70" s="79"/>
      <c r="L70" s="77"/>
    </row>
    <row r="71" spans="2:12" s="55" customFormat="1" ht="6.95" customHeight="1" x14ac:dyDescent="0.3">
      <c r="B71" s="56"/>
      <c r="C71" s="79"/>
      <c r="D71" s="79"/>
      <c r="E71" s="79"/>
      <c r="F71" s="79"/>
      <c r="G71" s="79"/>
      <c r="H71" s="79"/>
      <c r="I71" s="184"/>
      <c r="J71" s="79"/>
      <c r="K71" s="79"/>
      <c r="L71" s="77"/>
    </row>
    <row r="72" spans="2:12" s="55" customFormat="1" ht="14.45" customHeight="1" x14ac:dyDescent="0.3">
      <c r="B72" s="56"/>
      <c r="C72" s="82" t="s">
        <v>18</v>
      </c>
      <c r="D72" s="79"/>
      <c r="E72" s="79"/>
      <c r="F72" s="79"/>
      <c r="G72" s="79"/>
      <c r="H72" s="79"/>
      <c r="I72" s="184"/>
      <c r="J72" s="79"/>
      <c r="K72" s="79"/>
      <c r="L72" s="77"/>
    </row>
    <row r="73" spans="2:12" s="55" customFormat="1" ht="20.45" customHeight="1" x14ac:dyDescent="0.3">
      <c r="B73" s="56"/>
      <c r="C73" s="79"/>
      <c r="D73" s="79"/>
      <c r="E73" s="19" t="str">
        <f>E7</f>
        <v>ZÁKLADNÍ ŠKOLA LESNÍ - OPRAVA TĚLOCVIČNY</v>
      </c>
      <c r="F73" s="19"/>
      <c r="G73" s="19"/>
      <c r="H73" s="19"/>
      <c r="I73" s="184"/>
      <c r="J73" s="79"/>
      <c r="K73" s="79"/>
      <c r="L73" s="77"/>
    </row>
    <row r="74" spans="2:12" s="55" customFormat="1" ht="14.45" customHeight="1" x14ac:dyDescent="0.3">
      <c r="B74" s="56"/>
      <c r="C74" s="82" t="s">
        <v>102</v>
      </c>
      <c r="D74" s="79"/>
      <c r="E74" s="79"/>
      <c r="F74" s="79"/>
      <c r="G74" s="79"/>
      <c r="H74" s="79"/>
      <c r="I74" s="184"/>
      <c r="J74" s="79"/>
      <c r="K74" s="79"/>
      <c r="L74" s="77"/>
    </row>
    <row r="75" spans="2:12" s="55" customFormat="1" ht="22.15" customHeight="1" x14ac:dyDescent="0.3">
      <c r="B75" s="56"/>
      <c r="C75" s="79"/>
      <c r="D75" s="79"/>
      <c r="E75" s="2" t="str">
        <f>E9</f>
        <v>E - E - NOVÁ VÝMALBA VČ PŘÍSLUŠNÝCH PRACÍ</v>
      </c>
      <c r="F75" s="2"/>
      <c r="G75" s="2"/>
      <c r="H75" s="2"/>
      <c r="I75" s="184"/>
      <c r="J75" s="79"/>
      <c r="K75" s="79"/>
      <c r="L75" s="77"/>
    </row>
    <row r="76" spans="2:12" s="55" customFormat="1" ht="6.95" customHeight="1" x14ac:dyDescent="0.3">
      <c r="B76" s="56"/>
      <c r="C76" s="79"/>
      <c r="D76" s="79"/>
      <c r="E76" s="79"/>
      <c r="F76" s="79"/>
      <c r="G76" s="79"/>
      <c r="H76" s="79"/>
      <c r="I76" s="184"/>
      <c r="J76" s="79"/>
      <c r="K76" s="79"/>
      <c r="L76" s="77"/>
    </row>
    <row r="77" spans="2:12" s="55" customFormat="1" ht="18" customHeight="1" x14ac:dyDescent="0.3">
      <c r="B77" s="56"/>
      <c r="C77" s="82" t="s">
        <v>22</v>
      </c>
      <c r="D77" s="79"/>
      <c r="E77" s="79"/>
      <c r="F77" s="185" t="str">
        <f>F12</f>
        <v>LIBEREC, LESNÍ ULICE</v>
      </c>
      <c r="G77" s="79"/>
      <c r="H77" s="79"/>
      <c r="I77" s="186" t="s">
        <v>24</v>
      </c>
      <c r="J77" s="187" t="str">
        <f>IF(J12="","",J12)</f>
        <v>6.3.2017</v>
      </c>
      <c r="K77" s="79"/>
      <c r="L77" s="77"/>
    </row>
    <row r="78" spans="2:12" s="55" customFormat="1" ht="6.95" customHeight="1" x14ac:dyDescent="0.3">
      <c r="B78" s="56"/>
      <c r="C78" s="79"/>
      <c r="D78" s="79"/>
      <c r="E78" s="79"/>
      <c r="F78" s="79"/>
      <c r="G78" s="79"/>
      <c r="H78" s="79"/>
      <c r="I78" s="184"/>
      <c r="J78" s="79"/>
      <c r="K78" s="79"/>
      <c r="L78" s="77"/>
    </row>
    <row r="79" spans="2:12" s="55" customFormat="1" ht="15" x14ac:dyDescent="0.3">
      <c r="B79" s="56"/>
      <c r="C79" s="82" t="s">
        <v>26</v>
      </c>
      <c r="D79" s="79"/>
      <c r="E79" s="79"/>
      <c r="F79" s="185" t="str">
        <f>E15</f>
        <v>STATUTÁRNÍ MĚSTO LIBEREC</v>
      </c>
      <c r="G79" s="79"/>
      <c r="H79" s="79"/>
      <c r="I79" s="186" t="s">
        <v>32</v>
      </c>
      <c r="J79" s="185" t="str">
        <f>E21</f>
        <v>PROJEKTOVÝ ATELIER DAVID</v>
      </c>
      <c r="K79" s="79"/>
      <c r="L79" s="77"/>
    </row>
    <row r="80" spans="2:12" s="55" customFormat="1" ht="14.45" customHeight="1" x14ac:dyDescent="0.3">
      <c r="B80" s="56"/>
      <c r="C80" s="82" t="s">
        <v>30</v>
      </c>
      <c r="D80" s="79"/>
      <c r="E80" s="79"/>
      <c r="F80" s="185" t="str">
        <f>IF(E18="","",E18)</f>
        <v/>
      </c>
      <c r="G80" s="79"/>
      <c r="H80" s="79"/>
      <c r="I80" s="184"/>
      <c r="J80" s="79"/>
      <c r="K80" s="79"/>
      <c r="L80" s="77"/>
    </row>
    <row r="81" spans="2:65" s="55" customFormat="1" ht="10.35" customHeight="1" x14ac:dyDescent="0.3">
      <c r="B81" s="56"/>
      <c r="C81" s="79"/>
      <c r="D81" s="79"/>
      <c r="E81" s="79"/>
      <c r="F81" s="79"/>
      <c r="G81" s="79"/>
      <c r="H81" s="79"/>
      <c r="I81" s="184"/>
      <c r="J81" s="79"/>
      <c r="K81" s="79"/>
      <c r="L81" s="77"/>
    </row>
    <row r="82" spans="2:65" s="188" customFormat="1" ht="29.25" customHeight="1" x14ac:dyDescent="0.3">
      <c r="B82" s="189"/>
      <c r="C82" s="190" t="s">
        <v>120</v>
      </c>
      <c r="D82" s="191" t="s">
        <v>56</v>
      </c>
      <c r="E82" s="191" t="s">
        <v>52</v>
      </c>
      <c r="F82" s="191" t="s">
        <v>121</v>
      </c>
      <c r="G82" s="191" t="s">
        <v>122</v>
      </c>
      <c r="H82" s="191" t="s">
        <v>123</v>
      </c>
      <c r="I82" s="192" t="s">
        <v>124</v>
      </c>
      <c r="J82" s="191" t="s">
        <v>107</v>
      </c>
      <c r="K82" s="193" t="s">
        <v>125</v>
      </c>
      <c r="L82" s="194"/>
      <c r="M82" s="99" t="s">
        <v>126</v>
      </c>
      <c r="N82" s="100" t="s">
        <v>41</v>
      </c>
      <c r="O82" s="100" t="s">
        <v>127</v>
      </c>
      <c r="P82" s="100" t="s">
        <v>128</v>
      </c>
      <c r="Q82" s="100" t="s">
        <v>129</v>
      </c>
      <c r="R82" s="100" t="s">
        <v>130</v>
      </c>
      <c r="S82" s="100" t="s">
        <v>131</v>
      </c>
      <c r="T82" s="101" t="s">
        <v>132</v>
      </c>
    </row>
    <row r="83" spans="2:65" s="55" customFormat="1" ht="29.25" customHeight="1" x14ac:dyDescent="0.35">
      <c r="B83" s="56"/>
      <c r="C83" s="105" t="s">
        <v>108</v>
      </c>
      <c r="D83" s="79"/>
      <c r="E83" s="79"/>
      <c r="F83" s="79"/>
      <c r="G83" s="79"/>
      <c r="H83" s="79"/>
      <c r="I83" s="184"/>
      <c r="J83" s="195">
        <f>BK83</f>
        <v>0</v>
      </c>
      <c r="K83" s="79"/>
      <c r="L83" s="77"/>
      <c r="M83" s="102"/>
      <c r="N83" s="103"/>
      <c r="O83" s="103"/>
      <c r="P83" s="196">
        <f>P84+P105</f>
        <v>0</v>
      </c>
      <c r="Q83" s="103"/>
      <c r="R83" s="196">
        <f>R84+R105</f>
        <v>1.5243213</v>
      </c>
      <c r="S83" s="103"/>
      <c r="T83" s="197">
        <f>T84+T105</f>
        <v>0.24500230000000001</v>
      </c>
      <c r="AT83" s="38" t="s">
        <v>70</v>
      </c>
      <c r="AU83" s="38" t="s">
        <v>109</v>
      </c>
      <c r="BK83" s="198">
        <f>BK84+BK105</f>
        <v>0</v>
      </c>
    </row>
    <row r="84" spans="2:65" s="199" customFormat="1" ht="37.35" customHeight="1" x14ac:dyDescent="0.35">
      <c r="B84" s="200"/>
      <c r="C84" s="201"/>
      <c r="D84" s="202" t="s">
        <v>70</v>
      </c>
      <c r="E84" s="203" t="s">
        <v>133</v>
      </c>
      <c r="F84" s="203" t="s">
        <v>134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P85+P88+P96+P103</f>
        <v>0</v>
      </c>
      <c r="Q84" s="208"/>
      <c r="R84" s="209">
        <f>R85+R88+R96+R103</f>
        <v>0.52850549999999996</v>
      </c>
      <c r="S84" s="208"/>
      <c r="T84" s="210">
        <f>T85+T88+T96+T103</f>
        <v>0</v>
      </c>
      <c r="AR84" s="211" t="s">
        <v>79</v>
      </c>
      <c r="AT84" s="212" t="s">
        <v>70</v>
      </c>
      <c r="AU84" s="212" t="s">
        <v>71</v>
      </c>
      <c r="AY84" s="211" t="s">
        <v>135</v>
      </c>
      <c r="BK84" s="213">
        <f>BK85+BK88+BK96+BK103</f>
        <v>0</v>
      </c>
    </row>
    <row r="85" spans="2:65" s="199" customFormat="1" ht="19.899999999999999" customHeight="1" x14ac:dyDescent="0.3">
      <c r="B85" s="200"/>
      <c r="C85" s="201"/>
      <c r="D85" s="214" t="s">
        <v>70</v>
      </c>
      <c r="E85" s="215" t="s">
        <v>161</v>
      </c>
      <c r="F85" s="215" t="s">
        <v>355</v>
      </c>
      <c r="G85" s="201"/>
      <c r="H85" s="201"/>
      <c r="I85" s="204"/>
      <c r="J85" s="216">
        <f>BK85</f>
        <v>0</v>
      </c>
      <c r="K85" s="201"/>
      <c r="L85" s="206"/>
      <c r="M85" s="207"/>
      <c r="N85" s="208"/>
      <c r="O85" s="208"/>
      <c r="P85" s="209">
        <f>SUM(P86:P87)</f>
        <v>0</v>
      </c>
      <c r="Q85" s="208"/>
      <c r="R85" s="209">
        <f>SUM(R86:R87)</f>
        <v>0.51</v>
      </c>
      <c r="S85" s="208"/>
      <c r="T85" s="210">
        <f>SUM(T86:T87)</f>
        <v>0</v>
      </c>
      <c r="AR85" s="211" t="s">
        <v>79</v>
      </c>
      <c r="AT85" s="212" t="s">
        <v>70</v>
      </c>
      <c r="AU85" s="212" t="s">
        <v>79</v>
      </c>
      <c r="AY85" s="211" t="s">
        <v>135</v>
      </c>
      <c r="BK85" s="213">
        <f>SUM(BK86:BK87)</f>
        <v>0</v>
      </c>
    </row>
    <row r="86" spans="2:65" s="55" customFormat="1" ht="28.9" customHeight="1" x14ac:dyDescent="0.3">
      <c r="B86" s="56"/>
      <c r="C86" s="217" t="s">
        <v>79</v>
      </c>
      <c r="D86" s="217" t="s">
        <v>138</v>
      </c>
      <c r="E86" s="218" t="s">
        <v>677</v>
      </c>
      <c r="F86" s="219" t="s">
        <v>678</v>
      </c>
      <c r="G86" s="220" t="s">
        <v>233</v>
      </c>
      <c r="H86" s="221">
        <v>50</v>
      </c>
      <c r="I86" s="222"/>
      <c r="J86" s="223">
        <f>ROUND(I86*H86,2)</f>
        <v>0</v>
      </c>
      <c r="K86" s="219" t="s">
        <v>200</v>
      </c>
      <c r="L86" s="77"/>
      <c r="M86" s="224"/>
      <c r="N86" s="225" t="s">
        <v>42</v>
      </c>
      <c r="O86" s="57"/>
      <c r="P86" s="226">
        <f>O86*H86</f>
        <v>0</v>
      </c>
      <c r="Q86" s="226">
        <v>1.0200000000000001E-2</v>
      </c>
      <c r="R86" s="226">
        <f>Q86*H86</f>
        <v>0.51</v>
      </c>
      <c r="S86" s="226">
        <v>0</v>
      </c>
      <c r="T86" s="227">
        <f>S86*H86</f>
        <v>0</v>
      </c>
      <c r="AR86" s="38" t="s">
        <v>142</v>
      </c>
      <c r="AT86" s="38" t="s">
        <v>138</v>
      </c>
      <c r="AU86" s="38" t="s">
        <v>81</v>
      </c>
      <c r="AY86" s="38" t="s">
        <v>135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38" t="s">
        <v>79</v>
      </c>
      <c r="BK86" s="228">
        <f>ROUND(I86*H86,2)</f>
        <v>0</v>
      </c>
      <c r="BL86" s="38" t="s">
        <v>142</v>
      </c>
      <c r="BM86" s="38" t="s">
        <v>679</v>
      </c>
    </row>
    <row r="87" spans="2:65" s="229" customFormat="1" x14ac:dyDescent="0.3">
      <c r="B87" s="230"/>
      <c r="C87" s="231"/>
      <c r="D87" s="245" t="s">
        <v>147</v>
      </c>
      <c r="E87" s="254"/>
      <c r="F87" s="255" t="s">
        <v>680</v>
      </c>
      <c r="G87" s="231"/>
      <c r="H87" s="256">
        <v>50</v>
      </c>
      <c r="I87" s="236"/>
      <c r="J87" s="231"/>
      <c r="K87" s="231"/>
      <c r="L87" s="237"/>
      <c r="M87" s="238"/>
      <c r="N87" s="239"/>
      <c r="O87" s="239"/>
      <c r="P87" s="239"/>
      <c r="Q87" s="239"/>
      <c r="R87" s="239"/>
      <c r="S87" s="239"/>
      <c r="T87" s="240"/>
      <c r="AT87" s="241" t="s">
        <v>147</v>
      </c>
      <c r="AU87" s="241" t="s">
        <v>81</v>
      </c>
      <c r="AV87" s="229" t="s">
        <v>81</v>
      </c>
      <c r="AW87" s="229" t="s">
        <v>34</v>
      </c>
      <c r="AX87" s="229" t="s">
        <v>79</v>
      </c>
      <c r="AY87" s="241" t="s">
        <v>135</v>
      </c>
    </row>
    <row r="88" spans="2:65" s="199" customFormat="1" ht="29.85" customHeight="1" x14ac:dyDescent="0.3">
      <c r="B88" s="200"/>
      <c r="C88" s="201"/>
      <c r="D88" s="214" t="s">
        <v>70</v>
      </c>
      <c r="E88" s="215" t="s">
        <v>681</v>
      </c>
      <c r="F88" s="215" t="s">
        <v>682</v>
      </c>
      <c r="G88" s="201"/>
      <c r="H88" s="201"/>
      <c r="I88" s="204"/>
      <c r="J88" s="216">
        <f>BK88</f>
        <v>0</v>
      </c>
      <c r="K88" s="201"/>
      <c r="L88" s="206"/>
      <c r="M88" s="207"/>
      <c r="N88" s="208"/>
      <c r="O88" s="208"/>
      <c r="P88" s="209">
        <f>SUM(P89:P95)</f>
        <v>0</v>
      </c>
      <c r="Q88" s="208"/>
      <c r="R88" s="209">
        <f>SUM(R89:R95)</f>
        <v>1.8505499999999998E-2</v>
      </c>
      <c r="S88" s="208"/>
      <c r="T88" s="210">
        <f>SUM(T89:T95)</f>
        <v>0</v>
      </c>
      <c r="AR88" s="211" t="s">
        <v>79</v>
      </c>
      <c r="AT88" s="212" t="s">
        <v>70</v>
      </c>
      <c r="AU88" s="212" t="s">
        <v>79</v>
      </c>
      <c r="AY88" s="211" t="s">
        <v>135</v>
      </c>
      <c r="BK88" s="213">
        <f>SUM(BK89:BK95)</f>
        <v>0</v>
      </c>
    </row>
    <row r="89" spans="2:65" s="55" customFormat="1" ht="28.9" customHeight="1" x14ac:dyDescent="0.3">
      <c r="B89" s="56"/>
      <c r="C89" s="217" t="s">
        <v>81</v>
      </c>
      <c r="D89" s="217" t="s">
        <v>138</v>
      </c>
      <c r="E89" s="218" t="s">
        <v>683</v>
      </c>
      <c r="F89" s="219" t="s">
        <v>684</v>
      </c>
      <c r="G89" s="220" t="s">
        <v>233</v>
      </c>
      <c r="H89" s="221">
        <v>2</v>
      </c>
      <c r="I89" s="222"/>
      <c r="J89" s="223">
        <f>ROUND(I89*H89,2)</f>
        <v>0</v>
      </c>
      <c r="K89" s="219" t="s">
        <v>200</v>
      </c>
      <c r="L89" s="77"/>
      <c r="M89" s="224"/>
      <c r="N89" s="225" t="s">
        <v>42</v>
      </c>
      <c r="O89" s="5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AR89" s="38" t="s">
        <v>142</v>
      </c>
      <c r="AT89" s="38" t="s">
        <v>138</v>
      </c>
      <c r="AU89" s="38" t="s">
        <v>81</v>
      </c>
      <c r="AY89" s="38" t="s">
        <v>135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38" t="s">
        <v>79</v>
      </c>
      <c r="BK89" s="228">
        <f>ROUND(I89*H89,2)</f>
        <v>0</v>
      </c>
      <c r="BL89" s="38" t="s">
        <v>142</v>
      </c>
      <c r="BM89" s="38" t="s">
        <v>685</v>
      </c>
    </row>
    <row r="90" spans="2:65" s="229" customFormat="1" x14ac:dyDescent="0.3">
      <c r="B90" s="230"/>
      <c r="C90" s="231"/>
      <c r="D90" s="232" t="s">
        <v>147</v>
      </c>
      <c r="E90" s="233"/>
      <c r="F90" s="234" t="s">
        <v>686</v>
      </c>
      <c r="G90" s="231"/>
      <c r="H90" s="235">
        <v>2</v>
      </c>
      <c r="I90" s="236"/>
      <c r="J90" s="231"/>
      <c r="K90" s="231"/>
      <c r="L90" s="237"/>
      <c r="M90" s="238"/>
      <c r="N90" s="239"/>
      <c r="O90" s="239"/>
      <c r="P90" s="239"/>
      <c r="Q90" s="239"/>
      <c r="R90" s="239"/>
      <c r="S90" s="239"/>
      <c r="T90" s="240"/>
      <c r="AT90" s="241" t="s">
        <v>147</v>
      </c>
      <c r="AU90" s="241" t="s">
        <v>81</v>
      </c>
      <c r="AV90" s="229" t="s">
        <v>81</v>
      </c>
      <c r="AW90" s="229" t="s">
        <v>34</v>
      </c>
      <c r="AX90" s="229" t="s">
        <v>79</v>
      </c>
      <c r="AY90" s="241" t="s">
        <v>135</v>
      </c>
    </row>
    <row r="91" spans="2:65" s="55" customFormat="1" ht="28.9" customHeight="1" x14ac:dyDescent="0.3">
      <c r="B91" s="56"/>
      <c r="C91" s="217" t="s">
        <v>149</v>
      </c>
      <c r="D91" s="217" t="s">
        <v>138</v>
      </c>
      <c r="E91" s="218" t="s">
        <v>687</v>
      </c>
      <c r="F91" s="219" t="s">
        <v>688</v>
      </c>
      <c r="G91" s="220" t="s">
        <v>233</v>
      </c>
      <c r="H91" s="221">
        <v>20</v>
      </c>
      <c r="I91" s="222"/>
      <c r="J91" s="223">
        <f>ROUND(I91*H91,2)</f>
        <v>0</v>
      </c>
      <c r="K91" s="219" t="s">
        <v>200</v>
      </c>
      <c r="L91" s="77"/>
      <c r="M91" s="224"/>
      <c r="N91" s="225" t="s">
        <v>42</v>
      </c>
      <c r="O91" s="57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38" t="s">
        <v>142</v>
      </c>
      <c r="AT91" s="38" t="s">
        <v>138</v>
      </c>
      <c r="AU91" s="38" t="s">
        <v>81</v>
      </c>
      <c r="AY91" s="38" t="s">
        <v>135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38" t="s">
        <v>79</v>
      </c>
      <c r="BK91" s="228">
        <f>ROUND(I91*H91,2)</f>
        <v>0</v>
      </c>
      <c r="BL91" s="38" t="s">
        <v>142</v>
      </c>
      <c r="BM91" s="38" t="s">
        <v>689</v>
      </c>
    </row>
    <row r="92" spans="2:65" s="229" customFormat="1" x14ac:dyDescent="0.3">
      <c r="B92" s="230"/>
      <c r="C92" s="231"/>
      <c r="D92" s="232" t="s">
        <v>147</v>
      </c>
      <c r="E92" s="233"/>
      <c r="F92" s="234" t="s">
        <v>690</v>
      </c>
      <c r="G92" s="231"/>
      <c r="H92" s="235">
        <v>20</v>
      </c>
      <c r="I92" s="236"/>
      <c r="J92" s="231"/>
      <c r="K92" s="231"/>
      <c r="L92" s="237"/>
      <c r="M92" s="238"/>
      <c r="N92" s="239"/>
      <c r="O92" s="239"/>
      <c r="P92" s="239"/>
      <c r="Q92" s="239"/>
      <c r="R92" s="239"/>
      <c r="S92" s="239"/>
      <c r="T92" s="240"/>
      <c r="AT92" s="241" t="s">
        <v>147</v>
      </c>
      <c r="AU92" s="241" t="s">
        <v>81</v>
      </c>
      <c r="AV92" s="229" t="s">
        <v>81</v>
      </c>
      <c r="AW92" s="229" t="s">
        <v>34</v>
      </c>
      <c r="AX92" s="229" t="s">
        <v>79</v>
      </c>
      <c r="AY92" s="241" t="s">
        <v>135</v>
      </c>
    </row>
    <row r="93" spans="2:65" s="55" customFormat="1" ht="28.9" customHeight="1" x14ac:dyDescent="0.3">
      <c r="B93" s="56"/>
      <c r="C93" s="217" t="s">
        <v>142</v>
      </c>
      <c r="D93" s="217" t="s">
        <v>138</v>
      </c>
      <c r="E93" s="218" t="s">
        <v>691</v>
      </c>
      <c r="F93" s="219" t="s">
        <v>692</v>
      </c>
      <c r="G93" s="220" t="s">
        <v>233</v>
      </c>
      <c r="H93" s="221">
        <v>2</v>
      </c>
      <c r="I93" s="222"/>
      <c r="J93" s="223">
        <f>ROUND(I93*H93,2)</f>
        <v>0</v>
      </c>
      <c r="K93" s="219" t="s">
        <v>200</v>
      </c>
      <c r="L93" s="77"/>
      <c r="M93" s="224"/>
      <c r="N93" s="225" t="s">
        <v>42</v>
      </c>
      <c r="O93" s="5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38" t="s">
        <v>142</v>
      </c>
      <c r="AT93" s="38" t="s">
        <v>138</v>
      </c>
      <c r="AU93" s="38" t="s">
        <v>81</v>
      </c>
      <c r="AY93" s="38" t="s">
        <v>135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38" t="s">
        <v>79</v>
      </c>
      <c r="BK93" s="228">
        <f>ROUND(I93*H93,2)</f>
        <v>0</v>
      </c>
      <c r="BL93" s="38" t="s">
        <v>142</v>
      </c>
      <c r="BM93" s="38" t="s">
        <v>693</v>
      </c>
    </row>
    <row r="94" spans="2:65" s="55" customFormat="1" ht="28.9" customHeight="1" x14ac:dyDescent="0.3">
      <c r="B94" s="56"/>
      <c r="C94" s="217" t="s">
        <v>157</v>
      </c>
      <c r="D94" s="217" t="s">
        <v>138</v>
      </c>
      <c r="E94" s="218" t="s">
        <v>694</v>
      </c>
      <c r="F94" s="219" t="s">
        <v>695</v>
      </c>
      <c r="G94" s="220" t="s">
        <v>199</v>
      </c>
      <c r="H94" s="221">
        <v>142.35</v>
      </c>
      <c r="I94" s="222"/>
      <c r="J94" s="223">
        <f>ROUND(I94*H94,2)</f>
        <v>0</v>
      </c>
      <c r="K94" s="219" t="s">
        <v>200</v>
      </c>
      <c r="L94" s="77"/>
      <c r="M94" s="224"/>
      <c r="N94" s="225" t="s">
        <v>42</v>
      </c>
      <c r="O94" s="57"/>
      <c r="P94" s="226">
        <f>O94*H94</f>
        <v>0</v>
      </c>
      <c r="Q94" s="226">
        <v>1.2999999999999999E-4</v>
      </c>
      <c r="R94" s="226">
        <f>Q94*H94</f>
        <v>1.8505499999999998E-2</v>
      </c>
      <c r="S94" s="226">
        <v>0</v>
      </c>
      <c r="T94" s="227">
        <f>S94*H94</f>
        <v>0</v>
      </c>
      <c r="AR94" s="38" t="s">
        <v>142</v>
      </c>
      <c r="AT94" s="38" t="s">
        <v>138</v>
      </c>
      <c r="AU94" s="38" t="s">
        <v>81</v>
      </c>
      <c r="AY94" s="38" t="s">
        <v>135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38" t="s">
        <v>79</v>
      </c>
      <c r="BK94" s="228">
        <f>ROUND(I94*H94,2)</f>
        <v>0</v>
      </c>
      <c r="BL94" s="38" t="s">
        <v>142</v>
      </c>
      <c r="BM94" s="38" t="s">
        <v>696</v>
      </c>
    </row>
    <row r="95" spans="2:65" s="229" customFormat="1" x14ac:dyDescent="0.3">
      <c r="B95" s="230"/>
      <c r="C95" s="231"/>
      <c r="D95" s="245" t="s">
        <v>147</v>
      </c>
      <c r="E95" s="254"/>
      <c r="F95" s="255" t="s">
        <v>697</v>
      </c>
      <c r="G95" s="231"/>
      <c r="H95" s="256">
        <v>142.35</v>
      </c>
      <c r="I95" s="236"/>
      <c r="J95" s="231"/>
      <c r="K95" s="231"/>
      <c r="L95" s="237"/>
      <c r="M95" s="238"/>
      <c r="N95" s="239"/>
      <c r="O95" s="239"/>
      <c r="P95" s="239"/>
      <c r="Q95" s="239"/>
      <c r="R95" s="239"/>
      <c r="S95" s="239"/>
      <c r="T95" s="240"/>
      <c r="AT95" s="241" t="s">
        <v>147</v>
      </c>
      <c r="AU95" s="241" t="s">
        <v>81</v>
      </c>
      <c r="AV95" s="229" t="s">
        <v>81</v>
      </c>
      <c r="AW95" s="229" t="s">
        <v>34</v>
      </c>
      <c r="AX95" s="229" t="s">
        <v>79</v>
      </c>
      <c r="AY95" s="241" t="s">
        <v>135</v>
      </c>
    </row>
    <row r="96" spans="2:65" s="199" customFormat="1" ht="29.85" customHeight="1" x14ac:dyDescent="0.3">
      <c r="B96" s="200"/>
      <c r="C96" s="201"/>
      <c r="D96" s="214" t="s">
        <v>70</v>
      </c>
      <c r="E96" s="215" t="s">
        <v>259</v>
      </c>
      <c r="F96" s="215" t="s">
        <v>260</v>
      </c>
      <c r="G96" s="201"/>
      <c r="H96" s="201"/>
      <c r="I96" s="204"/>
      <c r="J96" s="216">
        <f>BK96</f>
        <v>0</v>
      </c>
      <c r="K96" s="201"/>
      <c r="L96" s="206"/>
      <c r="M96" s="207"/>
      <c r="N96" s="208"/>
      <c r="O96" s="208"/>
      <c r="P96" s="209">
        <f>SUM(P97:P102)</f>
        <v>0</v>
      </c>
      <c r="Q96" s="208"/>
      <c r="R96" s="209">
        <f>SUM(R97:R102)</f>
        <v>0</v>
      </c>
      <c r="S96" s="208"/>
      <c r="T96" s="210">
        <f>SUM(T97:T102)</f>
        <v>0</v>
      </c>
      <c r="AR96" s="211" t="s">
        <v>79</v>
      </c>
      <c r="AT96" s="212" t="s">
        <v>70</v>
      </c>
      <c r="AU96" s="212" t="s">
        <v>79</v>
      </c>
      <c r="AY96" s="211" t="s">
        <v>135</v>
      </c>
      <c r="BK96" s="213">
        <f>SUM(BK97:BK102)</f>
        <v>0</v>
      </c>
    </row>
    <row r="97" spans="2:65" s="55" customFormat="1" ht="28.9" customHeight="1" x14ac:dyDescent="0.3">
      <c r="B97" s="56"/>
      <c r="C97" s="217" t="s">
        <v>161</v>
      </c>
      <c r="D97" s="217" t="s">
        <v>138</v>
      </c>
      <c r="E97" s="218" t="s">
        <v>262</v>
      </c>
      <c r="F97" s="219" t="s">
        <v>263</v>
      </c>
      <c r="G97" s="220" t="s">
        <v>264</v>
      </c>
      <c r="H97" s="221">
        <v>0.245</v>
      </c>
      <c r="I97" s="222"/>
      <c r="J97" s="223">
        <f>ROUND(I97*H97,2)</f>
        <v>0</v>
      </c>
      <c r="K97" s="219" t="s">
        <v>200</v>
      </c>
      <c r="L97" s="77"/>
      <c r="M97" s="224"/>
      <c r="N97" s="225" t="s">
        <v>42</v>
      </c>
      <c r="O97" s="5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38" t="s">
        <v>142</v>
      </c>
      <c r="AT97" s="38" t="s">
        <v>138</v>
      </c>
      <c r="AU97" s="38" t="s">
        <v>81</v>
      </c>
      <c r="AY97" s="38" t="s">
        <v>135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38" t="s">
        <v>79</v>
      </c>
      <c r="BK97" s="228">
        <f>ROUND(I97*H97,2)</f>
        <v>0</v>
      </c>
      <c r="BL97" s="38" t="s">
        <v>142</v>
      </c>
      <c r="BM97" s="38" t="s">
        <v>698</v>
      </c>
    </row>
    <row r="98" spans="2:65" s="55" customFormat="1" ht="28.9" customHeight="1" x14ac:dyDescent="0.3">
      <c r="B98" s="56"/>
      <c r="C98" s="217" t="s">
        <v>165</v>
      </c>
      <c r="D98" s="217" t="s">
        <v>138</v>
      </c>
      <c r="E98" s="218" t="s">
        <v>267</v>
      </c>
      <c r="F98" s="219" t="s">
        <v>268</v>
      </c>
      <c r="G98" s="220" t="s">
        <v>264</v>
      </c>
      <c r="H98" s="221">
        <v>0.245</v>
      </c>
      <c r="I98" s="222"/>
      <c r="J98" s="223">
        <f>ROUND(I98*H98,2)</f>
        <v>0</v>
      </c>
      <c r="K98" s="219" t="s">
        <v>200</v>
      </c>
      <c r="L98" s="77"/>
      <c r="M98" s="224"/>
      <c r="N98" s="225" t="s">
        <v>42</v>
      </c>
      <c r="O98" s="5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38" t="s">
        <v>142</v>
      </c>
      <c r="AT98" s="38" t="s">
        <v>138</v>
      </c>
      <c r="AU98" s="38" t="s">
        <v>81</v>
      </c>
      <c r="AY98" s="38" t="s">
        <v>135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38" t="s">
        <v>79</v>
      </c>
      <c r="BK98" s="228">
        <f>ROUND(I98*H98,2)</f>
        <v>0</v>
      </c>
      <c r="BL98" s="38" t="s">
        <v>142</v>
      </c>
      <c r="BM98" s="38" t="s">
        <v>699</v>
      </c>
    </row>
    <row r="99" spans="2:65" s="55" customFormat="1" ht="20.45" customHeight="1" x14ac:dyDescent="0.3">
      <c r="B99" s="56"/>
      <c r="C99" s="217" t="s">
        <v>169</v>
      </c>
      <c r="D99" s="217" t="s">
        <v>138</v>
      </c>
      <c r="E99" s="218" t="s">
        <v>271</v>
      </c>
      <c r="F99" s="219" t="s">
        <v>272</v>
      </c>
      <c r="G99" s="220" t="s">
        <v>264</v>
      </c>
      <c r="H99" s="221">
        <v>4.6550000000000002</v>
      </c>
      <c r="I99" s="222"/>
      <c r="J99" s="223">
        <f>ROUND(I99*H99,2)</f>
        <v>0</v>
      </c>
      <c r="K99" s="219" t="s">
        <v>200</v>
      </c>
      <c r="L99" s="77"/>
      <c r="M99" s="224"/>
      <c r="N99" s="225" t="s">
        <v>42</v>
      </c>
      <c r="O99" s="5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38" t="s">
        <v>142</v>
      </c>
      <c r="AT99" s="38" t="s">
        <v>138</v>
      </c>
      <c r="AU99" s="38" t="s">
        <v>81</v>
      </c>
      <c r="AY99" s="38" t="s">
        <v>135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38" t="s">
        <v>79</v>
      </c>
      <c r="BK99" s="228">
        <f>ROUND(I99*H99,2)</f>
        <v>0</v>
      </c>
      <c r="BL99" s="38" t="s">
        <v>142</v>
      </c>
      <c r="BM99" s="38" t="s">
        <v>700</v>
      </c>
    </row>
    <row r="100" spans="2:65" s="229" customFormat="1" x14ac:dyDescent="0.3">
      <c r="B100" s="230"/>
      <c r="C100" s="231"/>
      <c r="D100" s="232" t="s">
        <v>147</v>
      </c>
      <c r="E100" s="233"/>
      <c r="F100" s="234" t="s">
        <v>701</v>
      </c>
      <c r="G100" s="231"/>
      <c r="H100" s="235">
        <v>4.6550000000000002</v>
      </c>
      <c r="I100" s="236"/>
      <c r="J100" s="231"/>
      <c r="K100" s="231"/>
      <c r="L100" s="237"/>
      <c r="M100" s="238"/>
      <c r="N100" s="239"/>
      <c r="O100" s="239"/>
      <c r="P100" s="239"/>
      <c r="Q100" s="239"/>
      <c r="R100" s="239"/>
      <c r="S100" s="239"/>
      <c r="T100" s="240"/>
      <c r="AT100" s="241" t="s">
        <v>147</v>
      </c>
      <c r="AU100" s="241" t="s">
        <v>81</v>
      </c>
      <c r="AV100" s="229" t="s">
        <v>81</v>
      </c>
      <c r="AW100" s="229" t="s">
        <v>34</v>
      </c>
      <c r="AX100" s="229" t="s">
        <v>79</v>
      </c>
      <c r="AY100" s="241" t="s">
        <v>135</v>
      </c>
    </row>
    <row r="101" spans="2:65" s="55" customFormat="1" ht="20.45" customHeight="1" x14ac:dyDescent="0.3">
      <c r="B101" s="56"/>
      <c r="C101" s="217" t="s">
        <v>136</v>
      </c>
      <c r="D101" s="217" t="s">
        <v>138</v>
      </c>
      <c r="E101" s="218" t="s">
        <v>276</v>
      </c>
      <c r="F101" s="219" t="s">
        <v>277</v>
      </c>
      <c r="G101" s="220" t="s">
        <v>264</v>
      </c>
      <c r="H101" s="221">
        <v>0.245</v>
      </c>
      <c r="I101" s="222"/>
      <c r="J101" s="223">
        <f>ROUND(I101*H101,2)</f>
        <v>0</v>
      </c>
      <c r="K101" s="219"/>
      <c r="L101" s="77"/>
      <c r="M101" s="224"/>
      <c r="N101" s="225" t="s">
        <v>42</v>
      </c>
      <c r="O101" s="5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38" t="s">
        <v>142</v>
      </c>
      <c r="AT101" s="38" t="s">
        <v>138</v>
      </c>
      <c r="AU101" s="38" t="s">
        <v>81</v>
      </c>
      <c r="AY101" s="38" t="s">
        <v>135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38" t="s">
        <v>79</v>
      </c>
      <c r="BK101" s="228">
        <f>ROUND(I101*H101,2)</f>
        <v>0</v>
      </c>
      <c r="BL101" s="38" t="s">
        <v>142</v>
      </c>
      <c r="BM101" s="38" t="s">
        <v>702</v>
      </c>
    </row>
    <row r="102" spans="2:65" s="229" customFormat="1" x14ac:dyDescent="0.3">
      <c r="B102" s="230"/>
      <c r="C102" s="231"/>
      <c r="D102" s="245" t="s">
        <v>147</v>
      </c>
      <c r="E102" s="254"/>
      <c r="F102" s="255" t="s">
        <v>703</v>
      </c>
      <c r="G102" s="231"/>
      <c r="H102" s="256">
        <v>0.245</v>
      </c>
      <c r="I102" s="236"/>
      <c r="J102" s="231"/>
      <c r="K102" s="231"/>
      <c r="L102" s="237"/>
      <c r="M102" s="238"/>
      <c r="N102" s="239"/>
      <c r="O102" s="239"/>
      <c r="P102" s="239"/>
      <c r="Q102" s="239"/>
      <c r="R102" s="239"/>
      <c r="S102" s="239"/>
      <c r="T102" s="240"/>
      <c r="AT102" s="241" t="s">
        <v>147</v>
      </c>
      <c r="AU102" s="241" t="s">
        <v>81</v>
      </c>
      <c r="AV102" s="229" t="s">
        <v>81</v>
      </c>
      <c r="AW102" s="229" t="s">
        <v>34</v>
      </c>
      <c r="AX102" s="229" t="s">
        <v>79</v>
      </c>
      <c r="AY102" s="241" t="s">
        <v>135</v>
      </c>
    </row>
    <row r="103" spans="2:65" s="199" customFormat="1" ht="29.85" customHeight="1" x14ac:dyDescent="0.3">
      <c r="B103" s="200"/>
      <c r="C103" s="201"/>
      <c r="D103" s="214" t="s">
        <v>70</v>
      </c>
      <c r="E103" s="215" t="s">
        <v>280</v>
      </c>
      <c r="F103" s="215" t="s">
        <v>281</v>
      </c>
      <c r="G103" s="201"/>
      <c r="H103" s="201"/>
      <c r="I103" s="204"/>
      <c r="J103" s="216">
        <f>BK103</f>
        <v>0</v>
      </c>
      <c r="K103" s="201"/>
      <c r="L103" s="206"/>
      <c r="M103" s="207"/>
      <c r="N103" s="208"/>
      <c r="O103" s="208"/>
      <c r="P103" s="209">
        <f>P104</f>
        <v>0</v>
      </c>
      <c r="Q103" s="208"/>
      <c r="R103" s="209">
        <f>R104</f>
        <v>0</v>
      </c>
      <c r="S103" s="208"/>
      <c r="T103" s="210">
        <f>T104</f>
        <v>0</v>
      </c>
      <c r="AR103" s="211" t="s">
        <v>79</v>
      </c>
      <c r="AT103" s="212" t="s">
        <v>70</v>
      </c>
      <c r="AU103" s="212" t="s">
        <v>79</v>
      </c>
      <c r="AY103" s="211" t="s">
        <v>135</v>
      </c>
      <c r="BK103" s="213">
        <f>BK104</f>
        <v>0</v>
      </c>
    </row>
    <row r="104" spans="2:65" s="55" customFormat="1" ht="20.45" customHeight="1" x14ac:dyDescent="0.3">
      <c r="B104" s="56"/>
      <c r="C104" s="217" t="s">
        <v>176</v>
      </c>
      <c r="D104" s="217" t="s">
        <v>138</v>
      </c>
      <c r="E104" s="218" t="s">
        <v>283</v>
      </c>
      <c r="F104" s="219" t="s">
        <v>284</v>
      </c>
      <c r="G104" s="220" t="s">
        <v>264</v>
      </c>
      <c r="H104" s="221">
        <v>0.52900000000000003</v>
      </c>
      <c r="I104" s="222"/>
      <c r="J104" s="223">
        <f>ROUND(I104*H104,2)</f>
        <v>0</v>
      </c>
      <c r="K104" s="219" t="s">
        <v>200</v>
      </c>
      <c r="L104" s="77"/>
      <c r="M104" s="224"/>
      <c r="N104" s="225" t="s">
        <v>42</v>
      </c>
      <c r="O104" s="5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38" t="s">
        <v>142</v>
      </c>
      <c r="AT104" s="38" t="s">
        <v>138</v>
      </c>
      <c r="AU104" s="38" t="s">
        <v>81</v>
      </c>
      <c r="AY104" s="38" t="s">
        <v>135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38" t="s">
        <v>79</v>
      </c>
      <c r="BK104" s="228">
        <f>ROUND(I104*H104,2)</f>
        <v>0</v>
      </c>
      <c r="BL104" s="38" t="s">
        <v>142</v>
      </c>
      <c r="BM104" s="38" t="s">
        <v>704</v>
      </c>
    </row>
    <row r="105" spans="2:65" s="199" customFormat="1" ht="37.35" customHeight="1" x14ac:dyDescent="0.35">
      <c r="B105" s="200"/>
      <c r="C105" s="201"/>
      <c r="D105" s="202" t="s">
        <v>70</v>
      </c>
      <c r="E105" s="203" t="s">
        <v>286</v>
      </c>
      <c r="F105" s="203" t="s">
        <v>287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0.99581579999999992</v>
      </c>
      <c r="S105" s="208"/>
      <c r="T105" s="210">
        <f>T106</f>
        <v>0.24500230000000001</v>
      </c>
      <c r="AR105" s="211" t="s">
        <v>81</v>
      </c>
      <c r="AT105" s="212" t="s">
        <v>70</v>
      </c>
      <c r="AU105" s="212" t="s">
        <v>71</v>
      </c>
      <c r="AY105" s="211" t="s">
        <v>135</v>
      </c>
      <c r="BK105" s="213">
        <f>BK106</f>
        <v>0</v>
      </c>
    </row>
    <row r="106" spans="2:65" s="199" customFormat="1" ht="19.899999999999999" customHeight="1" x14ac:dyDescent="0.3">
      <c r="B106" s="200"/>
      <c r="C106" s="201"/>
      <c r="D106" s="214" t="s">
        <v>70</v>
      </c>
      <c r="E106" s="215" t="s">
        <v>705</v>
      </c>
      <c r="F106" s="215" t="s">
        <v>706</v>
      </c>
      <c r="G106" s="201"/>
      <c r="H106" s="201"/>
      <c r="I106" s="204"/>
      <c r="J106" s="216">
        <f>BK106</f>
        <v>0</v>
      </c>
      <c r="K106" s="201"/>
      <c r="L106" s="206"/>
      <c r="M106" s="207"/>
      <c r="N106" s="208"/>
      <c r="O106" s="208"/>
      <c r="P106" s="209">
        <f>SUM(P107:P118)</f>
        <v>0</v>
      </c>
      <c r="Q106" s="208"/>
      <c r="R106" s="209">
        <f>SUM(R107:R118)</f>
        <v>0.99581579999999992</v>
      </c>
      <c r="S106" s="208"/>
      <c r="T106" s="210">
        <f>SUM(T107:T118)</f>
        <v>0.24500230000000001</v>
      </c>
      <c r="AR106" s="211" t="s">
        <v>81</v>
      </c>
      <c r="AT106" s="212" t="s">
        <v>70</v>
      </c>
      <c r="AU106" s="212" t="s">
        <v>79</v>
      </c>
      <c r="AY106" s="211" t="s">
        <v>135</v>
      </c>
      <c r="BK106" s="213">
        <f>SUM(BK107:BK118)</f>
        <v>0</v>
      </c>
    </row>
    <row r="107" spans="2:65" s="55" customFormat="1" ht="20.45" customHeight="1" x14ac:dyDescent="0.3">
      <c r="B107" s="56"/>
      <c r="C107" s="217" t="s">
        <v>180</v>
      </c>
      <c r="D107" s="217" t="s">
        <v>138</v>
      </c>
      <c r="E107" s="218" t="s">
        <v>707</v>
      </c>
      <c r="F107" s="219" t="s">
        <v>708</v>
      </c>
      <c r="G107" s="220" t="s">
        <v>199</v>
      </c>
      <c r="H107" s="221">
        <v>148.27500000000001</v>
      </c>
      <c r="I107" s="222"/>
      <c r="J107" s="223">
        <f>ROUND(I107*H107,2)</f>
        <v>0</v>
      </c>
      <c r="K107" s="219" t="s">
        <v>200</v>
      </c>
      <c r="L107" s="77"/>
      <c r="M107" s="224"/>
      <c r="N107" s="225" t="s">
        <v>42</v>
      </c>
      <c r="O107" s="5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38" t="s">
        <v>203</v>
      </c>
      <c r="AT107" s="38" t="s">
        <v>138</v>
      </c>
      <c r="AU107" s="38" t="s">
        <v>81</v>
      </c>
      <c r="AY107" s="38" t="s">
        <v>135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38" t="s">
        <v>79</v>
      </c>
      <c r="BK107" s="228">
        <f>ROUND(I107*H107,2)</f>
        <v>0</v>
      </c>
      <c r="BL107" s="38" t="s">
        <v>203</v>
      </c>
      <c r="BM107" s="38" t="s">
        <v>709</v>
      </c>
    </row>
    <row r="108" spans="2:65" s="229" customFormat="1" x14ac:dyDescent="0.3">
      <c r="B108" s="230"/>
      <c r="C108" s="231"/>
      <c r="D108" s="232" t="s">
        <v>147</v>
      </c>
      <c r="E108" s="233"/>
      <c r="F108" s="234" t="s">
        <v>710</v>
      </c>
      <c r="G108" s="231"/>
      <c r="H108" s="235">
        <v>148.27500000000001</v>
      </c>
      <c r="I108" s="236"/>
      <c r="J108" s="231"/>
      <c r="K108" s="231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147</v>
      </c>
      <c r="AU108" s="241" t="s">
        <v>81</v>
      </c>
      <c r="AV108" s="229" t="s">
        <v>81</v>
      </c>
      <c r="AW108" s="229" t="s">
        <v>34</v>
      </c>
      <c r="AX108" s="229" t="s">
        <v>79</v>
      </c>
      <c r="AY108" s="241" t="s">
        <v>135</v>
      </c>
    </row>
    <row r="109" spans="2:65" s="55" customFormat="1" ht="20.45" customHeight="1" x14ac:dyDescent="0.3">
      <c r="B109" s="56"/>
      <c r="C109" s="217" t="s">
        <v>184</v>
      </c>
      <c r="D109" s="217" t="s">
        <v>138</v>
      </c>
      <c r="E109" s="218" t="s">
        <v>711</v>
      </c>
      <c r="F109" s="219" t="s">
        <v>712</v>
      </c>
      <c r="G109" s="220" t="s">
        <v>199</v>
      </c>
      <c r="H109" s="221">
        <v>642.05499999999995</v>
      </c>
      <c r="I109" s="222"/>
      <c r="J109" s="223">
        <f>ROUND(I109*H109,2)</f>
        <v>0</v>
      </c>
      <c r="K109" s="219" t="s">
        <v>200</v>
      </c>
      <c r="L109" s="77"/>
      <c r="M109" s="224"/>
      <c r="N109" s="225" t="s">
        <v>42</v>
      </c>
      <c r="O109" s="5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38" t="s">
        <v>203</v>
      </c>
      <c r="AT109" s="38" t="s">
        <v>138</v>
      </c>
      <c r="AU109" s="38" t="s">
        <v>81</v>
      </c>
      <c r="AY109" s="38" t="s">
        <v>135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38" t="s">
        <v>79</v>
      </c>
      <c r="BK109" s="228">
        <f>ROUND(I109*H109,2)</f>
        <v>0</v>
      </c>
      <c r="BL109" s="38" t="s">
        <v>203</v>
      </c>
      <c r="BM109" s="38" t="s">
        <v>713</v>
      </c>
    </row>
    <row r="110" spans="2:65" s="229" customFormat="1" x14ac:dyDescent="0.3">
      <c r="B110" s="230"/>
      <c r="C110" s="231"/>
      <c r="D110" s="232" t="s">
        <v>147</v>
      </c>
      <c r="E110" s="233"/>
      <c r="F110" s="234" t="s">
        <v>714</v>
      </c>
      <c r="G110" s="231"/>
      <c r="H110" s="235">
        <v>642.05499999999995</v>
      </c>
      <c r="I110" s="236"/>
      <c r="J110" s="231"/>
      <c r="K110" s="231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147</v>
      </c>
      <c r="AU110" s="241" t="s">
        <v>81</v>
      </c>
      <c r="AV110" s="229" t="s">
        <v>81</v>
      </c>
      <c r="AW110" s="229" t="s">
        <v>34</v>
      </c>
      <c r="AX110" s="229" t="s">
        <v>79</v>
      </c>
      <c r="AY110" s="241" t="s">
        <v>135</v>
      </c>
    </row>
    <row r="111" spans="2:65" s="55" customFormat="1" ht="20.45" customHeight="1" x14ac:dyDescent="0.3">
      <c r="B111" s="56"/>
      <c r="C111" s="217" t="s">
        <v>188</v>
      </c>
      <c r="D111" s="217" t="s">
        <v>138</v>
      </c>
      <c r="E111" s="218" t="s">
        <v>715</v>
      </c>
      <c r="F111" s="219" t="s">
        <v>716</v>
      </c>
      <c r="G111" s="220" t="s">
        <v>199</v>
      </c>
      <c r="H111" s="221">
        <v>148.27500000000001</v>
      </c>
      <c r="I111" s="222"/>
      <c r="J111" s="223">
        <f>ROUND(I111*H111,2)</f>
        <v>0</v>
      </c>
      <c r="K111" s="219" t="s">
        <v>200</v>
      </c>
      <c r="L111" s="77"/>
      <c r="M111" s="224"/>
      <c r="N111" s="225" t="s">
        <v>42</v>
      </c>
      <c r="O111" s="57"/>
      <c r="P111" s="226">
        <f>O111*H111</f>
        <v>0</v>
      </c>
      <c r="Q111" s="226">
        <v>1E-3</v>
      </c>
      <c r="R111" s="226">
        <f>Q111*H111</f>
        <v>0.14827500000000002</v>
      </c>
      <c r="S111" s="226">
        <v>3.1E-4</v>
      </c>
      <c r="T111" s="227">
        <f>S111*H111</f>
        <v>4.5965249999999999E-2</v>
      </c>
      <c r="AR111" s="38" t="s">
        <v>203</v>
      </c>
      <c r="AT111" s="38" t="s">
        <v>138</v>
      </c>
      <c r="AU111" s="38" t="s">
        <v>81</v>
      </c>
      <c r="AY111" s="38" t="s">
        <v>135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38" t="s">
        <v>79</v>
      </c>
      <c r="BK111" s="228">
        <f>ROUND(I111*H111,2)</f>
        <v>0</v>
      </c>
      <c r="BL111" s="38" t="s">
        <v>203</v>
      </c>
      <c r="BM111" s="38" t="s">
        <v>717</v>
      </c>
    </row>
    <row r="112" spans="2:65" s="229" customFormat="1" x14ac:dyDescent="0.3">
      <c r="B112" s="230"/>
      <c r="C112" s="231"/>
      <c r="D112" s="232" t="s">
        <v>147</v>
      </c>
      <c r="E112" s="233"/>
      <c r="F112" s="234" t="s">
        <v>710</v>
      </c>
      <c r="G112" s="231"/>
      <c r="H112" s="235">
        <v>148.27500000000001</v>
      </c>
      <c r="I112" s="236"/>
      <c r="J112" s="231"/>
      <c r="K112" s="231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147</v>
      </c>
      <c r="AU112" s="241" t="s">
        <v>81</v>
      </c>
      <c r="AV112" s="229" t="s">
        <v>81</v>
      </c>
      <c r="AW112" s="229" t="s">
        <v>34</v>
      </c>
      <c r="AX112" s="229" t="s">
        <v>79</v>
      </c>
      <c r="AY112" s="241" t="s">
        <v>135</v>
      </c>
    </row>
    <row r="113" spans="2:65" s="55" customFormat="1" ht="20.45" customHeight="1" x14ac:dyDescent="0.3">
      <c r="B113" s="56"/>
      <c r="C113" s="217" t="s">
        <v>192</v>
      </c>
      <c r="D113" s="217" t="s">
        <v>138</v>
      </c>
      <c r="E113" s="218" t="s">
        <v>718</v>
      </c>
      <c r="F113" s="219" t="s">
        <v>719</v>
      </c>
      <c r="G113" s="220" t="s">
        <v>199</v>
      </c>
      <c r="H113" s="221">
        <v>642.05499999999995</v>
      </c>
      <c r="I113" s="222"/>
      <c r="J113" s="223">
        <f>ROUND(I113*H113,2)</f>
        <v>0</v>
      </c>
      <c r="K113" s="219" t="s">
        <v>200</v>
      </c>
      <c r="L113" s="77"/>
      <c r="M113" s="224"/>
      <c r="N113" s="225" t="s">
        <v>42</v>
      </c>
      <c r="O113" s="57"/>
      <c r="P113" s="226">
        <f>O113*H113</f>
        <v>0</v>
      </c>
      <c r="Q113" s="226">
        <v>1E-3</v>
      </c>
      <c r="R113" s="226">
        <f>Q113*H113</f>
        <v>0.64205499999999993</v>
      </c>
      <c r="S113" s="226">
        <v>3.1E-4</v>
      </c>
      <c r="T113" s="227">
        <f>S113*H113</f>
        <v>0.19903704999999999</v>
      </c>
      <c r="AR113" s="38" t="s">
        <v>203</v>
      </c>
      <c r="AT113" s="38" t="s">
        <v>138</v>
      </c>
      <c r="AU113" s="38" t="s">
        <v>81</v>
      </c>
      <c r="AY113" s="38" t="s">
        <v>135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38" t="s">
        <v>79</v>
      </c>
      <c r="BK113" s="228">
        <f>ROUND(I113*H113,2)</f>
        <v>0</v>
      </c>
      <c r="BL113" s="38" t="s">
        <v>203</v>
      </c>
      <c r="BM113" s="38" t="s">
        <v>720</v>
      </c>
    </row>
    <row r="114" spans="2:65" s="229" customFormat="1" x14ac:dyDescent="0.3">
      <c r="B114" s="230"/>
      <c r="C114" s="231"/>
      <c r="D114" s="232" t="s">
        <v>147</v>
      </c>
      <c r="E114" s="233"/>
      <c r="F114" s="234" t="s">
        <v>714</v>
      </c>
      <c r="G114" s="231"/>
      <c r="H114" s="235">
        <v>642.05499999999995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147</v>
      </c>
      <c r="AU114" s="241" t="s">
        <v>81</v>
      </c>
      <c r="AV114" s="229" t="s">
        <v>81</v>
      </c>
      <c r="AW114" s="229" t="s">
        <v>34</v>
      </c>
      <c r="AX114" s="229" t="s">
        <v>79</v>
      </c>
      <c r="AY114" s="241" t="s">
        <v>135</v>
      </c>
    </row>
    <row r="115" spans="2:65" s="55" customFormat="1" ht="28.9" customHeight="1" x14ac:dyDescent="0.3">
      <c r="B115" s="56"/>
      <c r="C115" s="217" t="s">
        <v>10</v>
      </c>
      <c r="D115" s="217" t="s">
        <v>138</v>
      </c>
      <c r="E115" s="218" t="s">
        <v>721</v>
      </c>
      <c r="F115" s="219" t="s">
        <v>722</v>
      </c>
      <c r="G115" s="220" t="s">
        <v>199</v>
      </c>
      <c r="H115" s="221">
        <v>148.27500000000001</v>
      </c>
      <c r="I115" s="222"/>
      <c r="J115" s="223">
        <f>ROUND(I115*H115,2)</f>
        <v>0</v>
      </c>
      <c r="K115" s="219" t="s">
        <v>200</v>
      </c>
      <c r="L115" s="77"/>
      <c r="M115" s="224"/>
      <c r="N115" s="225" t="s">
        <v>42</v>
      </c>
      <c r="O115" s="57"/>
      <c r="P115" s="226">
        <f>O115*H115</f>
        <v>0</v>
      </c>
      <c r="Q115" s="226">
        <v>2.5999999999999998E-4</v>
      </c>
      <c r="R115" s="226">
        <f>Q115*H115</f>
        <v>3.8551499999999995E-2</v>
      </c>
      <c r="S115" s="226">
        <v>0</v>
      </c>
      <c r="T115" s="227">
        <f>S115*H115</f>
        <v>0</v>
      </c>
      <c r="AR115" s="38" t="s">
        <v>203</v>
      </c>
      <c r="AT115" s="38" t="s">
        <v>138</v>
      </c>
      <c r="AU115" s="38" t="s">
        <v>81</v>
      </c>
      <c r="AY115" s="38" t="s">
        <v>135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38" t="s">
        <v>79</v>
      </c>
      <c r="BK115" s="228">
        <f>ROUND(I115*H115,2)</f>
        <v>0</v>
      </c>
      <c r="BL115" s="38" t="s">
        <v>203</v>
      </c>
      <c r="BM115" s="38" t="s">
        <v>723</v>
      </c>
    </row>
    <row r="116" spans="2:65" s="229" customFormat="1" x14ac:dyDescent="0.3">
      <c r="B116" s="230"/>
      <c r="C116" s="231"/>
      <c r="D116" s="232" t="s">
        <v>147</v>
      </c>
      <c r="E116" s="233"/>
      <c r="F116" s="234" t="s">
        <v>710</v>
      </c>
      <c r="G116" s="231"/>
      <c r="H116" s="235">
        <v>148.27500000000001</v>
      </c>
      <c r="I116" s="236"/>
      <c r="J116" s="231"/>
      <c r="K116" s="231"/>
      <c r="L116" s="237"/>
      <c r="M116" s="238"/>
      <c r="N116" s="239"/>
      <c r="O116" s="239"/>
      <c r="P116" s="239"/>
      <c r="Q116" s="239"/>
      <c r="R116" s="239"/>
      <c r="S116" s="239"/>
      <c r="T116" s="240"/>
      <c r="AT116" s="241" t="s">
        <v>147</v>
      </c>
      <c r="AU116" s="241" t="s">
        <v>81</v>
      </c>
      <c r="AV116" s="229" t="s">
        <v>81</v>
      </c>
      <c r="AW116" s="229" t="s">
        <v>34</v>
      </c>
      <c r="AX116" s="229" t="s">
        <v>79</v>
      </c>
      <c r="AY116" s="241" t="s">
        <v>135</v>
      </c>
    </row>
    <row r="117" spans="2:65" s="55" customFormat="1" ht="28.9" customHeight="1" x14ac:dyDescent="0.3">
      <c r="B117" s="56"/>
      <c r="C117" s="217" t="s">
        <v>203</v>
      </c>
      <c r="D117" s="217" t="s">
        <v>138</v>
      </c>
      <c r="E117" s="218" t="s">
        <v>724</v>
      </c>
      <c r="F117" s="219" t="s">
        <v>725</v>
      </c>
      <c r="G117" s="220" t="s">
        <v>199</v>
      </c>
      <c r="H117" s="221">
        <v>642.05499999999995</v>
      </c>
      <c r="I117" s="222"/>
      <c r="J117" s="223">
        <f>ROUND(I117*H117,2)</f>
        <v>0</v>
      </c>
      <c r="K117" s="219" t="s">
        <v>200</v>
      </c>
      <c r="L117" s="77"/>
      <c r="M117" s="224"/>
      <c r="N117" s="225" t="s">
        <v>42</v>
      </c>
      <c r="O117" s="57"/>
      <c r="P117" s="226">
        <f>O117*H117</f>
        <v>0</v>
      </c>
      <c r="Q117" s="226">
        <v>2.5999999999999998E-4</v>
      </c>
      <c r="R117" s="226">
        <f>Q117*H117</f>
        <v>0.16693429999999998</v>
      </c>
      <c r="S117" s="226">
        <v>0</v>
      </c>
      <c r="T117" s="227">
        <f>S117*H117</f>
        <v>0</v>
      </c>
      <c r="AR117" s="38" t="s">
        <v>203</v>
      </c>
      <c r="AT117" s="38" t="s">
        <v>138</v>
      </c>
      <c r="AU117" s="38" t="s">
        <v>81</v>
      </c>
      <c r="AY117" s="38" t="s">
        <v>135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38" t="s">
        <v>79</v>
      </c>
      <c r="BK117" s="228">
        <f>ROUND(I117*H117,2)</f>
        <v>0</v>
      </c>
      <c r="BL117" s="38" t="s">
        <v>203</v>
      </c>
      <c r="BM117" s="38" t="s">
        <v>726</v>
      </c>
    </row>
    <row r="118" spans="2:65" s="229" customFormat="1" x14ac:dyDescent="0.3">
      <c r="B118" s="230"/>
      <c r="C118" s="231"/>
      <c r="D118" s="245" t="s">
        <v>147</v>
      </c>
      <c r="E118" s="254"/>
      <c r="F118" s="255" t="s">
        <v>714</v>
      </c>
      <c r="G118" s="231"/>
      <c r="H118" s="256">
        <v>642.05499999999995</v>
      </c>
      <c r="I118" s="236"/>
      <c r="J118" s="231"/>
      <c r="K118" s="231"/>
      <c r="L118" s="237"/>
      <c r="M118" s="296"/>
      <c r="N118" s="297"/>
      <c r="O118" s="297"/>
      <c r="P118" s="297"/>
      <c r="Q118" s="297"/>
      <c r="R118" s="297"/>
      <c r="S118" s="297"/>
      <c r="T118" s="298"/>
      <c r="AT118" s="241" t="s">
        <v>147</v>
      </c>
      <c r="AU118" s="241" t="s">
        <v>81</v>
      </c>
      <c r="AV118" s="229" t="s">
        <v>81</v>
      </c>
      <c r="AW118" s="229" t="s">
        <v>34</v>
      </c>
      <c r="AX118" s="229" t="s">
        <v>79</v>
      </c>
      <c r="AY118" s="241" t="s">
        <v>135</v>
      </c>
    </row>
    <row r="119" spans="2:65" s="55" customFormat="1" ht="6.95" customHeight="1" x14ac:dyDescent="0.3">
      <c r="B119" s="72"/>
      <c r="C119" s="73"/>
      <c r="D119" s="73"/>
      <c r="E119" s="73"/>
      <c r="F119" s="73"/>
      <c r="G119" s="73"/>
      <c r="H119" s="73"/>
      <c r="I119" s="158"/>
      <c r="J119" s="73"/>
      <c r="K119" s="73"/>
      <c r="L119" s="77"/>
    </row>
  </sheetData>
  <sheetProtection password="CC35" sheet="1" objects="1" scenarios="1" formatCells="0" formatColumns="0" formatRows="0" sort="0" autoFilter="0"/>
  <autoFilter ref="C82:K118"/>
  <mergeCells count="9">
    <mergeCell ref="E45:H45"/>
    <mergeCell ref="E47:H47"/>
    <mergeCell ref="E73:H73"/>
    <mergeCell ref="E75:H75"/>
    <mergeCell ref="G1:H1"/>
    <mergeCell ref="L2:V2"/>
    <mergeCell ref="E7:H7"/>
    <mergeCell ref="E9:H9"/>
    <mergeCell ref="E24:H24"/>
  </mergeCells>
  <hyperlinks>
    <hyperlink ref="F1" location="C2" display="1) Krycí list soupisu"/>
    <hyperlink ref="G1" location="C54" display="2) Rekapitulace"/>
    <hyperlink ref="J1" location="C82" display="3) Soupis prací"/>
    <hyperlink ref="L1" location="'Rekapitulace stavby'!C2" display="Rekapitulace stavby"/>
  </hyperlinks>
  <pageMargins left="0.58333333333333304" right="0.58333333333333304" top="0.58333333333333304" bottom="0.58333333333333304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7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31" customWidth="1"/>
    <col min="10" max="10" width="20.1640625" customWidth="1"/>
    <col min="11" max="11" width="13.33203125" customWidth="1"/>
    <col min="12" max="12" width="8.83203125" customWidth="1"/>
    <col min="13" max="18" width="9.1640625" hidden="1" customWidth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32" max="43" width="8.83203125" customWidth="1"/>
    <col min="44" max="65" width="9.1640625" hidden="1" customWidth="1"/>
    <col min="66" max="1025" width="8.83203125" customWidth="1"/>
  </cols>
  <sheetData>
    <row r="1" spans="1:70" ht="21.75" customHeight="1" x14ac:dyDescent="0.3">
      <c r="A1" s="35"/>
      <c r="B1" s="132"/>
      <c r="C1" s="132"/>
      <c r="D1" s="133" t="s">
        <v>1</v>
      </c>
      <c r="E1" s="132"/>
      <c r="F1" s="134" t="s">
        <v>96</v>
      </c>
      <c r="G1" s="20" t="s">
        <v>97</v>
      </c>
      <c r="H1" s="20"/>
      <c r="I1" s="135"/>
      <c r="J1" s="134" t="s">
        <v>98</v>
      </c>
      <c r="K1" s="133" t="s">
        <v>99</v>
      </c>
      <c r="L1" s="134" t="s">
        <v>100</v>
      </c>
      <c r="M1" s="134"/>
      <c r="N1" s="134"/>
      <c r="O1" s="134"/>
      <c r="P1" s="134"/>
      <c r="Q1" s="134"/>
      <c r="R1" s="134"/>
      <c r="S1" s="134"/>
      <c r="T1" s="134"/>
      <c r="U1" s="34"/>
      <c r="V1" s="34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</row>
    <row r="2" spans="1:70" ht="36.950000000000003" customHeight="1" x14ac:dyDescent="0.3"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AT2" s="38" t="s">
        <v>95</v>
      </c>
    </row>
    <row r="3" spans="1:70" ht="6.95" customHeight="1" x14ac:dyDescent="0.3">
      <c r="B3" s="39"/>
      <c r="C3" s="40"/>
      <c r="D3" s="40"/>
      <c r="E3" s="40"/>
      <c r="F3" s="40"/>
      <c r="G3" s="40"/>
      <c r="H3" s="40"/>
      <c r="I3" s="136"/>
      <c r="J3" s="40"/>
      <c r="K3" s="41"/>
      <c r="AT3" s="38" t="s">
        <v>81</v>
      </c>
    </row>
    <row r="4" spans="1:70" ht="36.950000000000003" customHeight="1" x14ac:dyDescent="0.3">
      <c r="B4" s="42"/>
      <c r="C4" s="43"/>
      <c r="D4" s="44" t="s">
        <v>101</v>
      </c>
      <c r="E4" s="43"/>
      <c r="F4" s="43"/>
      <c r="G4" s="43"/>
      <c r="H4" s="43"/>
      <c r="I4" s="137"/>
      <c r="J4" s="43"/>
      <c r="K4" s="45"/>
      <c r="M4" s="46" t="s">
        <v>12</v>
      </c>
      <c r="AT4" s="38" t="s">
        <v>6</v>
      </c>
    </row>
    <row r="5" spans="1:70" ht="6.95" customHeight="1" x14ac:dyDescent="0.3">
      <c r="B5" s="42"/>
      <c r="C5" s="43"/>
      <c r="D5" s="43"/>
      <c r="E5" s="43"/>
      <c r="F5" s="43"/>
      <c r="G5" s="43"/>
      <c r="H5" s="43"/>
      <c r="I5" s="137"/>
      <c r="J5" s="43"/>
      <c r="K5" s="45"/>
    </row>
    <row r="6" spans="1:70" ht="15" x14ac:dyDescent="0.3">
      <c r="B6" s="42"/>
      <c r="C6" s="43"/>
      <c r="D6" s="51" t="s">
        <v>18</v>
      </c>
      <c r="E6" s="43"/>
      <c r="F6" s="43"/>
      <c r="G6" s="43"/>
      <c r="H6" s="43"/>
      <c r="I6" s="137"/>
      <c r="J6" s="43"/>
      <c r="K6" s="45"/>
    </row>
    <row r="7" spans="1:70" ht="20.45" customHeight="1" x14ac:dyDescent="0.3">
      <c r="B7" s="42"/>
      <c r="C7" s="43"/>
      <c r="D7" s="43"/>
      <c r="E7" s="19" t="str">
        <f>'Rekapitulace stavby'!K6</f>
        <v>ZÁKLADNÍ ŠKOLA LESNÍ - OPRAVA TĚLOCVIČNY</v>
      </c>
      <c r="F7" s="19"/>
      <c r="G7" s="19"/>
      <c r="H7" s="19"/>
      <c r="I7" s="137"/>
      <c r="J7" s="43"/>
      <c r="K7" s="45"/>
    </row>
    <row r="8" spans="1:70" s="55" customFormat="1" ht="15" x14ac:dyDescent="0.3">
      <c r="B8" s="56"/>
      <c r="C8" s="57"/>
      <c r="D8" s="51" t="s">
        <v>102</v>
      </c>
      <c r="E8" s="57"/>
      <c r="F8" s="57"/>
      <c r="G8" s="57"/>
      <c r="H8" s="57"/>
      <c r="I8" s="138"/>
      <c r="J8" s="57"/>
      <c r="K8" s="60"/>
    </row>
    <row r="9" spans="1:70" s="55" customFormat="1" ht="36.950000000000003" customHeight="1" x14ac:dyDescent="0.3">
      <c r="B9" s="56"/>
      <c r="C9" s="57"/>
      <c r="D9" s="57"/>
      <c r="E9" s="2" t="s">
        <v>727</v>
      </c>
      <c r="F9" s="2"/>
      <c r="G9" s="2"/>
      <c r="H9" s="2"/>
      <c r="I9" s="138"/>
      <c r="J9" s="57"/>
      <c r="K9" s="60"/>
    </row>
    <row r="10" spans="1:70" s="55" customFormat="1" x14ac:dyDescent="0.3">
      <c r="B10" s="56"/>
      <c r="C10" s="57"/>
      <c r="D10" s="57"/>
      <c r="E10" s="57"/>
      <c r="F10" s="57"/>
      <c r="G10" s="57"/>
      <c r="H10" s="57"/>
      <c r="I10" s="138"/>
      <c r="J10" s="57"/>
      <c r="K10" s="60"/>
    </row>
    <row r="11" spans="1:70" s="55" customFormat="1" ht="14.45" customHeight="1" x14ac:dyDescent="0.3">
      <c r="B11" s="56"/>
      <c r="C11" s="57"/>
      <c r="D11" s="51" t="s">
        <v>20</v>
      </c>
      <c r="E11" s="57"/>
      <c r="F11" s="49"/>
      <c r="G11" s="57"/>
      <c r="H11" s="57"/>
      <c r="I11" s="139" t="s">
        <v>21</v>
      </c>
      <c r="J11" s="49"/>
      <c r="K11" s="60"/>
    </row>
    <row r="12" spans="1:70" s="55" customFormat="1" ht="14.45" customHeight="1" x14ac:dyDescent="0.3">
      <c r="B12" s="56"/>
      <c r="C12" s="57"/>
      <c r="D12" s="51" t="s">
        <v>22</v>
      </c>
      <c r="E12" s="57"/>
      <c r="F12" s="49" t="s">
        <v>23</v>
      </c>
      <c r="G12" s="57"/>
      <c r="H12" s="57"/>
      <c r="I12" s="139" t="s">
        <v>24</v>
      </c>
      <c r="J12" s="91" t="str">
        <f>'Rekapitulace stavby'!AN8</f>
        <v>6.3.2017</v>
      </c>
      <c r="K12" s="60"/>
    </row>
    <row r="13" spans="1:70" s="55" customFormat="1" ht="10.9" customHeight="1" x14ac:dyDescent="0.3">
      <c r="B13" s="56"/>
      <c r="C13" s="57"/>
      <c r="D13" s="57"/>
      <c r="E13" s="57"/>
      <c r="F13" s="57"/>
      <c r="G13" s="57"/>
      <c r="H13" s="57"/>
      <c r="I13" s="138"/>
      <c r="J13" s="57"/>
      <c r="K13" s="60"/>
    </row>
    <row r="14" spans="1:70" s="55" customFormat="1" ht="14.45" customHeight="1" x14ac:dyDescent="0.3">
      <c r="B14" s="56"/>
      <c r="C14" s="57"/>
      <c r="D14" s="51" t="s">
        <v>26</v>
      </c>
      <c r="E14" s="57"/>
      <c r="F14" s="57"/>
      <c r="G14" s="57"/>
      <c r="H14" s="57"/>
      <c r="I14" s="139" t="s">
        <v>27</v>
      </c>
      <c r="J14" s="49"/>
      <c r="K14" s="60"/>
    </row>
    <row r="15" spans="1:70" s="55" customFormat="1" ht="18" customHeight="1" x14ac:dyDescent="0.3">
      <c r="B15" s="56"/>
      <c r="C15" s="57"/>
      <c r="D15" s="57"/>
      <c r="E15" s="49" t="s">
        <v>28</v>
      </c>
      <c r="F15" s="57"/>
      <c r="G15" s="57"/>
      <c r="H15" s="57"/>
      <c r="I15" s="139" t="s">
        <v>29</v>
      </c>
      <c r="J15" s="49"/>
      <c r="K15" s="60"/>
    </row>
    <row r="16" spans="1:70" s="55" customFormat="1" ht="6.95" customHeight="1" x14ac:dyDescent="0.3">
      <c r="B16" s="56"/>
      <c r="C16" s="57"/>
      <c r="D16" s="57"/>
      <c r="E16" s="57"/>
      <c r="F16" s="57"/>
      <c r="G16" s="57"/>
      <c r="H16" s="57"/>
      <c r="I16" s="138"/>
      <c r="J16" s="57"/>
      <c r="K16" s="60"/>
    </row>
    <row r="17" spans="2:11" s="55" customFormat="1" ht="14.45" customHeight="1" x14ac:dyDescent="0.3">
      <c r="B17" s="56"/>
      <c r="C17" s="57"/>
      <c r="D17" s="51" t="s">
        <v>30</v>
      </c>
      <c r="E17" s="57"/>
      <c r="F17" s="57"/>
      <c r="G17" s="57"/>
      <c r="H17" s="57"/>
      <c r="I17" s="139" t="s">
        <v>27</v>
      </c>
      <c r="J17" s="49" t="str">
        <f>IF('Rekapitulace stavby'!AN13="Vyplň údaj","",IF('Rekapitulace stavby'!AN13="","",'Rekapitulace stavby'!AN13))</f>
        <v/>
      </c>
      <c r="K17" s="60"/>
    </row>
    <row r="18" spans="2:11" s="55" customFormat="1" ht="18" customHeight="1" x14ac:dyDescent="0.3">
      <c r="B18" s="56"/>
      <c r="C18" s="57"/>
      <c r="D18" s="57"/>
      <c r="E18" s="49" t="str">
        <f>IF('Rekapitulace stavby'!E14="Vyplň údaj","",IF('Rekapitulace stavby'!E14="","",'Rekapitulace stavby'!E14))</f>
        <v/>
      </c>
      <c r="F18" s="57"/>
      <c r="G18" s="57"/>
      <c r="H18" s="57"/>
      <c r="I18" s="139" t="s">
        <v>29</v>
      </c>
      <c r="J18" s="49" t="str">
        <f>IF('Rekapitulace stavby'!AN14="Vyplň údaj","",IF('Rekapitulace stavby'!AN14="","",'Rekapitulace stavby'!AN14))</f>
        <v/>
      </c>
      <c r="K18" s="60"/>
    </row>
    <row r="19" spans="2:11" s="55" customFormat="1" ht="6.95" customHeight="1" x14ac:dyDescent="0.3">
      <c r="B19" s="56"/>
      <c r="C19" s="57"/>
      <c r="D19" s="57"/>
      <c r="E19" s="57"/>
      <c r="F19" s="57"/>
      <c r="G19" s="57"/>
      <c r="H19" s="57"/>
      <c r="I19" s="138"/>
      <c r="J19" s="57"/>
      <c r="K19" s="60"/>
    </row>
    <row r="20" spans="2:11" s="55" customFormat="1" ht="14.45" customHeight="1" x14ac:dyDescent="0.3">
      <c r="B20" s="56"/>
      <c r="C20" s="57"/>
      <c r="D20" s="51" t="s">
        <v>32</v>
      </c>
      <c r="E20" s="57"/>
      <c r="F20" s="57"/>
      <c r="G20" s="57"/>
      <c r="H20" s="57"/>
      <c r="I20" s="139" t="s">
        <v>27</v>
      </c>
      <c r="J20" s="49"/>
      <c r="K20" s="60"/>
    </row>
    <row r="21" spans="2:11" s="55" customFormat="1" ht="18" customHeight="1" x14ac:dyDescent="0.3">
      <c r="B21" s="56"/>
      <c r="C21" s="57"/>
      <c r="D21" s="57"/>
      <c r="E21" s="49" t="s">
        <v>33</v>
      </c>
      <c r="F21" s="57"/>
      <c r="G21" s="57"/>
      <c r="H21" s="57"/>
      <c r="I21" s="139" t="s">
        <v>29</v>
      </c>
      <c r="J21" s="49"/>
      <c r="K21" s="60"/>
    </row>
    <row r="22" spans="2:11" s="55" customFormat="1" ht="6.95" customHeight="1" x14ac:dyDescent="0.3">
      <c r="B22" s="56"/>
      <c r="C22" s="57"/>
      <c r="D22" s="57"/>
      <c r="E22" s="57"/>
      <c r="F22" s="57"/>
      <c r="G22" s="57"/>
      <c r="H22" s="57"/>
      <c r="I22" s="138"/>
      <c r="J22" s="57"/>
      <c r="K22" s="60"/>
    </row>
    <row r="23" spans="2:11" s="55" customFormat="1" ht="14.45" customHeight="1" x14ac:dyDescent="0.3">
      <c r="B23" s="56"/>
      <c r="C23" s="57"/>
      <c r="D23" s="51" t="s">
        <v>35</v>
      </c>
      <c r="E23" s="57"/>
      <c r="F23" s="57"/>
      <c r="G23" s="57"/>
      <c r="H23" s="57"/>
      <c r="I23" s="138"/>
      <c r="J23" s="57"/>
      <c r="K23" s="60"/>
    </row>
    <row r="24" spans="2:11" s="140" customFormat="1" ht="106.9" customHeight="1" x14ac:dyDescent="0.3">
      <c r="B24" s="141"/>
      <c r="C24" s="142"/>
      <c r="D24" s="142"/>
      <c r="E24" s="9" t="s">
        <v>104</v>
      </c>
      <c r="F24" s="9"/>
      <c r="G24" s="9"/>
      <c r="H24" s="9"/>
      <c r="I24" s="143"/>
      <c r="J24" s="142"/>
      <c r="K24" s="144"/>
    </row>
    <row r="25" spans="2:11" s="55" customFormat="1" ht="6.95" customHeight="1" x14ac:dyDescent="0.3">
      <c r="B25" s="56"/>
      <c r="C25" s="57"/>
      <c r="D25" s="57"/>
      <c r="E25" s="57"/>
      <c r="F25" s="57"/>
      <c r="G25" s="57"/>
      <c r="H25" s="57"/>
      <c r="I25" s="138"/>
      <c r="J25" s="57"/>
      <c r="K25" s="60"/>
    </row>
    <row r="26" spans="2:11" s="55" customFormat="1" ht="6.95" customHeight="1" x14ac:dyDescent="0.3">
      <c r="B26" s="56"/>
      <c r="C26" s="57"/>
      <c r="D26" s="103"/>
      <c r="E26" s="103"/>
      <c r="F26" s="103"/>
      <c r="G26" s="103"/>
      <c r="H26" s="103"/>
      <c r="I26" s="145"/>
      <c r="J26" s="103"/>
      <c r="K26" s="146"/>
    </row>
    <row r="27" spans="2:11" s="55" customFormat="1" ht="25.35" customHeight="1" x14ac:dyDescent="0.3">
      <c r="B27" s="56"/>
      <c r="C27" s="57"/>
      <c r="D27" s="147" t="s">
        <v>37</v>
      </c>
      <c r="E27" s="57"/>
      <c r="F27" s="57"/>
      <c r="G27" s="57"/>
      <c r="H27" s="57"/>
      <c r="I27" s="138"/>
      <c r="J27" s="107">
        <f>ROUND(J77,2)</f>
        <v>0</v>
      </c>
      <c r="K27" s="60"/>
    </row>
    <row r="28" spans="2:11" s="55" customFormat="1" ht="6.95" customHeight="1" x14ac:dyDescent="0.3">
      <c r="B28" s="56"/>
      <c r="C28" s="57"/>
      <c r="D28" s="103"/>
      <c r="E28" s="103"/>
      <c r="F28" s="103"/>
      <c r="G28" s="103"/>
      <c r="H28" s="103"/>
      <c r="I28" s="145"/>
      <c r="J28" s="103"/>
      <c r="K28" s="146"/>
    </row>
    <row r="29" spans="2:11" s="55" customFormat="1" ht="14.45" customHeight="1" x14ac:dyDescent="0.3">
      <c r="B29" s="56"/>
      <c r="C29" s="57"/>
      <c r="D29" s="57"/>
      <c r="E29" s="57"/>
      <c r="F29" s="61" t="s">
        <v>39</v>
      </c>
      <c r="G29" s="57"/>
      <c r="H29" s="57"/>
      <c r="I29" s="148" t="s">
        <v>38</v>
      </c>
      <c r="J29" s="61" t="s">
        <v>40</v>
      </c>
      <c r="K29" s="60"/>
    </row>
    <row r="30" spans="2:11" s="55" customFormat="1" ht="14.45" customHeight="1" x14ac:dyDescent="0.3">
      <c r="B30" s="56"/>
      <c r="C30" s="57"/>
      <c r="D30" s="65" t="s">
        <v>41</v>
      </c>
      <c r="E30" s="65" t="s">
        <v>42</v>
      </c>
      <c r="F30" s="149">
        <f>ROUND(SUM(BE77:BE86), 2)</f>
        <v>0</v>
      </c>
      <c r="G30" s="57"/>
      <c r="H30" s="57"/>
      <c r="I30" s="150">
        <v>0.21</v>
      </c>
      <c r="J30" s="149">
        <f>ROUND(ROUND((SUM(BE77:BE86)), 2)*I30, 2)</f>
        <v>0</v>
      </c>
      <c r="K30" s="60"/>
    </row>
    <row r="31" spans="2:11" s="55" customFormat="1" ht="14.45" customHeight="1" x14ac:dyDescent="0.3">
      <c r="B31" s="56"/>
      <c r="C31" s="57"/>
      <c r="D31" s="57"/>
      <c r="E31" s="65" t="s">
        <v>43</v>
      </c>
      <c r="F31" s="149">
        <f>ROUND(SUM(BF77:BF86), 2)</f>
        <v>0</v>
      </c>
      <c r="G31" s="57"/>
      <c r="H31" s="57"/>
      <c r="I31" s="150">
        <v>0.15</v>
      </c>
      <c r="J31" s="149">
        <f>ROUND(ROUND((SUM(BF77:BF86)), 2)*I31, 2)</f>
        <v>0</v>
      </c>
      <c r="K31" s="60"/>
    </row>
    <row r="32" spans="2:11" s="55" customFormat="1" ht="14.45" hidden="1" customHeight="1" x14ac:dyDescent="0.3">
      <c r="B32" s="56"/>
      <c r="C32" s="57"/>
      <c r="D32" s="57"/>
      <c r="E32" s="65" t="s">
        <v>44</v>
      </c>
      <c r="F32" s="149">
        <f>ROUND(SUM(BG77:BG86), 2)</f>
        <v>0</v>
      </c>
      <c r="G32" s="57"/>
      <c r="H32" s="57"/>
      <c r="I32" s="150">
        <v>0.21</v>
      </c>
      <c r="J32" s="149">
        <v>0</v>
      </c>
      <c r="K32" s="60"/>
    </row>
    <row r="33" spans="2:11" s="55" customFormat="1" ht="14.45" hidden="1" customHeight="1" x14ac:dyDescent="0.3">
      <c r="B33" s="56"/>
      <c r="C33" s="57"/>
      <c r="D33" s="57"/>
      <c r="E33" s="65" t="s">
        <v>45</v>
      </c>
      <c r="F33" s="149">
        <f>ROUND(SUM(BH77:BH86), 2)</f>
        <v>0</v>
      </c>
      <c r="G33" s="57"/>
      <c r="H33" s="57"/>
      <c r="I33" s="150">
        <v>0.15</v>
      </c>
      <c r="J33" s="149">
        <v>0</v>
      </c>
      <c r="K33" s="60"/>
    </row>
    <row r="34" spans="2:11" s="55" customFormat="1" ht="14.45" hidden="1" customHeight="1" x14ac:dyDescent="0.3">
      <c r="B34" s="56"/>
      <c r="C34" s="57"/>
      <c r="D34" s="57"/>
      <c r="E34" s="65" t="s">
        <v>46</v>
      </c>
      <c r="F34" s="149">
        <f>ROUND(SUM(BI77:BI86), 2)</f>
        <v>0</v>
      </c>
      <c r="G34" s="57"/>
      <c r="H34" s="57"/>
      <c r="I34" s="150">
        <v>0</v>
      </c>
      <c r="J34" s="149">
        <v>0</v>
      </c>
      <c r="K34" s="60"/>
    </row>
    <row r="35" spans="2:11" s="55" customFormat="1" ht="6.95" customHeight="1" x14ac:dyDescent="0.3">
      <c r="B35" s="56"/>
      <c r="C35" s="57"/>
      <c r="D35" s="57"/>
      <c r="E35" s="57"/>
      <c r="F35" s="57"/>
      <c r="G35" s="57"/>
      <c r="H35" s="57"/>
      <c r="I35" s="138"/>
      <c r="J35" s="57"/>
      <c r="K35" s="60"/>
    </row>
    <row r="36" spans="2:11" s="55" customFormat="1" ht="25.35" customHeight="1" x14ac:dyDescent="0.3">
      <c r="B36" s="56"/>
      <c r="C36" s="151"/>
      <c r="D36" s="152" t="s">
        <v>47</v>
      </c>
      <c r="E36" s="97"/>
      <c r="F36" s="97"/>
      <c r="G36" s="153" t="s">
        <v>48</v>
      </c>
      <c r="H36" s="154" t="s">
        <v>49</v>
      </c>
      <c r="I36" s="155"/>
      <c r="J36" s="156">
        <f>SUM(J27:J34)</f>
        <v>0</v>
      </c>
      <c r="K36" s="157"/>
    </row>
    <row r="37" spans="2:11" s="55" customFormat="1" ht="14.45" customHeight="1" x14ac:dyDescent="0.3">
      <c r="B37" s="72"/>
      <c r="C37" s="73"/>
      <c r="D37" s="73"/>
      <c r="E37" s="73"/>
      <c r="F37" s="73"/>
      <c r="G37" s="73"/>
      <c r="H37" s="73"/>
      <c r="I37" s="158"/>
      <c r="J37" s="73"/>
      <c r="K37" s="74"/>
    </row>
    <row r="41" spans="2:11" s="55" customFormat="1" ht="6.95" customHeight="1" x14ac:dyDescent="0.3">
      <c r="B41" s="159"/>
      <c r="C41" s="160"/>
      <c r="D41" s="160"/>
      <c r="E41" s="160"/>
      <c r="F41" s="160"/>
      <c r="G41" s="160"/>
      <c r="H41" s="160"/>
      <c r="I41" s="161"/>
      <c r="J41" s="160"/>
      <c r="K41" s="162"/>
    </row>
    <row r="42" spans="2:11" s="55" customFormat="1" ht="36.950000000000003" customHeight="1" x14ac:dyDescent="0.3">
      <c r="B42" s="56"/>
      <c r="C42" s="44" t="s">
        <v>105</v>
      </c>
      <c r="D42" s="57"/>
      <c r="E42" s="57"/>
      <c r="F42" s="57"/>
      <c r="G42" s="57"/>
      <c r="H42" s="57"/>
      <c r="I42" s="138"/>
      <c r="J42" s="57"/>
      <c r="K42" s="60"/>
    </row>
    <row r="43" spans="2:11" s="55" customFormat="1" ht="6.95" customHeight="1" x14ac:dyDescent="0.3">
      <c r="B43" s="56"/>
      <c r="C43" s="57"/>
      <c r="D43" s="57"/>
      <c r="E43" s="57"/>
      <c r="F43" s="57"/>
      <c r="G43" s="57"/>
      <c r="H43" s="57"/>
      <c r="I43" s="138"/>
      <c r="J43" s="57"/>
      <c r="K43" s="60"/>
    </row>
    <row r="44" spans="2:11" s="55" customFormat="1" ht="14.45" customHeight="1" x14ac:dyDescent="0.3">
      <c r="B44" s="56"/>
      <c r="C44" s="51" t="s">
        <v>18</v>
      </c>
      <c r="D44" s="57"/>
      <c r="E44" s="57"/>
      <c r="F44" s="57"/>
      <c r="G44" s="57"/>
      <c r="H44" s="57"/>
      <c r="I44" s="138"/>
      <c r="J44" s="57"/>
      <c r="K44" s="60"/>
    </row>
    <row r="45" spans="2:11" s="55" customFormat="1" ht="20.45" customHeight="1" x14ac:dyDescent="0.3">
      <c r="B45" s="56"/>
      <c r="C45" s="57"/>
      <c r="D45" s="57"/>
      <c r="E45" s="19" t="str">
        <f>E7</f>
        <v>ZÁKLADNÍ ŠKOLA LESNÍ - OPRAVA TĚLOCVIČNY</v>
      </c>
      <c r="F45" s="19"/>
      <c r="G45" s="19"/>
      <c r="H45" s="19"/>
      <c r="I45" s="138"/>
      <c r="J45" s="57"/>
      <c r="K45" s="60"/>
    </row>
    <row r="46" spans="2:11" s="55" customFormat="1" ht="14.45" customHeight="1" x14ac:dyDescent="0.3">
      <c r="B46" s="56"/>
      <c r="C46" s="51" t="s">
        <v>102</v>
      </c>
      <c r="D46" s="57"/>
      <c r="E46" s="57"/>
      <c r="F46" s="57"/>
      <c r="G46" s="57"/>
      <c r="H46" s="57"/>
      <c r="I46" s="138"/>
      <c r="J46" s="57"/>
      <c r="K46" s="60"/>
    </row>
    <row r="47" spans="2:11" s="55" customFormat="1" ht="22.15" customHeight="1" x14ac:dyDescent="0.3">
      <c r="B47" s="56"/>
      <c r="C47" s="57"/>
      <c r="D47" s="57"/>
      <c r="E47" s="2" t="str">
        <f>E9</f>
        <v>F - F - VEDLEJŠÍ ROZPOČTOVÉ NÁKLADY</v>
      </c>
      <c r="F47" s="2"/>
      <c r="G47" s="2"/>
      <c r="H47" s="2"/>
      <c r="I47" s="138"/>
      <c r="J47" s="57"/>
      <c r="K47" s="60"/>
    </row>
    <row r="48" spans="2:11" s="55" customFormat="1" ht="6.95" customHeight="1" x14ac:dyDescent="0.3">
      <c r="B48" s="56"/>
      <c r="C48" s="57"/>
      <c r="D48" s="57"/>
      <c r="E48" s="57"/>
      <c r="F48" s="57"/>
      <c r="G48" s="57"/>
      <c r="H48" s="57"/>
      <c r="I48" s="138"/>
      <c r="J48" s="57"/>
      <c r="K48" s="60"/>
    </row>
    <row r="49" spans="2:47" s="55" customFormat="1" ht="18" customHeight="1" x14ac:dyDescent="0.3">
      <c r="B49" s="56"/>
      <c r="C49" s="51" t="s">
        <v>22</v>
      </c>
      <c r="D49" s="57"/>
      <c r="E49" s="57"/>
      <c r="F49" s="49" t="str">
        <f>F12</f>
        <v>LIBEREC, LESNÍ ULICE</v>
      </c>
      <c r="G49" s="57"/>
      <c r="H49" s="57"/>
      <c r="I49" s="139" t="s">
        <v>24</v>
      </c>
      <c r="J49" s="91" t="str">
        <f>IF(J12="","",J12)</f>
        <v>6.3.2017</v>
      </c>
      <c r="K49" s="60"/>
    </row>
    <row r="50" spans="2:47" s="55" customFormat="1" ht="6.95" customHeight="1" x14ac:dyDescent="0.3">
      <c r="B50" s="56"/>
      <c r="C50" s="57"/>
      <c r="D50" s="57"/>
      <c r="E50" s="57"/>
      <c r="F50" s="57"/>
      <c r="G50" s="57"/>
      <c r="H50" s="57"/>
      <c r="I50" s="138"/>
      <c r="J50" s="57"/>
      <c r="K50" s="60"/>
    </row>
    <row r="51" spans="2:47" s="55" customFormat="1" ht="15" x14ac:dyDescent="0.3">
      <c r="B51" s="56"/>
      <c r="C51" s="51" t="s">
        <v>26</v>
      </c>
      <c r="D51" s="57"/>
      <c r="E51" s="57"/>
      <c r="F51" s="49" t="str">
        <f>E15</f>
        <v>STATUTÁRNÍ MĚSTO LIBEREC</v>
      </c>
      <c r="G51" s="57"/>
      <c r="H51" s="57"/>
      <c r="I51" s="139" t="s">
        <v>32</v>
      </c>
      <c r="J51" s="49" t="str">
        <f>E21</f>
        <v>PROJEKTOVÝ ATELIER DAVID</v>
      </c>
      <c r="K51" s="60"/>
    </row>
    <row r="52" spans="2:47" s="55" customFormat="1" ht="14.45" customHeight="1" x14ac:dyDescent="0.3">
      <c r="B52" s="56"/>
      <c r="C52" s="51" t="s">
        <v>30</v>
      </c>
      <c r="D52" s="57"/>
      <c r="E52" s="57"/>
      <c r="F52" s="49" t="str">
        <f>IF(E18="","",E18)</f>
        <v/>
      </c>
      <c r="G52" s="57"/>
      <c r="H52" s="57"/>
      <c r="I52" s="138"/>
      <c r="J52" s="57"/>
      <c r="K52" s="60"/>
    </row>
    <row r="53" spans="2:47" s="55" customFormat="1" ht="10.35" customHeight="1" x14ac:dyDescent="0.3">
      <c r="B53" s="56"/>
      <c r="C53" s="57"/>
      <c r="D53" s="57"/>
      <c r="E53" s="57"/>
      <c r="F53" s="57"/>
      <c r="G53" s="57"/>
      <c r="H53" s="57"/>
      <c r="I53" s="138"/>
      <c r="J53" s="57"/>
      <c r="K53" s="60"/>
    </row>
    <row r="54" spans="2:47" s="55" customFormat="1" ht="29.25" customHeight="1" x14ac:dyDescent="0.3">
      <c r="B54" s="56"/>
      <c r="C54" s="163" t="s">
        <v>106</v>
      </c>
      <c r="D54" s="151"/>
      <c r="E54" s="151"/>
      <c r="F54" s="151"/>
      <c r="G54" s="151"/>
      <c r="H54" s="151"/>
      <c r="I54" s="164"/>
      <c r="J54" s="165" t="s">
        <v>107</v>
      </c>
      <c r="K54" s="166"/>
    </row>
    <row r="55" spans="2:47" s="55" customFormat="1" ht="10.35" customHeight="1" x14ac:dyDescent="0.3">
      <c r="B55" s="56"/>
      <c r="C55" s="57"/>
      <c r="D55" s="57"/>
      <c r="E55" s="57"/>
      <c r="F55" s="57"/>
      <c r="G55" s="57"/>
      <c r="H55" s="57"/>
      <c r="I55" s="138"/>
      <c r="J55" s="57"/>
      <c r="K55" s="60"/>
    </row>
    <row r="56" spans="2:47" s="55" customFormat="1" ht="29.25" customHeight="1" x14ac:dyDescent="0.3">
      <c r="B56" s="56"/>
      <c r="C56" s="167" t="s">
        <v>108</v>
      </c>
      <c r="D56" s="57"/>
      <c r="E56" s="57"/>
      <c r="F56" s="57"/>
      <c r="G56" s="57"/>
      <c r="H56" s="57"/>
      <c r="I56" s="138"/>
      <c r="J56" s="107">
        <f>J77</f>
        <v>0</v>
      </c>
      <c r="K56" s="60"/>
      <c r="AU56" s="38" t="s">
        <v>109</v>
      </c>
    </row>
    <row r="57" spans="2:47" s="168" customFormat="1" ht="24.95" customHeight="1" x14ac:dyDescent="0.3">
      <c r="B57" s="169"/>
      <c r="C57" s="170"/>
      <c r="D57" s="171" t="s">
        <v>728</v>
      </c>
      <c r="E57" s="172"/>
      <c r="F57" s="172"/>
      <c r="G57" s="172"/>
      <c r="H57" s="172"/>
      <c r="I57" s="173"/>
      <c r="J57" s="174">
        <f>J78</f>
        <v>0</v>
      </c>
      <c r="K57" s="175"/>
    </row>
    <row r="58" spans="2:47" s="55" customFormat="1" ht="21.75" customHeight="1" x14ac:dyDescent="0.3">
      <c r="B58" s="56"/>
      <c r="C58" s="57"/>
      <c r="D58" s="57"/>
      <c r="E58" s="57"/>
      <c r="F58" s="57"/>
      <c r="G58" s="57"/>
      <c r="H58" s="57"/>
      <c r="I58" s="138"/>
      <c r="J58" s="57"/>
      <c r="K58" s="60"/>
    </row>
    <row r="59" spans="2:47" s="55" customFormat="1" ht="6.95" customHeight="1" x14ac:dyDescent="0.3">
      <c r="B59" s="72"/>
      <c r="C59" s="73"/>
      <c r="D59" s="73"/>
      <c r="E59" s="73"/>
      <c r="F59" s="73"/>
      <c r="G59" s="73"/>
      <c r="H59" s="73"/>
      <c r="I59" s="158"/>
      <c r="J59" s="73"/>
      <c r="K59" s="74"/>
    </row>
    <row r="63" spans="2:47" s="55" customFormat="1" ht="6.95" customHeight="1" x14ac:dyDescent="0.3">
      <c r="B63" s="75"/>
      <c r="C63" s="76"/>
      <c r="D63" s="76"/>
      <c r="E63" s="76"/>
      <c r="F63" s="76"/>
      <c r="G63" s="76"/>
      <c r="H63" s="76"/>
      <c r="I63" s="161"/>
      <c r="J63" s="76"/>
      <c r="K63" s="76"/>
      <c r="L63" s="77"/>
    </row>
    <row r="64" spans="2:47" s="55" customFormat="1" ht="36.950000000000003" customHeight="1" x14ac:dyDescent="0.3">
      <c r="B64" s="56"/>
      <c r="C64" s="78" t="s">
        <v>119</v>
      </c>
      <c r="D64" s="79"/>
      <c r="E64" s="79"/>
      <c r="F64" s="79"/>
      <c r="G64" s="79"/>
      <c r="H64" s="79"/>
      <c r="I64" s="184"/>
      <c r="J64" s="79"/>
      <c r="K64" s="79"/>
      <c r="L64" s="77"/>
    </row>
    <row r="65" spans="2:65" s="55" customFormat="1" ht="6.95" customHeight="1" x14ac:dyDescent="0.3">
      <c r="B65" s="56"/>
      <c r="C65" s="79"/>
      <c r="D65" s="79"/>
      <c r="E65" s="79"/>
      <c r="F65" s="79"/>
      <c r="G65" s="79"/>
      <c r="H65" s="79"/>
      <c r="I65" s="184"/>
      <c r="J65" s="79"/>
      <c r="K65" s="79"/>
      <c r="L65" s="77"/>
    </row>
    <row r="66" spans="2:65" s="55" customFormat="1" ht="14.45" customHeight="1" x14ac:dyDescent="0.3">
      <c r="B66" s="56"/>
      <c r="C66" s="82" t="s">
        <v>18</v>
      </c>
      <c r="D66" s="79"/>
      <c r="E66" s="79"/>
      <c r="F66" s="79"/>
      <c r="G66" s="79"/>
      <c r="H66" s="79"/>
      <c r="I66" s="184"/>
      <c r="J66" s="79"/>
      <c r="K66" s="79"/>
      <c r="L66" s="77"/>
    </row>
    <row r="67" spans="2:65" s="55" customFormat="1" ht="20.45" customHeight="1" x14ac:dyDescent="0.3">
      <c r="B67" s="56"/>
      <c r="C67" s="79"/>
      <c r="D67" s="79"/>
      <c r="E67" s="19" t="str">
        <f>E7</f>
        <v>ZÁKLADNÍ ŠKOLA LESNÍ - OPRAVA TĚLOCVIČNY</v>
      </c>
      <c r="F67" s="19"/>
      <c r="G67" s="19"/>
      <c r="H67" s="19"/>
      <c r="I67" s="184"/>
      <c r="J67" s="79"/>
      <c r="K67" s="79"/>
      <c r="L67" s="77"/>
    </row>
    <row r="68" spans="2:65" s="55" customFormat="1" ht="14.45" customHeight="1" x14ac:dyDescent="0.3">
      <c r="B68" s="56"/>
      <c r="C68" s="82" t="s">
        <v>102</v>
      </c>
      <c r="D68" s="79"/>
      <c r="E68" s="79"/>
      <c r="F68" s="79"/>
      <c r="G68" s="79"/>
      <c r="H68" s="79"/>
      <c r="I68" s="184"/>
      <c r="J68" s="79"/>
      <c r="K68" s="79"/>
      <c r="L68" s="77"/>
    </row>
    <row r="69" spans="2:65" s="55" customFormat="1" ht="22.15" customHeight="1" x14ac:dyDescent="0.3">
      <c r="B69" s="56"/>
      <c r="C69" s="79"/>
      <c r="D69" s="79"/>
      <c r="E69" s="2" t="str">
        <f>E9</f>
        <v>F - F - VEDLEJŠÍ ROZPOČTOVÉ NÁKLADY</v>
      </c>
      <c r="F69" s="2"/>
      <c r="G69" s="2"/>
      <c r="H69" s="2"/>
      <c r="I69" s="184"/>
      <c r="J69" s="79"/>
      <c r="K69" s="79"/>
      <c r="L69" s="77"/>
    </row>
    <row r="70" spans="2:65" s="55" customFormat="1" ht="6.95" customHeight="1" x14ac:dyDescent="0.3">
      <c r="B70" s="56"/>
      <c r="C70" s="79"/>
      <c r="D70" s="79"/>
      <c r="E70" s="79"/>
      <c r="F70" s="79"/>
      <c r="G70" s="79"/>
      <c r="H70" s="79"/>
      <c r="I70" s="184"/>
      <c r="J70" s="79"/>
      <c r="K70" s="79"/>
      <c r="L70" s="77"/>
    </row>
    <row r="71" spans="2:65" s="55" customFormat="1" ht="18" customHeight="1" x14ac:dyDescent="0.3">
      <c r="B71" s="56"/>
      <c r="C71" s="82" t="s">
        <v>22</v>
      </c>
      <c r="D71" s="79"/>
      <c r="E71" s="79"/>
      <c r="F71" s="185" t="str">
        <f>F12</f>
        <v>LIBEREC, LESNÍ ULICE</v>
      </c>
      <c r="G71" s="79"/>
      <c r="H71" s="79"/>
      <c r="I71" s="186" t="s">
        <v>24</v>
      </c>
      <c r="J71" s="187" t="str">
        <f>IF(J12="","",J12)</f>
        <v>6.3.2017</v>
      </c>
      <c r="K71" s="79"/>
      <c r="L71" s="77"/>
    </row>
    <row r="72" spans="2:65" s="55" customFormat="1" ht="6.95" customHeight="1" x14ac:dyDescent="0.3">
      <c r="B72" s="56"/>
      <c r="C72" s="79"/>
      <c r="D72" s="79"/>
      <c r="E72" s="79"/>
      <c r="F72" s="79"/>
      <c r="G72" s="79"/>
      <c r="H72" s="79"/>
      <c r="I72" s="184"/>
      <c r="J72" s="79"/>
      <c r="K72" s="79"/>
      <c r="L72" s="77"/>
    </row>
    <row r="73" spans="2:65" s="55" customFormat="1" ht="15" x14ac:dyDescent="0.3">
      <c r="B73" s="56"/>
      <c r="C73" s="82" t="s">
        <v>26</v>
      </c>
      <c r="D73" s="79"/>
      <c r="E73" s="79"/>
      <c r="F73" s="185" t="str">
        <f>E15</f>
        <v>STATUTÁRNÍ MĚSTO LIBEREC</v>
      </c>
      <c r="G73" s="79"/>
      <c r="H73" s="79"/>
      <c r="I73" s="186" t="s">
        <v>32</v>
      </c>
      <c r="J73" s="185" t="str">
        <f>E21</f>
        <v>PROJEKTOVÝ ATELIER DAVID</v>
      </c>
      <c r="K73" s="79"/>
      <c r="L73" s="77"/>
    </row>
    <row r="74" spans="2:65" s="55" customFormat="1" ht="14.45" customHeight="1" x14ac:dyDescent="0.3">
      <c r="B74" s="56"/>
      <c r="C74" s="82" t="s">
        <v>30</v>
      </c>
      <c r="D74" s="79"/>
      <c r="E74" s="79"/>
      <c r="F74" s="185" t="str">
        <f>IF(E18="","",E18)</f>
        <v/>
      </c>
      <c r="G74" s="79"/>
      <c r="H74" s="79"/>
      <c r="I74" s="184"/>
      <c r="J74" s="79"/>
      <c r="K74" s="79"/>
      <c r="L74" s="77"/>
    </row>
    <row r="75" spans="2:65" s="55" customFormat="1" ht="10.35" customHeight="1" x14ac:dyDescent="0.3">
      <c r="B75" s="56"/>
      <c r="C75" s="79"/>
      <c r="D75" s="79"/>
      <c r="E75" s="79"/>
      <c r="F75" s="79"/>
      <c r="G75" s="79"/>
      <c r="H75" s="79"/>
      <c r="I75" s="184"/>
      <c r="J75" s="79"/>
      <c r="K75" s="79"/>
      <c r="L75" s="77"/>
    </row>
    <row r="76" spans="2:65" s="188" customFormat="1" ht="29.25" customHeight="1" x14ac:dyDescent="0.3">
      <c r="B76" s="189"/>
      <c r="C76" s="190" t="s">
        <v>120</v>
      </c>
      <c r="D76" s="191" t="s">
        <v>56</v>
      </c>
      <c r="E76" s="191" t="s">
        <v>52</v>
      </c>
      <c r="F76" s="191" t="s">
        <v>121</v>
      </c>
      <c r="G76" s="191" t="s">
        <v>122</v>
      </c>
      <c r="H76" s="191" t="s">
        <v>123</v>
      </c>
      <c r="I76" s="192" t="s">
        <v>124</v>
      </c>
      <c r="J76" s="191" t="s">
        <v>107</v>
      </c>
      <c r="K76" s="193" t="s">
        <v>125</v>
      </c>
      <c r="L76" s="194"/>
      <c r="M76" s="99" t="s">
        <v>126</v>
      </c>
      <c r="N76" s="100" t="s">
        <v>41</v>
      </c>
      <c r="O76" s="100" t="s">
        <v>127</v>
      </c>
      <c r="P76" s="100" t="s">
        <v>128</v>
      </c>
      <c r="Q76" s="100" t="s">
        <v>129</v>
      </c>
      <c r="R76" s="100" t="s">
        <v>130</v>
      </c>
      <c r="S76" s="100" t="s">
        <v>131</v>
      </c>
      <c r="T76" s="101" t="s">
        <v>132</v>
      </c>
    </row>
    <row r="77" spans="2:65" s="55" customFormat="1" ht="29.25" customHeight="1" x14ac:dyDescent="0.35">
      <c r="B77" s="56"/>
      <c r="C77" s="105" t="s">
        <v>108</v>
      </c>
      <c r="D77" s="79"/>
      <c r="E77" s="79"/>
      <c r="F77" s="79"/>
      <c r="G77" s="79"/>
      <c r="H77" s="79"/>
      <c r="I77" s="184"/>
      <c r="J77" s="195">
        <f>BK77</f>
        <v>0</v>
      </c>
      <c r="K77" s="79"/>
      <c r="L77" s="77"/>
      <c r="M77" s="102"/>
      <c r="N77" s="103"/>
      <c r="O77" s="103"/>
      <c r="P77" s="196">
        <f>P78</f>
        <v>0</v>
      </c>
      <c r="Q77" s="103"/>
      <c r="R77" s="196">
        <f>R78</f>
        <v>0</v>
      </c>
      <c r="S77" s="103"/>
      <c r="T77" s="197">
        <f>T78</f>
        <v>0</v>
      </c>
      <c r="AT77" s="38" t="s">
        <v>70</v>
      </c>
      <c r="AU77" s="38" t="s">
        <v>109</v>
      </c>
      <c r="BK77" s="198">
        <f>BK78</f>
        <v>0</v>
      </c>
    </row>
    <row r="78" spans="2:65" s="199" customFormat="1" ht="37.35" customHeight="1" x14ac:dyDescent="0.35">
      <c r="B78" s="200"/>
      <c r="C78" s="201"/>
      <c r="D78" s="214" t="s">
        <v>70</v>
      </c>
      <c r="E78" s="305" t="s">
        <v>729</v>
      </c>
      <c r="F78" s="305" t="s">
        <v>730</v>
      </c>
      <c r="G78" s="201"/>
      <c r="H78" s="201"/>
      <c r="I78" s="204"/>
      <c r="J78" s="306">
        <f>BK78</f>
        <v>0</v>
      </c>
      <c r="K78" s="201"/>
      <c r="L78" s="206"/>
      <c r="M78" s="207"/>
      <c r="N78" s="208"/>
      <c r="O78" s="208"/>
      <c r="P78" s="209">
        <f>SUM(P79:P86)</f>
        <v>0</v>
      </c>
      <c r="Q78" s="208"/>
      <c r="R78" s="209">
        <f>SUM(R79:R86)</f>
        <v>0</v>
      </c>
      <c r="S78" s="208"/>
      <c r="T78" s="210">
        <f>SUM(T79:T86)</f>
        <v>0</v>
      </c>
      <c r="AR78" s="211" t="s">
        <v>157</v>
      </c>
      <c r="AT78" s="212" t="s">
        <v>70</v>
      </c>
      <c r="AU78" s="212" t="s">
        <v>71</v>
      </c>
      <c r="AY78" s="211" t="s">
        <v>135</v>
      </c>
      <c r="BK78" s="213">
        <f>SUM(BK79:BK86)</f>
        <v>0</v>
      </c>
    </row>
    <row r="79" spans="2:65" s="55" customFormat="1" ht="20.45" customHeight="1" x14ac:dyDescent="0.3">
      <c r="B79" s="56"/>
      <c r="C79" s="217" t="s">
        <v>79</v>
      </c>
      <c r="D79" s="217" t="s">
        <v>138</v>
      </c>
      <c r="E79" s="218" t="s">
        <v>731</v>
      </c>
      <c r="F79" s="219" t="s">
        <v>732</v>
      </c>
      <c r="G79" s="220" t="s">
        <v>533</v>
      </c>
      <c r="H79" s="221">
        <v>1</v>
      </c>
      <c r="I79" s="222"/>
      <c r="J79" s="223">
        <f t="shared" ref="J79:J86" si="0">ROUND(I79*H79,2)</f>
        <v>0</v>
      </c>
      <c r="K79" s="219" t="s">
        <v>200</v>
      </c>
      <c r="L79" s="77"/>
      <c r="M79" s="224"/>
      <c r="N79" s="225" t="s">
        <v>42</v>
      </c>
      <c r="O79" s="57"/>
      <c r="P79" s="226">
        <f t="shared" ref="P79:P86" si="1">O79*H79</f>
        <v>0</v>
      </c>
      <c r="Q79" s="226">
        <v>0</v>
      </c>
      <c r="R79" s="226">
        <f t="shared" ref="R79:R86" si="2">Q79*H79</f>
        <v>0</v>
      </c>
      <c r="S79" s="226">
        <v>0</v>
      </c>
      <c r="T79" s="227">
        <f t="shared" ref="T79:T86" si="3">S79*H79</f>
        <v>0</v>
      </c>
      <c r="AR79" s="38" t="s">
        <v>733</v>
      </c>
      <c r="AT79" s="38" t="s">
        <v>138</v>
      </c>
      <c r="AU79" s="38" t="s">
        <v>79</v>
      </c>
      <c r="AY79" s="38" t="s">
        <v>135</v>
      </c>
      <c r="BE79" s="228">
        <f t="shared" ref="BE79:BE86" si="4">IF(N79="základní",J79,0)</f>
        <v>0</v>
      </c>
      <c r="BF79" s="228">
        <f t="shared" ref="BF79:BF86" si="5">IF(N79="snížená",J79,0)</f>
        <v>0</v>
      </c>
      <c r="BG79" s="228">
        <f t="shared" ref="BG79:BG86" si="6">IF(N79="zákl. přenesená",J79,0)</f>
        <v>0</v>
      </c>
      <c r="BH79" s="228">
        <f t="shared" ref="BH79:BH86" si="7">IF(N79="sníž. přenesená",J79,0)</f>
        <v>0</v>
      </c>
      <c r="BI79" s="228">
        <f t="shared" ref="BI79:BI86" si="8">IF(N79="nulová",J79,0)</f>
        <v>0</v>
      </c>
      <c r="BJ79" s="38" t="s">
        <v>79</v>
      </c>
      <c r="BK79" s="228">
        <f t="shared" ref="BK79:BK86" si="9">ROUND(I79*H79,2)</f>
        <v>0</v>
      </c>
      <c r="BL79" s="38" t="s">
        <v>733</v>
      </c>
      <c r="BM79" s="38" t="s">
        <v>734</v>
      </c>
    </row>
    <row r="80" spans="2:65" s="55" customFormat="1" ht="20.45" customHeight="1" x14ac:dyDescent="0.3">
      <c r="B80" s="56"/>
      <c r="C80" s="217" t="s">
        <v>81</v>
      </c>
      <c r="D80" s="217" t="s">
        <v>138</v>
      </c>
      <c r="E80" s="218" t="s">
        <v>735</v>
      </c>
      <c r="F80" s="219" t="s">
        <v>736</v>
      </c>
      <c r="G80" s="220" t="s">
        <v>533</v>
      </c>
      <c r="H80" s="221">
        <v>1</v>
      </c>
      <c r="I80" s="222"/>
      <c r="J80" s="223">
        <f t="shared" si="0"/>
        <v>0</v>
      </c>
      <c r="K80" s="219" t="s">
        <v>200</v>
      </c>
      <c r="L80" s="77"/>
      <c r="M80" s="224"/>
      <c r="N80" s="225" t="s">
        <v>42</v>
      </c>
      <c r="O80" s="57"/>
      <c r="P80" s="226">
        <f t="shared" si="1"/>
        <v>0</v>
      </c>
      <c r="Q80" s="226">
        <v>0</v>
      </c>
      <c r="R80" s="226">
        <f t="shared" si="2"/>
        <v>0</v>
      </c>
      <c r="S80" s="226">
        <v>0</v>
      </c>
      <c r="T80" s="227">
        <f t="shared" si="3"/>
        <v>0</v>
      </c>
      <c r="AR80" s="38" t="s">
        <v>733</v>
      </c>
      <c r="AT80" s="38" t="s">
        <v>138</v>
      </c>
      <c r="AU80" s="38" t="s">
        <v>79</v>
      </c>
      <c r="AY80" s="38" t="s">
        <v>135</v>
      </c>
      <c r="BE80" s="228">
        <f t="shared" si="4"/>
        <v>0</v>
      </c>
      <c r="BF80" s="228">
        <f t="shared" si="5"/>
        <v>0</v>
      </c>
      <c r="BG80" s="228">
        <f t="shared" si="6"/>
        <v>0</v>
      </c>
      <c r="BH80" s="228">
        <f t="shared" si="7"/>
        <v>0</v>
      </c>
      <c r="BI80" s="228">
        <f t="shared" si="8"/>
        <v>0</v>
      </c>
      <c r="BJ80" s="38" t="s">
        <v>79</v>
      </c>
      <c r="BK80" s="228">
        <f t="shared" si="9"/>
        <v>0</v>
      </c>
      <c r="BL80" s="38" t="s">
        <v>733</v>
      </c>
      <c r="BM80" s="38" t="s">
        <v>737</v>
      </c>
    </row>
    <row r="81" spans="2:65" s="55" customFormat="1" ht="20.45" customHeight="1" x14ac:dyDescent="0.3">
      <c r="B81" s="56"/>
      <c r="C81" s="217" t="s">
        <v>149</v>
      </c>
      <c r="D81" s="217" t="s">
        <v>138</v>
      </c>
      <c r="E81" s="218" t="s">
        <v>738</v>
      </c>
      <c r="F81" s="219" t="s">
        <v>739</v>
      </c>
      <c r="G81" s="220" t="s">
        <v>533</v>
      </c>
      <c r="H81" s="221">
        <v>1</v>
      </c>
      <c r="I81" s="222"/>
      <c r="J81" s="223">
        <f t="shared" si="0"/>
        <v>0</v>
      </c>
      <c r="K81" s="219" t="s">
        <v>200</v>
      </c>
      <c r="L81" s="77"/>
      <c r="M81" s="224"/>
      <c r="N81" s="225" t="s">
        <v>42</v>
      </c>
      <c r="O81" s="57"/>
      <c r="P81" s="226">
        <f t="shared" si="1"/>
        <v>0</v>
      </c>
      <c r="Q81" s="226">
        <v>0</v>
      </c>
      <c r="R81" s="226">
        <f t="shared" si="2"/>
        <v>0</v>
      </c>
      <c r="S81" s="226">
        <v>0</v>
      </c>
      <c r="T81" s="227">
        <f t="shared" si="3"/>
        <v>0</v>
      </c>
      <c r="AR81" s="38" t="s">
        <v>733</v>
      </c>
      <c r="AT81" s="38" t="s">
        <v>138</v>
      </c>
      <c r="AU81" s="38" t="s">
        <v>79</v>
      </c>
      <c r="AY81" s="38" t="s">
        <v>135</v>
      </c>
      <c r="BE81" s="228">
        <f t="shared" si="4"/>
        <v>0</v>
      </c>
      <c r="BF81" s="228">
        <f t="shared" si="5"/>
        <v>0</v>
      </c>
      <c r="BG81" s="228">
        <f t="shared" si="6"/>
        <v>0</v>
      </c>
      <c r="BH81" s="228">
        <f t="shared" si="7"/>
        <v>0</v>
      </c>
      <c r="BI81" s="228">
        <f t="shared" si="8"/>
        <v>0</v>
      </c>
      <c r="BJ81" s="38" t="s">
        <v>79</v>
      </c>
      <c r="BK81" s="228">
        <f t="shared" si="9"/>
        <v>0</v>
      </c>
      <c r="BL81" s="38" t="s">
        <v>733</v>
      </c>
      <c r="BM81" s="38" t="s">
        <v>740</v>
      </c>
    </row>
    <row r="82" spans="2:65" s="55" customFormat="1" ht="20.45" customHeight="1" x14ac:dyDescent="0.3">
      <c r="B82" s="56"/>
      <c r="C82" s="217" t="s">
        <v>142</v>
      </c>
      <c r="D82" s="217" t="s">
        <v>138</v>
      </c>
      <c r="E82" s="218" t="s">
        <v>741</v>
      </c>
      <c r="F82" s="219" t="s">
        <v>742</v>
      </c>
      <c r="G82" s="220" t="s">
        <v>533</v>
      </c>
      <c r="H82" s="221">
        <v>1</v>
      </c>
      <c r="I82" s="222"/>
      <c r="J82" s="223">
        <f t="shared" si="0"/>
        <v>0</v>
      </c>
      <c r="K82" s="219" t="s">
        <v>200</v>
      </c>
      <c r="L82" s="77"/>
      <c r="M82" s="224"/>
      <c r="N82" s="225" t="s">
        <v>42</v>
      </c>
      <c r="O82" s="57"/>
      <c r="P82" s="226">
        <f t="shared" si="1"/>
        <v>0</v>
      </c>
      <c r="Q82" s="226">
        <v>0</v>
      </c>
      <c r="R82" s="226">
        <f t="shared" si="2"/>
        <v>0</v>
      </c>
      <c r="S82" s="226">
        <v>0</v>
      </c>
      <c r="T82" s="227">
        <f t="shared" si="3"/>
        <v>0</v>
      </c>
      <c r="AR82" s="38" t="s">
        <v>733</v>
      </c>
      <c r="AT82" s="38" t="s">
        <v>138</v>
      </c>
      <c r="AU82" s="38" t="s">
        <v>79</v>
      </c>
      <c r="AY82" s="38" t="s">
        <v>135</v>
      </c>
      <c r="BE82" s="228">
        <f t="shared" si="4"/>
        <v>0</v>
      </c>
      <c r="BF82" s="228">
        <f t="shared" si="5"/>
        <v>0</v>
      </c>
      <c r="BG82" s="228">
        <f t="shared" si="6"/>
        <v>0</v>
      </c>
      <c r="BH82" s="228">
        <f t="shared" si="7"/>
        <v>0</v>
      </c>
      <c r="BI82" s="228">
        <f t="shared" si="8"/>
        <v>0</v>
      </c>
      <c r="BJ82" s="38" t="s">
        <v>79</v>
      </c>
      <c r="BK82" s="228">
        <f t="shared" si="9"/>
        <v>0</v>
      </c>
      <c r="BL82" s="38" t="s">
        <v>733</v>
      </c>
      <c r="BM82" s="38" t="s">
        <v>743</v>
      </c>
    </row>
    <row r="83" spans="2:65" s="55" customFormat="1" ht="20.45" customHeight="1" x14ac:dyDescent="0.3">
      <c r="B83" s="56"/>
      <c r="C83" s="217" t="s">
        <v>157</v>
      </c>
      <c r="D83" s="217" t="s">
        <v>138</v>
      </c>
      <c r="E83" s="218" t="s">
        <v>744</v>
      </c>
      <c r="F83" s="219" t="s">
        <v>745</v>
      </c>
      <c r="G83" s="220" t="s">
        <v>533</v>
      </c>
      <c r="H83" s="221">
        <v>1</v>
      </c>
      <c r="I83" s="222"/>
      <c r="J83" s="223">
        <f t="shared" si="0"/>
        <v>0</v>
      </c>
      <c r="K83" s="219" t="s">
        <v>200</v>
      </c>
      <c r="L83" s="77"/>
      <c r="M83" s="224"/>
      <c r="N83" s="225" t="s">
        <v>42</v>
      </c>
      <c r="O83" s="57"/>
      <c r="P83" s="226">
        <f t="shared" si="1"/>
        <v>0</v>
      </c>
      <c r="Q83" s="226">
        <v>0</v>
      </c>
      <c r="R83" s="226">
        <f t="shared" si="2"/>
        <v>0</v>
      </c>
      <c r="S83" s="226">
        <v>0</v>
      </c>
      <c r="T83" s="227">
        <f t="shared" si="3"/>
        <v>0</v>
      </c>
      <c r="AR83" s="38" t="s">
        <v>733</v>
      </c>
      <c r="AT83" s="38" t="s">
        <v>138</v>
      </c>
      <c r="AU83" s="38" t="s">
        <v>79</v>
      </c>
      <c r="AY83" s="38" t="s">
        <v>135</v>
      </c>
      <c r="BE83" s="228">
        <f t="shared" si="4"/>
        <v>0</v>
      </c>
      <c r="BF83" s="228">
        <f t="shared" si="5"/>
        <v>0</v>
      </c>
      <c r="BG83" s="228">
        <f t="shared" si="6"/>
        <v>0</v>
      </c>
      <c r="BH83" s="228">
        <f t="shared" si="7"/>
        <v>0</v>
      </c>
      <c r="BI83" s="228">
        <f t="shared" si="8"/>
        <v>0</v>
      </c>
      <c r="BJ83" s="38" t="s">
        <v>79</v>
      </c>
      <c r="BK83" s="228">
        <f t="shared" si="9"/>
        <v>0</v>
      </c>
      <c r="BL83" s="38" t="s">
        <v>733</v>
      </c>
      <c r="BM83" s="38" t="s">
        <v>746</v>
      </c>
    </row>
    <row r="84" spans="2:65" s="55" customFormat="1" ht="20.45" customHeight="1" x14ac:dyDescent="0.3">
      <c r="B84" s="56"/>
      <c r="C84" s="217" t="s">
        <v>161</v>
      </c>
      <c r="D84" s="217" t="s">
        <v>138</v>
      </c>
      <c r="E84" s="218" t="s">
        <v>747</v>
      </c>
      <c r="F84" s="219" t="s">
        <v>748</v>
      </c>
      <c r="G84" s="220" t="s">
        <v>533</v>
      </c>
      <c r="H84" s="221">
        <v>1</v>
      </c>
      <c r="I84" s="222"/>
      <c r="J84" s="223">
        <f t="shared" si="0"/>
        <v>0</v>
      </c>
      <c r="K84" s="219" t="s">
        <v>200</v>
      </c>
      <c r="L84" s="77"/>
      <c r="M84" s="224"/>
      <c r="N84" s="225" t="s">
        <v>42</v>
      </c>
      <c r="O84" s="57"/>
      <c r="P84" s="226">
        <f t="shared" si="1"/>
        <v>0</v>
      </c>
      <c r="Q84" s="226">
        <v>0</v>
      </c>
      <c r="R84" s="226">
        <f t="shared" si="2"/>
        <v>0</v>
      </c>
      <c r="S84" s="226">
        <v>0</v>
      </c>
      <c r="T84" s="227">
        <f t="shared" si="3"/>
        <v>0</v>
      </c>
      <c r="AR84" s="38" t="s">
        <v>733</v>
      </c>
      <c r="AT84" s="38" t="s">
        <v>138</v>
      </c>
      <c r="AU84" s="38" t="s">
        <v>79</v>
      </c>
      <c r="AY84" s="38" t="s">
        <v>135</v>
      </c>
      <c r="BE84" s="228">
        <f t="shared" si="4"/>
        <v>0</v>
      </c>
      <c r="BF84" s="228">
        <f t="shared" si="5"/>
        <v>0</v>
      </c>
      <c r="BG84" s="228">
        <f t="shared" si="6"/>
        <v>0</v>
      </c>
      <c r="BH84" s="228">
        <f t="shared" si="7"/>
        <v>0</v>
      </c>
      <c r="BI84" s="228">
        <f t="shared" si="8"/>
        <v>0</v>
      </c>
      <c r="BJ84" s="38" t="s">
        <v>79</v>
      </c>
      <c r="BK84" s="228">
        <f t="shared" si="9"/>
        <v>0</v>
      </c>
      <c r="BL84" s="38" t="s">
        <v>733</v>
      </c>
      <c r="BM84" s="38" t="s">
        <v>749</v>
      </c>
    </row>
    <row r="85" spans="2:65" s="55" customFormat="1" ht="20.45" customHeight="1" x14ac:dyDescent="0.3">
      <c r="B85" s="56"/>
      <c r="C85" s="217" t="s">
        <v>165</v>
      </c>
      <c r="D85" s="217" t="s">
        <v>138</v>
      </c>
      <c r="E85" s="218" t="s">
        <v>750</v>
      </c>
      <c r="F85" s="219" t="s">
        <v>751</v>
      </c>
      <c r="G85" s="220" t="s">
        <v>533</v>
      </c>
      <c r="H85" s="221">
        <v>1</v>
      </c>
      <c r="I85" s="222"/>
      <c r="J85" s="223">
        <f t="shared" si="0"/>
        <v>0</v>
      </c>
      <c r="K85" s="219" t="s">
        <v>200</v>
      </c>
      <c r="L85" s="77"/>
      <c r="M85" s="224"/>
      <c r="N85" s="225" t="s">
        <v>42</v>
      </c>
      <c r="O85" s="57"/>
      <c r="P85" s="226">
        <f t="shared" si="1"/>
        <v>0</v>
      </c>
      <c r="Q85" s="226">
        <v>0</v>
      </c>
      <c r="R85" s="226">
        <f t="shared" si="2"/>
        <v>0</v>
      </c>
      <c r="S85" s="226">
        <v>0</v>
      </c>
      <c r="T85" s="227">
        <f t="shared" si="3"/>
        <v>0</v>
      </c>
      <c r="AR85" s="38" t="s">
        <v>733</v>
      </c>
      <c r="AT85" s="38" t="s">
        <v>138</v>
      </c>
      <c r="AU85" s="38" t="s">
        <v>79</v>
      </c>
      <c r="AY85" s="38" t="s">
        <v>135</v>
      </c>
      <c r="BE85" s="228">
        <f t="shared" si="4"/>
        <v>0</v>
      </c>
      <c r="BF85" s="228">
        <f t="shared" si="5"/>
        <v>0</v>
      </c>
      <c r="BG85" s="228">
        <f t="shared" si="6"/>
        <v>0</v>
      </c>
      <c r="BH85" s="228">
        <f t="shared" si="7"/>
        <v>0</v>
      </c>
      <c r="BI85" s="228">
        <f t="shared" si="8"/>
        <v>0</v>
      </c>
      <c r="BJ85" s="38" t="s">
        <v>79</v>
      </c>
      <c r="BK85" s="228">
        <f t="shared" si="9"/>
        <v>0</v>
      </c>
      <c r="BL85" s="38" t="s">
        <v>733</v>
      </c>
      <c r="BM85" s="38" t="s">
        <v>752</v>
      </c>
    </row>
    <row r="86" spans="2:65" s="55" customFormat="1" ht="20.45" customHeight="1" x14ac:dyDescent="0.3">
      <c r="B86" s="56"/>
      <c r="C86" s="217" t="s">
        <v>169</v>
      </c>
      <c r="D86" s="217" t="s">
        <v>138</v>
      </c>
      <c r="E86" s="218" t="s">
        <v>753</v>
      </c>
      <c r="F86" s="219" t="s">
        <v>754</v>
      </c>
      <c r="G86" s="220" t="s">
        <v>533</v>
      </c>
      <c r="H86" s="221">
        <v>1</v>
      </c>
      <c r="I86" s="222"/>
      <c r="J86" s="223">
        <f t="shared" si="0"/>
        <v>0</v>
      </c>
      <c r="K86" s="219" t="s">
        <v>200</v>
      </c>
      <c r="L86" s="77"/>
      <c r="M86" s="224"/>
      <c r="N86" s="282" t="s">
        <v>42</v>
      </c>
      <c r="O86" s="283"/>
      <c r="P86" s="284">
        <f t="shared" si="1"/>
        <v>0</v>
      </c>
      <c r="Q86" s="284">
        <v>0</v>
      </c>
      <c r="R86" s="284">
        <f t="shared" si="2"/>
        <v>0</v>
      </c>
      <c r="S86" s="284">
        <v>0</v>
      </c>
      <c r="T86" s="285">
        <f t="shared" si="3"/>
        <v>0</v>
      </c>
      <c r="AR86" s="38" t="s">
        <v>733</v>
      </c>
      <c r="AT86" s="38" t="s">
        <v>138</v>
      </c>
      <c r="AU86" s="38" t="s">
        <v>79</v>
      </c>
      <c r="AY86" s="38" t="s">
        <v>135</v>
      </c>
      <c r="BE86" s="228">
        <f t="shared" si="4"/>
        <v>0</v>
      </c>
      <c r="BF86" s="228">
        <f t="shared" si="5"/>
        <v>0</v>
      </c>
      <c r="BG86" s="228">
        <f t="shared" si="6"/>
        <v>0</v>
      </c>
      <c r="BH86" s="228">
        <f t="shared" si="7"/>
        <v>0</v>
      </c>
      <c r="BI86" s="228">
        <f t="shared" si="8"/>
        <v>0</v>
      </c>
      <c r="BJ86" s="38" t="s">
        <v>79</v>
      </c>
      <c r="BK86" s="228">
        <f t="shared" si="9"/>
        <v>0</v>
      </c>
      <c r="BL86" s="38" t="s">
        <v>733</v>
      </c>
      <c r="BM86" s="38" t="s">
        <v>755</v>
      </c>
    </row>
    <row r="87" spans="2:65" s="55" customFormat="1" ht="6.95" customHeight="1" x14ac:dyDescent="0.3">
      <c r="B87" s="72"/>
      <c r="C87" s="73"/>
      <c r="D87" s="73"/>
      <c r="E87" s="73"/>
      <c r="F87" s="73"/>
      <c r="G87" s="73"/>
      <c r="H87" s="73"/>
      <c r="I87" s="158"/>
      <c r="J87" s="73"/>
      <c r="K87" s="73"/>
      <c r="L87" s="77"/>
    </row>
  </sheetData>
  <sheetProtection password="CC35" sheet="1" objects="1" scenarios="1" formatCells="0" formatColumns="0" formatRows="0" sort="0" autoFilter="0"/>
  <autoFilter ref="C76:K86"/>
  <mergeCells count="9">
    <mergeCell ref="E45:H45"/>
    <mergeCell ref="E47:H47"/>
    <mergeCell ref="E67:H67"/>
    <mergeCell ref="E69:H69"/>
    <mergeCell ref="G1:H1"/>
    <mergeCell ref="L2:V2"/>
    <mergeCell ref="E7:H7"/>
    <mergeCell ref="E9:H9"/>
    <mergeCell ref="E24:H24"/>
  </mergeCells>
  <hyperlinks>
    <hyperlink ref="F1" location="C2" display="1) Krycí list soupisu"/>
    <hyperlink ref="G1" location="C54" display="2) Rekapitulace"/>
    <hyperlink ref="J1" location="C76" display="3) Soupis prací"/>
    <hyperlink ref="L1" location="'Rekapitulace stavby'!C2" display="Rekapitulace stavby"/>
  </hyperlinks>
  <pageMargins left="0.58333333333333304" right="0.58333333333333304" top="0.58333333333333304" bottom="0.58333333333333304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307" customWidth="1"/>
    <col min="2" max="2" width="1.6640625" style="307" customWidth="1"/>
    <col min="3" max="4" width="5" style="307" customWidth="1"/>
    <col min="5" max="5" width="11.6640625" style="307" customWidth="1"/>
    <col min="6" max="6" width="9.1640625" style="307" customWidth="1"/>
    <col min="7" max="7" width="5" style="307" customWidth="1"/>
    <col min="8" max="8" width="77.83203125" style="307" customWidth="1"/>
    <col min="9" max="10" width="20" style="307" customWidth="1"/>
    <col min="11" max="11" width="1.6640625" style="307" customWidth="1"/>
    <col min="12" max="1025" width="8.83203125" customWidth="1"/>
  </cols>
  <sheetData>
    <row r="1" spans="2:11" ht="37.5" customHeight="1" x14ac:dyDescent="0.3"/>
    <row r="2" spans="2:11" ht="7.5" customHeight="1" x14ac:dyDescent="0.3">
      <c r="B2" s="308"/>
      <c r="C2" s="309"/>
      <c r="D2" s="309"/>
      <c r="E2" s="309"/>
      <c r="F2" s="309"/>
      <c r="G2" s="309"/>
      <c r="H2" s="309"/>
      <c r="I2" s="309"/>
      <c r="J2" s="309"/>
      <c r="K2" s="310"/>
    </row>
    <row r="3" spans="2:11" s="311" customFormat="1" ht="45" customHeight="1" x14ac:dyDescent="0.3">
      <c r="B3" s="312"/>
      <c r="C3" s="18" t="s">
        <v>756</v>
      </c>
      <c r="D3" s="18"/>
      <c r="E3" s="18"/>
      <c r="F3" s="18"/>
      <c r="G3" s="18"/>
      <c r="H3" s="18"/>
      <c r="I3" s="18"/>
      <c r="J3" s="18"/>
      <c r="K3" s="313"/>
    </row>
    <row r="4" spans="2:11" ht="25.5" customHeight="1" x14ac:dyDescent="0.3">
      <c r="B4" s="314"/>
      <c r="C4" s="17" t="s">
        <v>757</v>
      </c>
      <c r="D4" s="17"/>
      <c r="E4" s="17"/>
      <c r="F4" s="17"/>
      <c r="G4" s="17"/>
      <c r="H4" s="17"/>
      <c r="I4" s="17"/>
      <c r="J4" s="17"/>
      <c r="K4" s="315"/>
    </row>
    <row r="5" spans="2:11" ht="5.25" customHeight="1" x14ac:dyDescent="0.3">
      <c r="B5" s="314"/>
      <c r="C5" s="316"/>
      <c r="D5" s="316"/>
      <c r="E5" s="316"/>
      <c r="F5" s="316"/>
      <c r="G5" s="316"/>
      <c r="H5" s="316"/>
      <c r="I5" s="316"/>
      <c r="J5" s="316"/>
      <c r="K5" s="315"/>
    </row>
    <row r="6" spans="2:11" ht="15" customHeight="1" x14ac:dyDescent="0.3">
      <c r="B6" s="314"/>
      <c r="C6" s="16" t="s">
        <v>758</v>
      </c>
      <c r="D6" s="16"/>
      <c r="E6" s="16"/>
      <c r="F6" s="16"/>
      <c r="G6" s="16"/>
      <c r="H6" s="16"/>
      <c r="I6" s="16"/>
      <c r="J6" s="16"/>
      <c r="K6" s="315"/>
    </row>
    <row r="7" spans="2:11" ht="15" customHeight="1" x14ac:dyDescent="0.3">
      <c r="B7" s="318"/>
      <c r="C7" s="16" t="s">
        <v>759</v>
      </c>
      <c r="D7" s="16"/>
      <c r="E7" s="16"/>
      <c r="F7" s="16"/>
      <c r="G7" s="16"/>
      <c r="H7" s="16"/>
      <c r="I7" s="16"/>
      <c r="J7" s="16"/>
      <c r="K7" s="315"/>
    </row>
    <row r="8" spans="2:11" ht="12.75" customHeight="1" x14ac:dyDescent="0.3">
      <c r="B8" s="318"/>
      <c r="C8" s="317"/>
      <c r="D8" s="317"/>
      <c r="E8" s="317"/>
      <c r="F8" s="317"/>
      <c r="G8" s="317"/>
      <c r="H8" s="317"/>
      <c r="I8" s="317"/>
      <c r="J8" s="317"/>
      <c r="K8" s="315"/>
    </row>
    <row r="9" spans="2:11" ht="15" customHeight="1" x14ac:dyDescent="0.3">
      <c r="B9" s="318"/>
      <c r="C9" s="15" t="s">
        <v>760</v>
      </c>
      <c r="D9" s="15"/>
      <c r="E9" s="15"/>
      <c r="F9" s="15"/>
      <c r="G9" s="15"/>
      <c r="H9" s="15"/>
      <c r="I9" s="15"/>
      <c r="J9" s="15"/>
      <c r="K9" s="315"/>
    </row>
    <row r="10" spans="2:11" ht="15" customHeight="1" x14ac:dyDescent="0.3">
      <c r="B10" s="318"/>
      <c r="C10" s="317"/>
      <c r="D10" s="386" t="s">
        <v>761</v>
      </c>
      <c r="E10" s="386"/>
      <c r="F10" s="386"/>
      <c r="G10" s="386"/>
      <c r="H10" s="386"/>
      <c r="I10" s="386"/>
      <c r="J10" s="386"/>
      <c r="K10" s="315"/>
    </row>
    <row r="11" spans="2:11" ht="15" customHeight="1" x14ac:dyDescent="0.3">
      <c r="B11" s="318"/>
      <c r="C11" s="320"/>
      <c r="D11" s="16" t="s">
        <v>762</v>
      </c>
      <c r="E11" s="16"/>
      <c r="F11" s="16"/>
      <c r="G11" s="16"/>
      <c r="H11" s="16"/>
      <c r="I11" s="16"/>
      <c r="J11" s="16"/>
      <c r="K11" s="315"/>
    </row>
    <row r="12" spans="2:11" ht="12.75" customHeight="1" x14ac:dyDescent="0.3">
      <c r="B12" s="318"/>
      <c r="C12" s="320"/>
      <c r="D12" s="320"/>
      <c r="E12" s="320"/>
      <c r="F12" s="320"/>
      <c r="G12" s="320"/>
      <c r="H12" s="320"/>
      <c r="I12" s="320"/>
      <c r="J12" s="320"/>
      <c r="K12" s="315"/>
    </row>
    <row r="13" spans="2:11" ht="15" customHeight="1" x14ac:dyDescent="0.3">
      <c r="B13" s="318"/>
      <c r="C13" s="320"/>
      <c r="D13" s="386" t="s">
        <v>763</v>
      </c>
      <c r="E13" s="386"/>
      <c r="F13" s="386"/>
      <c r="G13" s="386"/>
      <c r="H13" s="386"/>
      <c r="I13" s="386"/>
      <c r="J13" s="386"/>
      <c r="K13" s="315"/>
    </row>
    <row r="14" spans="2:11" ht="15" customHeight="1" x14ac:dyDescent="0.3">
      <c r="B14" s="318"/>
      <c r="C14" s="320"/>
      <c r="D14" s="16" t="s">
        <v>764</v>
      </c>
      <c r="E14" s="16"/>
      <c r="F14" s="16"/>
      <c r="G14" s="16"/>
      <c r="H14" s="16"/>
      <c r="I14" s="16"/>
      <c r="J14" s="16"/>
      <c r="K14" s="315"/>
    </row>
    <row r="15" spans="2:11" ht="15" customHeight="1" x14ac:dyDescent="0.3">
      <c r="B15" s="318"/>
      <c r="C15" s="320"/>
      <c r="D15" s="16" t="s">
        <v>765</v>
      </c>
      <c r="E15" s="16"/>
      <c r="F15" s="16"/>
      <c r="G15" s="16"/>
      <c r="H15" s="16"/>
      <c r="I15" s="16"/>
      <c r="J15" s="16"/>
      <c r="K15" s="315"/>
    </row>
    <row r="16" spans="2:11" ht="15" customHeight="1" x14ac:dyDescent="0.3">
      <c r="B16" s="318"/>
      <c r="C16" s="320"/>
      <c r="D16" s="320"/>
      <c r="E16" s="321" t="s">
        <v>78</v>
      </c>
      <c r="F16" s="16" t="s">
        <v>766</v>
      </c>
      <c r="G16" s="16"/>
      <c r="H16" s="16"/>
      <c r="I16" s="16"/>
      <c r="J16" s="16"/>
      <c r="K16" s="315"/>
    </row>
    <row r="17" spans="2:11" ht="15" customHeight="1" x14ac:dyDescent="0.3">
      <c r="B17" s="318"/>
      <c r="C17" s="320"/>
      <c r="D17" s="320"/>
      <c r="E17" s="321" t="s">
        <v>767</v>
      </c>
      <c r="F17" s="16" t="s">
        <v>768</v>
      </c>
      <c r="G17" s="16"/>
      <c r="H17" s="16"/>
      <c r="I17" s="16"/>
      <c r="J17" s="16"/>
      <c r="K17" s="315"/>
    </row>
    <row r="18" spans="2:11" ht="15" customHeight="1" x14ac:dyDescent="0.3">
      <c r="B18" s="318"/>
      <c r="C18" s="320"/>
      <c r="D18" s="320"/>
      <c r="E18" s="321" t="s">
        <v>769</v>
      </c>
      <c r="F18" s="16" t="s">
        <v>770</v>
      </c>
      <c r="G18" s="16"/>
      <c r="H18" s="16"/>
      <c r="I18" s="16"/>
      <c r="J18" s="16"/>
      <c r="K18" s="315"/>
    </row>
    <row r="19" spans="2:11" ht="15" customHeight="1" x14ac:dyDescent="0.3">
      <c r="B19" s="318"/>
      <c r="C19" s="320"/>
      <c r="D19" s="320"/>
      <c r="E19" s="321" t="s">
        <v>771</v>
      </c>
      <c r="F19" s="16" t="s">
        <v>772</v>
      </c>
      <c r="G19" s="16"/>
      <c r="H19" s="16"/>
      <c r="I19" s="16"/>
      <c r="J19" s="16"/>
      <c r="K19" s="315"/>
    </row>
    <row r="20" spans="2:11" ht="15" customHeight="1" x14ac:dyDescent="0.3">
      <c r="B20" s="318"/>
      <c r="C20" s="320"/>
      <c r="D20" s="320"/>
      <c r="E20" s="321" t="s">
        <v>773</v>
      </c>
      <c r="F20" s="16" t="s">
        <v>774</v>
      </c>
      <c r="G20" s="16"/>
      <c r="H20" s="16"/>
      <c r="I20" s="16"/>
      <c r="J20" s="16"/>
      <c r="K20" s="315"/>
    </row>
    <row r="21" spans="2:11" ht="15" customHeight="1" x14ac:dyDescent="0.3">
      <c r="B21" s="318"/>
      <c r="C21" s="320"/>
      <c r="D21" s="320"/>
      <c r="E21" s="321" t="s">
        <v>775</v>
      </c>
      <c r="F21" s="16" t="s">
        <v>776</v>
      </c>
      <c r="G21" s="16"/>
      <c r="H21" s="16"/>
      <c r="I21" s="16"/>
      <c r="J21" s="16"/>
      <c r="K21" s="315"/>
    </row>
    <row r="22" spans="2:11" ht="12.75" customHeight="1" x14ac:dyDescent="0.3">
      <c r="B22" s="318"/>
      <c r="C22" s="320"/>
      <c r="D22" s="320"/>
      <c r="E22" s="320"/>
      <c r="F22" s="320"/>
      <c r="G22" s="320"/>
      <c r="H22" s="320"/>
      <c r="I22" s="320"/>
      <c r="J22" s="320"/>
      <c r="K22" s="315"/>
    </row>
    <row r="23" spans="2:11" ht="15" customHeight="1" x14ac:dyDescent="0.3">
      <c r="B23" s="318"/>
      <c r="C23" s="15" t="s">
        <v>777</v>
      </c>
      <c r="D23" s="15"/>
      <c r="E23" s="15"/>
      <c r="F23" s="15"/>
      <c r="G23" s="15"/>
      <c r="H23" s="15"/>
      <c r="I23" s="15"/>
      <c r="J23" s="15"/>
      <c r="K23" s="315"/>
    </row>
    <row r="24" spans="2:11" ht="15" customHeight="1" x14ac:dyDescent="0.3">
      <c r="B24" s="318"/>
      <c r="C24" s="16" t="s">
        <v>778</v>
      </c>
      <c r="D24" s="16"/>
      <c r="E24" s="16"/>
      <c r="F24" s="16"/>
      <c r="G24" s="16"/>
      <c r="H24" s="16"/>
      <c r="I24" s="16"/>
      <c r="J24" s="16"/>
      <c r="K24" s="315"/>
    </row>
    <row r="25" spans="2:11" ht="15" customHeight="1" x14ac:dyDescent="0.3">
      <c r="B25" s="318"/>
      <c r="C25" s="317"/>
      <c r="D25" s="387" t="s">
        <v>779</v>
      </c>
      <c r="E25" s="387"/>
      <c r="F25" s="387"/>
      <c r="G25" s="387"/>
      <c r="H25" s="387"/>
      <c r="I25" s="387"/>
      <c r="J25" s="387"/>
      <c r="K25" s="315"/>
    </row>
    <row r="26" spans="2:11" ht="15" customHeight="1" x14ac:dyDescent="0.3">
      <c r="B26" s="318"/>
      <c r="C26" s="320"/>
      <c r="D26" s="16" t="s">
        <v>780</v>
      </c>
      <c r="E26" s="16"/>
      <c r="F26" s="16"/>
      <c r="G26" s="16"/>
      <c r="H26" s="16"/>
      <c r="I26" s="16"/>
      <c r="J26" s="16"/>
      <c r="K26" s="315"/>
    </row>
    <row r="27" spans="2:11" ht="12.75" customHeight="1" x14ac:dyDescent="0.3">
      <c r="B27" s="318"/>
      <c r="C27" s="320"/>
      <c r="D27" s="320"/>
      <c r="E27" s="320"/>
      <c r="F27" s="320"/>
      <c r="G27" s="320"/>
      <c r="H27" s="320"/>
      <c r="I27" s="320"/>
      <c r="J27" s="320"/>
      <c r="K27" s="315"/>
    </row>
    <row r="28" spans="2:11" ht="15" customHeight="1" x14ac:dyDescent="0.3">
      <c r="B28" s="318"/>
      <c r="C28" s="320"/>
      <c r="D28" s="387" t="s">
        <v>781</v>
      </c>
      <c r="E28" s="387"/>
      <c r="F28" s="387"/>
      <c r="G28" s="387"/>
      <c r="H28" s="387"/>
      <c r="I28" s="387"/>
      <c r="J28" s="387"/>
      <c r="K28" s="315"/>
    </row>
    <row r="29" spans="2:11" ht="15" customHeight="1" x14ac:dyDescent="0.3">
      <c r="B29" s="318"/>
      <c r="C29" s="320"/>
      <c r="D29" s="16" t="s">
        <v>782</v>
      </c>
      <c r="E29" s="16"/>
      <c r="F29" s="16"/>
      <c r="G29" s="16"/>
      <c r="H29" s="16"/>
      <c r="I29" s="16"/>
      <c r="J29" s="16"/>
      <c r="K29" s="315"/>
    </row>
    <row r="30" spans="2:11" ht="12.75" customHeight="1" x14ac:dyDescent="0.3">
      <c r="B30" s="318"/>
      <c r="C30" s="320"/>
      <c r="D30" s="320"/>
      <c r="E30" s="320"/>
      <c r="F30" s="320"/>
      <c r="G30" s="320"/>
      <c r="H30" s="320"/>
      <c r="I30" s="320"/>
      <c r="J30" s="320"/>
      <c r="K30" s="315"/>
    </row>
    <row r="31" spans="2:11" ht="15" customHeight="1" x14ac:dyDescent="0.3">
      <c r="B31" s="318"/>
      <c r="C31" s="320"/>
      <c r="D31" s="387" t="s">
        <v>783</v>
      </c>
      <c r="E31" s="387"/>
      <c r="F31" s="387"/>
      <c r="G31" s="387"/>
      <c r="H31" s="387"/>
      <c r="I31" s="387"/>
      <c r="J31" s="387"/>
      <c r="K31" s="315"/>
    </row>
    <row r="32" spans="2:11" ht="15" customHeight="1" x14ac:dyDescent="0.3">
      <c r="B32" s="318"/>
      <c r="C32" s="320"/>
      <c r="D32" s="16" t="s">
        <v>784</v>
      </c>
      <c r="E32" s="16"/>
      <c r="F32" s="16"/>
      <c r="G32" s="16"/>
      <c r="H32" s="16"/>
      <c r="I32" s="16"/>
      <c r="J32" s="16"/>
      <c r="K32" s="315"/>
    </row>
    <row r="33" spans="2:11" ht="15" customHeight="1" x14ac:dyDescent="0.3">
      <c r="B33" s="318"/>
      <c r="C33" s="320"/>
      <c r="D33" s="16" t="s">
        <v>785</v>
      </c>
      <c r="E33" s="16"/>
      <c r="F33" s="16"/>
      <c r="G33" s="16"/>
      <c r="H33" s="16"/>
      <c r="I33" s="16"/>
      <c r="J33" s="16"/>
      <c r="K33" s="315"/>
    </row>
    <row r="34" spans="2:11" ht="15" customHeight="1" x14ac:dyDescent="0.3">
      <c r="B34" s="318"/>
      <c r="C34" s="320"/>
      <c r="D34" s="317"/>
      <c r="E34" s="322" t="s">
        <v>120</v>
      </c>
      <c r="F34" s="317"/>
      <c r="G34" s="16" t="s">
        <v>786</v>
      </c>
      <c r="H34" s="16"/>
      <c r="I34" s="16"/>
      <c r="J34" s="16"/>
      <c r="K34" s="315"/>
    </row>
    <row r="35" spans="2:11" ht="30.75" customHeight="1" x14ac:dyDescent="0.3">
      <c r="B35" s="318"/>
      <c r="C35" s="320"/>
      <c r="D35" s="317"/>
      <c r="E35" s="322" t="s">
        <v>787</v>
      </c>
      <c r="F35" s="317"/>
      <c r="G35" s="16" t="s">
        <v>788</v>
      </c>
      <c r="H35" s="16"/>
      <c r="I35" s="16"/>
      <c r="J35" s="16"/>
      <c r="K35" s="315"/>
    </row>
    <row r="36" spans="2:11" ht="15" customHeight="1" x14ac:dyDescent="0.3">
      <c r="B36" s="318"/>
      <c r="C36" s="320"/>
      <c r="D36" s="317"/>
      <c r="E36" s="322" t="s">
        <v>52</v>
      </c>
      <c r="F36" s="317"/>
      <c r="G36" s="16" t="s">
        <v>789</v>
      </c>
      <c r="H36" s="16"/>
      <c r="I36" s="16"/>
      <c r="J36" s="16"/>
      <c r="K36" s="315"/>
    </row>
    <row r="37" spans="2:11" ht="15" customHeight="1" x14ac:dyDescent="0.3">
      <c r="B37" s="318"/>
      <c r="C37" s="320"/>
      <c r="D37" s="317"/>
      <c r="E37" s="322" t="s">
        <v>121</v>
      </c>
      <c r="F37" s="317"/>
      <c r="G37" s="16" t="s">
        <v>790</v>
      </c>
      <c r="H37" s="16"/>
      <c r="I37" s="16"/>
      <c r="J37" s="16"/>
      <c r="K37" s="315"/>
    </row>
    <row r="38" spans="2:11" ht="15" customHeight="1" x14ac:dyDescent="0.3">
      <c r="B38" s="318"/>
      <c r="C38" s="320"/>
      <c r="D38" s="317"/>
      <c r="E38" s="322" t="s">
        <v>122</v>
      </c>
      <c r="F38" s="317"/>
      <c r="G38" s="16" t="s">
        <v>791</v>
      </c>
      <c r="H38" s="16"/>
      <c r="I38" s="16"/>
      <c r="J38" s="16"/>
      <c r="K38" s="315"/>
    </row>
    <row r="39" spans="2:11" ht="15" customHeight="1" x14ac:dyDescent="0.3">
      <c r="B39" s="318"/>
      <c r="C39" s="320"/>
      <c r="D39" s="317"/>
      <c r="E39" s="322" t="s">
        <v>123</v>
      </c>
      <c r="F39" s="317"/>
      <c r="G39" s="16" t="s">
        <v>792</v>
      </c>
      <c r="H39" s="16"/>
      <c r="I39" s="16"/>
      <c r="J39" s="16"/>
      <c r="K39" s="315"/>
    </row>
    <row r="40" spans="2:11" ht="15" customHeight="1" x14ac:dyDescent="0.3">
      <c r="B40" s="318"/>
      <c r="C40" s="320"/>
      <c r="D40" s="317"/>
      <c r="E40" s="322" t="s">
        <v>793</v>
      </c>
      <c r="F40" s="317"/>
      <c r="G40" s="16" t="s">
        <v>794</v>
      </c>
      <c r="H40" s="16"/>
      <c r="I40" s="16"/>
      <c r="J40" s="16"/>
      <c r="K40" s="315"/>
    </row>
    <row r="41" spans="2:11" ht="15" customHeight="1" x14ac:dyDescent="0.3">
      <c r="B41" s="318"/>
      <c r="C41" s="320"/>
      <c r="D41" s="317"/>
      <c r="E41" s="322"/>
      <c r="F41" s="317"/>
      <c r="G41" s="16" t="s">
        <v>795</v>
      </c>
      <c r="H41" s="16"/>
      <c r="I41" s="16"/>
      <c r="J41" s="16"/>
      <c r="K41" s="315"/>
    </row>
    <row r="42" spans="2:11" ht="15" customHeight="1" x14ac:dyDescent="0.3">
      <c r="B42" s="318"/>
      <c r="C42" s="320"/>
      <c r="D42" s="317"/>
      <c r="E42" s="322" t="s">
        <v>796</v>
      </c>
      <c r="F42" s="317"/>
      <c r="G42" s="16" t="s">
        <v>797</v>
      </c>
      <c r="H42" s="16"/>
      <c r="I42" s="16"/>
      <c r="J42" s="16"/>
      <c r="K42" s="315"/>
    </row>
    <row r="43" spans="2:11" ht="15" customHeight="1" x14ac:dyDescent="0.3">
      <c r="B43" s="318"/>
      <c r="C43" s="320"/>
      <c r="D43" s="317"/>
      <c r="E43" s="322" t="s">
        <v>125</v>
      </c>
      <c r="F43" s="317"/>
      <c r="G43" s="16" t="s">
        <v>798</v>
      </c>
      <c r="H43" s="16"/>
      <c r="I43" s="16"/>
      <c r="J43" s="16"/>
      <c r="K43" s="315"/>
    </row>
    <row r="44" spans="2:11" ht="12.75" customHeight="1" x14ac:dyDescent="0.3">
      <c r="B44" s="318"/>
      <c r="C44" s="320"/>
      <c r="D44" s="317"/>
      <c r="E44" s="317"/>
      <c r="F44" s="317"/>
      <c r="G44" s="317"/>
      <c r="H44" s="317"/>
      <c r="I44" s="317"/>
      <c r="J44" s="317"/>
      <c r="K44" s="315"/>
    </row>
    <row r="45" spans="2:11" ht="15" customHeight="1" x14ac:dyDescent="0.3">
      <c r="B45" s="318"/>
      <c r="C45" s="320"/>
      <c r="D45" s="16" t="s">
        <v>799</v>
      </c>
      <c r="E45" s="16"/>
      <c r="F45" s="16"/>
      <c r="G45" s="16"/>
      <c r="H45" s="16"/>
      <c r="I45" s="16"/>
      <c r="J45" s="16"/>
      <c r="K45" s="315"/>
    </row>
    <row r="46" spans="2:11" ht="15" customHeight="1" x14ac:dyDescent="0.3">
      <c r="B46" s="318"/>
      <c r="C46" s="320"/>
      <c r="D46" s="320"/>
      <c r="E46" s="16" t="s">
        <v>800</v>
      </c>
      <c r="F46" s="16"/>
      <c r="G46" s="16"/>
      <c r="H46" s="16"/>
      <c r="I46" s="16"/>
      <c r="J46" s="16"/>
      <c r="K46" s="315"/>
    </row>
    <row r="47" spans="2:11" ht="15" customHeight="1" x14ac:dyDescent="0.3">
      <c r="B47" s="318"/>
      <c r="C47" s="320"/>
      <c r="D47" s="320"/>
      <c r="E47" s="16" t="s">
        <v>801</v>
      </c>
      <c r="F47" s="16"/>
      <c r="G47" s="16"/>
      <c r="H47" s="16"/>
      <c r="I47" s="16"/>
      <c r="J47" s="16"/>
      <c r="K47" s="315"/>
    </row>
    <row r="48" spans="2:11" ht="15" customHeight="1" x14ac:dyDescent="0.3">
      <c r="B48" s="318"/>
      <c r="C48" s="320"/>
      <c r="D48" s="320"/>
      <c r="E48" s="16" t="s">
        <v>802</v>
      </c>
      <c r="F48" s="16"/>
      <c r="G48" s="16"/>
      <c r="H48" s="16"/>
      <c r="I48" s="16"/>
      <c r="J48" s="16"/>
      <c r="K48" s="315"/>
    </row>
    <row r="49" spans="2:11" ht="15" customHeight="1" x14ac:dyDescent="0.3">
      <c r="B49" s="318"/>
      <c r="C49" s="320"/>
      <c r="D49" s="16" t="s">
        <v>803</v>
      </c>
      <c r="E49" s="16"/>
      <c r="F49" s="16"/>
      <c r="G49" s="16"/>
      <c r="H49" s="16"/>
      <c r="I49" s="16"/>
      <c r="J49" s="16"/>
      <c r="K49" s="315"/>
    </row>
    <row r="50" spans="2:11" ht="25.5" customHeight="1" x14ac:dyDescent="0.3">
      <c r="B50" s="314"/>
      <c r="C50" s="17" t="s">
        <v>804</v>
      </c>
      <c r="D50" s="17"/>
      <c r="E50" s="17"/>
      <c r="F50" s="17"/>
      <c r="G50" s="17"/>
      <c r="H50" s="17"/>
      <c r="I50" s="17"/>
      <c r="J50" s="17"/>
      <c r="K50" s="315"/>
    </row>
    <row r="51" spans="2:11" ht="5.25" customHeight="1" x14ac:dyDescent="0.3">
      <c r="B51" s="314"/>
      <c r="C51" s="316"/>
      <c r="D51" s="316"/>
      <c r="E51" s="316"/>
      <c r="F51" s="316"/>
      <c r="G51" s="316"/>
      <c r="H51" s="316"/>
      <c r="I51" s="316"/>
      <c r="J51" s="316"/>
      <c r="K51" s="315"/>
    </row>
    <row r="52" spans="2:11" ht="15" customHeight="1" x14ac:dyDescent="0.3">
      <c r="B52" s="314"/>
      <c r="C52" s="16" t="s">
        <v>805</v>
      </c>
      <c r="D52" s="16"/>
      <c r="E52" s="16"/>
      <c r="F52" s="16"/>
      <c r="G52" s="16"/>
      <c r="H52" s="16"/>
      <c r="I52" s="16"/>
      <c r="J52" s="16"/>
      <c r="K52" s="315"/>
    </row>
    <row r="53" spans="2:11" ht="15" customHeight="1" x14ac:dyDescent="0.3">
      <c r="B53" s="314"/>
      <c r="C53" s="16" t="s">
        <v>806</v>
      </c>
      <c r="D53" s="16"/>
      <c r="E53" s="16"/>
      <c r="F53" s="16"/>
      <c r="G53" s="16"/>
      <c r="H53" s="16"/>
      <c r="I53" s="16"/>
      <c r="J53" s="16"/>
      <c r="K53" s="315"/>
    </row>
    <row r="54" spans="2:11" ht="12.75" customHeight="1" x14ac:dyDescent="0.3">
      <c r="B54" s="314"/>
      <c r="C54" s="317"/>
      <c r="D54" s="317"/>
      <c r="E54" s="317"/>
      <c r="F54" s="317"/>
      <c r="G54" s="317"/>
      <c r="H54" s="317"/>
      <c r="I54" s="317"/>
      <c r="J54" s="317"/>
      <c r="K54" s="315"/>
    </row>
    <row r="55" spans="2:11" ht="15" customHeight="1" x14ac:dyDescent="0.3">
      <c r="B55" s="314"/>
      <c r="C55" s="16" t="s">
        <v>807</v>
      </c>
      <c r="D55" s="16"/>
      <c r="E55" s="16"/>
      <c r="F55" s="16"/>
      <c r="G55" s="16"/>
      <c r="H55" s="16"/>
      <c r="I55" s="16"/>
      <c r="J55" s="16"/>
      <c r="K55" s="315"/>
    </row>
    <row r="56" spans="2:11" ht="15" customHeight="1" x14ac:dyDescent="0.3">
      <c r="B56" s="314"/>
      <c r="C56" s="320"/>
      <c r="D56" s="16" t="s">
        <v>808</v>
      </c>
      <c r="E56" s="16"/>
      <c r="F56" s="16"/>
      <c r="G56" s="16"/>
      <c r="H56" s="16"/>
      <c r="I56" s="16"/>
      <c r="J56" s="16"/>
      <c r="K56" s="315"/>
    </row>
    <row r="57" spans="2:11" ht="15" customHeight="1" x14ac:dyDescent="0.3">
      <c r="B57" s="314"/>
      <c r="C57" s="320"/>
      <c r="D57" s="16" t="s">
        <v>809</v>
      </c>
      <c r="E57" s="16"/>
      <c r="F57" s="16"/>
      <c r="G57" s="16"/>
      <c r="H57" s="16"/>
      <c r="I57" s="16"/>
      <c r="J57" s="16"/>
      <c r="K57" s="315"/>
    </row>
    <row r="58" spans="2:11" ht="15" customHeight="1" x14ac:dyDescent="0.3">
      <c r="B58" s="314"/>
      <c r="C58" s="320"/>
      <c r="D58" s="16" t="s">
        <v>810</v>
      </c>
      <c r="E58" s="16"/>
      <c r="F58" s="16"/>
      <c r="G58" s="16"/>
      <c r="H58" s="16"/>
      <c r="I58" s="16"/>
      <c r="J58" s="16"/>
      <c r="K58" s="315"/>
    </row>
    <row r="59" spans="2:11" ht="15" customHeight="1" x14ac:dyDescent="0.3">
      <c r="B59" s="314"/>
      <c r="C59" s="320"/>
      <c r="D59" s="16" t="s">
        <v>811</v>
      </c>
      <c r="E59" s="16"/>
      <c r="F59" s="16"/>
      <c r="G59" s="16"/>
      <c r="H59" s="16"/>
      <c r="I59" s="16"/>
      <c r="J59" s="16"/>
      <c r="K59" s="315"/>
    </row>
    <row r="60" spans="2:11" ht="15" customHeight="1" x14ac:dyDescent="0.3">
      <c r="B60" s="314"/>
      <c r="C60" s="320"/>
      <c r="D60" s="388" t="s">
        <v>812</v>
      </c>
      <c r="E60" s="388"/>
      <c r="F60" s="388"/>
      <c r="G60" s="388"/>
      <c r="H60" s="388"/>
      <c r="I60" s="388"/>
      <c r="J60" s="388"/>
      <c r="K60" s="315"/>
    </row>
    <row r="61" spans="2:11" ht="15" customHeight="1" x14ac:dyDescent="0.3">
      <c r="B61" s="314"/>
      <c r="C61" s="320"/>
      <c r="D61" s="16" t="s">
        <v>813</v>
      </c>
      <c r="E61" s="16"/>
      <c r="F61" s="16"/>
      <c r="G61" s="16"/>
      <c r="H61" s="16"/>
      <c r="I61" s="16"/>
      <c r="J61" s="16"/>
      <c r="K61" s="315"/>
    </row>
    <row r="62" spans="2:11" ht="12.75" customHeight="1" x14ac:dyDescent="0.3">
      <c r="B62" s="314"/>
      <c r="C62" s="320"/>
      <c r="D62" s="320"/>
      <c r="E62" s="323"/>
      <c r="F62" s="320"/>
      <c r="G62" s="320"/>
      <c r="H62" s="320"/>
      <c r="I62" s="320"/>
      <c r="J62" s="320"/>
      <c r="K62" s="315"/>
    </row>
    <row r="63" spans="2:11" ht="15" customHeight="1" x14ac:dyDescent="0.3">
      <c r="B63" s="314"/>
      <c r="C63" s="320"/>
      <c r="D63" s="16" t="s">
        <v>814</v>
      </c>
      <c r="E63" s="16"/>
      <c r="F63" s="16"/>
      <c r="G63" s="16"/>
      <c r="H63" s="16"/>
      <c r="I63" s="16"/>
      <c r="J63" s="16"/>
      <c r="K63" s="315"/>
    </row>
    <row r="64" spans="2:11" ht="15" customHeight="1" x14ac:dyDescent="0.3">
      <c r="B64" s="314"/>
      <c r="C64" s="320"/>
      <c r="D64" s="388" t="s">
        <v>815</v>
      </c>
      <c r="E64" s="388"/>
      <c r="F64" s="388"/>
      <c r="G64" s="388"/>
      <c r="H64" s="388"/>
      <c r="I64" s="388"/>
      <c r="J64" s="388"/>
      <c r="K64" s="315"/>
    </row>
    <row r="65" spans="2:11" ht="15" customHeight="1" x14ac:dyDescent="0.3">
      <c r="B65" s="314"/>
      <c r="C65" s="320"/>
      <c r="D65" s="16" t="s">
        <v>816</v>
      </c>
      <c r="E65" s="16"/>
      <c r="F65" s="16"/>
      <c r="G65" s="16"/>
      <c r="H65" s="16"/>
      <c r="I65" s="16"/>
      <c r="J65" s="16"/>
      <c r="K65" s="315"/>
    </row>
    <row r="66" spans="2:11" ht="15" customHeight="1" x14ac:dyDescent="0.3">
      <c r="B66" s="314"/>
      <c r="C66" s="320"/>
      <c r="D66" s="16" t="s">
        <v>817</v>
      </c>
      <c r="E66" s="16"/>
      <c r="F66" s="16"/>
      <c r="G66" s="16"/>
      <c r="H66" s="16"/>
      <c r="I66" s="16"/>
      <c r="J66" s="16"/>
      <c r="K66" s="315"/>
    </row>
    <row r="67" spans="2:11" ht="15" customHeight="1" x14ac:dyDescent="0.3">
      <c r="B67" s="314"/>
      <c r="C67" s="320"/>
      <c r="D67" s="16" t="s">
        <v>818</v>
      </c>
      <c r="E67" s="16"/>
      <c r="F67" s="16"/>
      <c r="G67" s="16"/>
      <c r="H67" s="16"/>
      <c r="I67" s="16"/>
      <c r="J67" s="16"/>
      <c r="K67" s="315"/>
    </row>
    <row r="68" spans="2:11" ht="15" customHeight="1" x14ac:dyDescent="0.3">
      <c r="B68" s="314"/>
      <c r="C68" s="320"/>
      <c r="D68" s="16" t="s">
        <v>819</v>
      </c>
      <c r="E68" s="16"/>
      <c r="F68" s="16"/>
      <c r="G68" s="16"/>
      <c r="H68" s="16"/>
      <c r="I68" s="16"/>
      <c r="J68" s="16"/>
      <c r="K68" s="315"/>
    </row>
    <row r="69" spans="2:11" ht="12.75" customHeight="1" x14ac:dyDescent="0.3">
      <c r="B69" s="324"/>
      <c r="C69" s="325"/>
      <c r="D69" s="325"/>
      <c r="E69" s="325"/>
      <c r="F69" s="325"/>
      <c r="G69" s="325"/>
      <c r="H69" s="325"/>
      <c r="I69" s="325"/>
      <c r="J69" s="325"/>
      <c r="K69" s="326"/>
    </row>
    <row r="70" spans="2:11" ht="18.75" customHeight="1" x14ac:dyDescent="0.3">
      <c r="B70" s="327"/>
      <c r="C70" s="327"/>
      <c r="D70" s="327"/>
      <c r="E70" s="327"/>
      <c r="F70" s="327"/>
      <c r="G70" s="327"/>
      <c r="H70" s="327"/>
      <c r="I70" s="327"/>
      <c r="J70" s="327"/>
      <c r="K70" s="328"/>
    </row>
    <row r="71" spans="2:11" ht="18.75" customHeight="1" x14ac:dyDescent="0.3">
      <c r="B71" s="328"/>
      <c r="C71" s="328"/>
      <c r="D71" s="328"/>
      <c r="E71" s="328"/>
      <c r="F71" s="328"/>
      <c r="G71" s="328"/>
      <c r="H71" s="328"/>
      <c r="I71" s="328"/>
      <c r="J71" s="328"/>
      <c r="K71" s="328"/>
    </row>
    <row r="72" spans="2:11" ht="7.5" customHeight="1" x14ac:dyDescent="0.3">
      <c r="B72" s="329"/>
      <c r="C72" s="330"/>
      <c r="D72" s="330"/>
      <c r="E72" s="330"/>
      <c r="F72" s="330"/>
      <c r="G72" s="330"/>
      <c r="H72" s="330"/>
      <c r="I72" s="330"/>
      <c r="J72" s="330"/>
      <c r="K72" s="331"/>
    </row>
    <row r="73" spans="2:11" ht="45" customHeight="1" x14ac:dyDescent="0.3">
      <c r="B73" s="332"/>
      <c r="C73" s="389" t="s">
        <v>100</v>
      </c>
      <c r="D73" s="389"/>
      <c r="E73" s="389"/>
      <c r="F73" s="389"/>
      <c r="G73" s="389"/>
      <c r="H73" s="389"/>
      <c r="I73" s="389"/>
      <c r="J73" s="389"/>
      <c r="K73" s="333"/>
    </row>
    <row r="74" spans="2:11" ht="17.25" customHeight="1" x14ac:dyDescent="0.3">
      <c r="B74" s="332"/>
      <c r="C74" s="334" t="s">
        <v>820</v>
      </c>
      <c r="D74" s="334"/>
      <c r="E74" s="334"/>
      <c r="F74" s="334" t="s">
        <v>821</v>
      </c>
      <c r="G74" s="335"/>
      <c r="H74" s="334" t="s">
        <v>121</v>
      </c>
      <c r="I74" s="334" t="s">
        <v>56</v>
      </c>
      <c r="J74" s="334" t="s">
        <v>822</v>
      </c>
      <c r="K74" s="333"/>
    </row>
    <row r="75" spans="2:11" ht="17.25" customHeight="1" x14ac:dyDescent="0.3">
      <c r="B75" s="332"/>
      <c r="C75" s="336" t="s">
        <v>823</v>
      </c>
      <c r="D75" s="336"/>
      <c r="E75" s="336"/>
      <c r="F75" s="337" t="s">
        <v>824</v>
      </c>
      <c r="G75" s="338"/>
      <c r="H75" s="336"/>
      <c r="I75" s="336"/>
      <c r="J75" s="336" t="s">
        <v>825</v>
      </c>
      <c r="K75" s="333"/>
    </row>
    <row r="76" spans="2:11" ht="5.25" customHeight="1" x14ac:dyDescent="0.3">
      <c r="B76" s="332"/>
      <c r="C76" s="339"/>
      <c r="D76" s="339"/>
      <c r="E76" s="339"/>
      <c r="F76" s="339"/>
      <c r="G76" s="340"/>
      <c r="H76" s="339"/>
      <c r="I76" s="339"/>
      <c r="J76" s="339"/>
      <c r="K76" s="333"/>
    </row>
    <row r="77" spans="2:11" ht="15" customHeight="1" x14ac:dyDescent="0.3">
      <c r="B77" s="332"/>
      <c r="C77" s="322" t="s">
        <v>52</v>
      </c>
      <c r="D77" s="339"/>
      <c r="E77" s="339"/>
      <c r="F77" s="341" t="s">
        <v>76</v>
      </c>
      <c r="G77" s="340"/>
      <c r="H77" s="322" t="s">
        <v>826</v>
      </c>
      <c r="I77" s="322" t="s">
        <v>827</v>
      </c>
      <c r="J77" s="322">
        <v>20</v>
      </c>
      <c r="K77" s="333"/>
    </row>
    <row r="78" spans="2:11" ht="15" customHeight="1" x14ac:dyDescent="0.3">
      <c r="B78" s="332"/>
      <c r="C78" s="322" t="s">
        <v>828</v>
      </c>
      <c r="D78" s="322"/>
      <c r="E78" s="322"/>
      <c r="F78" s="341" t="s">
        <v>76</v>
      </c>
      <c r="G78" s="340"/>
      <c r="H78" s="322" t="s">
        <v>829</v>
      </c>
      <c r="I78" s="322" t="s">
        <v>827</v>
      </c>
      <c r="J78" s="322">
        <v>120</v>
      </c>
      <c r="K78" s="333"/>
    </row>
    <row r="79" spans="2:11" ht="15" customHeight="1" x14ac:dyDescent="0.3">
      <c r="B79" s="342"/>
      <c r="C79" s="322" t="s">
        <v>830</v>
      </c>
      <c r="D79" s="322"/>
      <c r="E79" s="322"/>
      <c r="F79" s="341" t="s">
        <v>831</v>
      </c>
      <c r="G79" s="340"/>
      <c r="H79" s="322" t="s">
        <v>832</v>
      </c>
      <c r="I79" s="322" t="s">
        <v>827</v>
      </c>
      <c r="J79" s="322">
        <v>50</v>
      </c>
      <c r="K79" s="333"/>
    </row>
    <row r="80" spans="2:11" ht="15" customHeight="1" x14ac:dyDescent="0.3">
      <c r="B80" s="342"/>
      <c r="C80" s="322" t="s">
        <v>833</v>
      </c>
      <c r="D80" s="322"/>
      <c r="E80" s="322"/>
      <c r="F80" s="341" t="s">
        <v>76</v>
      </c>
      <c r="G80" s="340"/>
      <c r="H80" s="322" t="s">
        <v>834</v>
      </c>
      <c r="I80" s="322" t="s">
        <v>835</v>
      </c>
      <c r="J80" s="322"/>
      <c r="K80" s="333"/>
    </row>
    <row r="81" spans="2:11" ht="15" customHeight="1" x14ac:dyDescent="0.3">
      <c r="B81" s="342"/>
      <c r="C81" s="343" t="s">
        <v>836</v>
      </c>
      <c r="D81" s="343"/>
      <c r="E81" s="343"/>
      <c r="F81" s="344" t="s">
        <v>831</v>
      </c>
      <c r="G81" s="343"/>
      <c r="H81" s="343" t="s">
        <v>837</v>
      </c>
      <c r="I81" s="343" t="s">
        <v>827</v>
      </c>
      <c r="J81" s="343">
        <v>15</v>
      </c>
      <c r="K81" s="333"/>
    </row>
    <row r="82" spans="2:11" ht="15" customHeight="1" x14ac:dyDescent="0.3">
      <c r="B82" s="342"/>
      <c r="C82" s="343" t="s">
        <v>838</v>
      </c>
      <c r="D82" s="343"/>
      <c r="E82" s="343"/>
      <c r="F82" s="344" t="s">
        <v>831</v>
      </c>
      <c r="G82" s="343"/>
      <c r="H82" s="343" t="s">
        <v>839</v>
      </c>
      <c r="I82" s="343" t="s">
        <v>827</v>
      </c>
      <c r="J82" s="343">
        <v>15</v>
      </c>
      <c r="K82" s="333"/>
    </row>
    <row r="83" spans="2:11" ht="15" customHeight="1" x14ac:dyDescent="0.3">
      <c r="B83" s="342"/>
      <c r="C83" s="343" t="s">
        <v>840</v>
      </c>
      <c r="D83" s="343"/>
      <c r="E83" s="343"/>
      <c r="F83" s="344" t="s">
        <v>831</v>
      </c>
      <c r="G83" s="343"/>
      <c r="H83" s="343" t="s">
        <v>841</v>
      </c>
      <c r="I83" s="343" t="s">
        <v>827</v>
      </c>
      <c r="J83" s="343">
        <v>20</v>
      </c>
      <c r="K83" s="333"/>
    </row>
    <row r="84" spans="2:11" ht="15" customHeight="1" x14ac:dyDescent="0.3">
      <c r="B84" s="342"/>
      <c r="C84" s="343" t="s">
        <v>842</v>
      </c>
      <c r="D84" s="343"/>
      <c r="E84" s="343"/>
      <c r="F84" s="344" t="s">
        <v>831</v>
      </c>
      <c r="G84" s="343"/>
      <c r="H84" s="343" t="s">
        <v>843</v>
      </c>
      <c r="I84" s="343" t="s">
        <v>827</v>
      </c>
      <c r="J84" s="343">
        <v>20</v>
      </c>
      <c r="K84" s="333"/>
    </row>
    <row r="85" spans="2:11" ht="15" customHeight="1" x14ac:dyDescent="0.3">
      <c r="B85" s="342"/>
      <c r="C85" s="322" t="s">
        <v>844</v>
      </c>
      <c r="D85" s="322"/>
      <c r="E85" s="322"/>
      <c r="F85" s="341" t="s">
        <v>831</v>
      </c>
      <c r="G85" s="340"/>
      <c r="H85" s="322" t="s">
        <v>845</v>
      </c>
      <c r="I85" s="322" t="s">
        <v>827</v>
      </c>
      <c r="J85" s="322">
        <v>50</v>
      </c>
      <c r="K85" s="333"/>
    </row>
    <row r="86" spans="2:11" ht="15" customHeight="1" x14ac:dyDescent="0.3">
      <c r="B86" s="342"/>
      <c r="C86" s="322" t="s">
        <v>846</v>
      </c>
      <c r="D86" s="322"/>
      <c r="E86" s="322"/>
      <c r="F86" s="341" t="s">
        <v>831</v>
      </c>
      <c r="G86" s="340"/>
      <c r="H86" s="322" t="s">
        <v>847</v>
      </c>
      <c r="I86" s="322" t="s">
        <v>827</v>
      </c>
      <c r="J86" s="322">
        <v>20</v>
      </c>
      <c r="K86" s="333"/>
    </row>
    <row r="87" spans="2:11" ht="15" customHeight="1" x14ac:dyDescent="0.3">
      <c r="B87" s="342"/>
      <c r="C87" s="322" t="s">
        <v>848</v>
      </c>
      <c r="D87" s="322"/>
      <c r="E87" s="322"/>
      <c r="F87" s="341" t="s">
        <v>831</v>
      </c>
      <c r="G87" s="340"/>
      <c r="H87" s="322" t="s">
        <v>849</v>
      </c>
      <c r="I87" s="322" t="s">
        <v>827</v>
      </c>
      <c r="J87" s="322">
        <v>20</v>
      </c>
      <c r="K87" s="333"/>
    </row>
    <row r="88" spans="2:11" ht="15" customHeight="1" x14ac:dyDescent="0.3">
      <c r="B88" s="342"/>
      <c r="C88" s="322" t="s">
        <v>850</v>
      </c>
      <c r="D88" s="322"/>
      <c r="E88" s="322"/>
      <c r="F88" s="341" t="s">
        <v>831</v>
      </c>
      <c r="G88" s="340"/>
      <c r="H88" s="322" t="s">
        <v>851</v>
      </c>
      <c r="I88" s="322" t="s">
        <v>827</v>
      </c>
      <c r="J88" s="322">
        <v>50</v>
      </c>
      <c r="K88" s="333"/>
    </row>
    <row r="89" spans="2:11" ht="15" customHeight="1" x14ac:dyDescent="0.3">
      <c r="B89" s="342"/>
      <c r="C89" s="322" t="s">
        <v>852</v>
      </c>
      <c r="D89" s="322"/>
      <c r="E89" s="322"/>
      <c r="F89" s="341" t="s">
        <v>831</v>
      </c>
      <c r="G89" s="340"/>
      <c r="H89" s="322" t="s">
        <v>852</v>
      </c>
      <c r="I89" s="322" t="s">
        <v>827</v>
      </c>
      <c r="J89" s="322">
        <v>50</v>
      </c>
      <c r="K89" s="333"/>
    </row>
    <row r="90" spans="2:11" ht="15" customHeight="1" x14ac:dyDescent="0.3">
      <c r="B90" s="342"/>
      <c r="C90" s="322" t="s">
        <v>126</v>
      </c>
      <c r="D90" s="322"/>
      <c r="E90" s="322"/>
      <c r="F90" s="341" t="s">
        <v>831</v>
      </c>
      <c r="G90" s="340"/>
      <c r="H90" s="322" t="s">
        <v>853</v>
      </c>
      <c r="I90" s="322" t="s">
        <v>827</v>
      </c>
      <c r="J90" s="322">
        <v>255</v>
      </c>
      <c r="K90" s="333"/>
    </row>
    <row r="91" spans="2:11" ht="15" customHeight="1" x14ac:dyDescent="0.3">
      <c r="B91" s="342"/>
      <c r="C91" s="322" t="s">
        <v>854</v>
      </c>
      <c r="D91" s="322"/>
      <c r="E91" s="322"/>
      <c r="F91" s="341" t="s">
        <v>76</v>
      </c>
      <c r="G91" s="340"/>
      <c r="H91" s="322" t="s">
        <v>855</v>
      </c>
      <c r="I91" s="322" t="s">
        <v>856</v>
      </c>
      <c r="J91" s="322"/>
      <c r="K91" s="333"/>
    </row>
    <row r="92" spans="2:11" ht="15" customHeight="1" x14ac:dyDescent="0.3">
      <c r="B92" s="342"/>
      <c r="C92" s="322" t="s">
        <v>857</v>
      </c>
      <c r="D92" s="322"/>
      <c r="E92" s="322"/>
      <c r="F92" s="341" t="s">
        <v>76</v>
      </c>
      <c r="G92" s="340"/>
      <c r="H92" s="322" t="s">
        <v>858</v>
      </c>
      <c r="I92" s="322" t="s">
        <v>859</v>
      </c>
      <c r="J92" s="322"/>
      <c r="K92" s="333"/>
    </row>
    <row r="93" spans="2:11" ht="15" customHeight="1" x14ac:dyDescent="0.3">
      <c r="B93" s="342"/>
      <c r="C93" s="322" t="s">
        <v>860</v>
      </c>
      <c r="D93" s="322"/>
      <c r="E93" s="322"/>
      <c r="F93" s="341" t="s">
        <v>76</v>
      </c>
      <c r="G93" s="340"/>
      <c r="H93" s="322" t="s">
        <v>860</v>
      </c>
      <c r="I93" s="322" t="s">
        <v>859</v>
      </c>
      <c r="J93" s="322"/>
      <c r="K93" s="333"/>
    </row>
    <row r="94" spans="2:11" ht="15" customHeight="1" x14ac:dyDescent="0.3">
      <c r="B94" s="342"/>
      <c r="C94" s="322" t="s">
        <v>37</v>
      </c>
      <c r="D94" s="322"/>
      <c r="E94" s="322"/>
      <c r="F94" s="341" t="s">
        <v>76</v>
      </c>
      <c r="G94" s="340"/>
      <c r="H94" s="322" t="s">
        <v>861</v>
      </c>
      <c r="I94" s="322" t="s">
        <v>859</v>
      </c>
      <c r="J94" s="322"/>
      <c r="K94" s="333"/>
    </row>
    <row r="95" spans="2:11" ht="15" customHeight="1" x14ac:dyDescent="0.3">
      <c r="B95" s="342"/>
      <c r="C95" s="322" t="s">
        <v>47</v>
      </c>
      <c r="D95" s="322"/>
      <c r="E95" s="322"/>
      <c r="F95" s="341" t="s">
        <v>76</v>
      </c>
      <c r="G95" s="340"/>
      <c r="H95" s="322" t="s">
        <v>862</v>
      </c>
      <c r="I95" s="322" t="s">
        <v>859</v>
      </c>
      <c r="J95" s="322"/>
      <c r="K95" s="333"/>
    </row>
    <row r="96" spans="2:11" ht="15" customHeight="1" x14ac:dyDescent="0.3">
      <c r="B96" s="345"/>
      <c r="C96" s="346"/>
      <c r="D96" s="346"/>
      <c r="E96" s="346"/>
      <c r="F96" s="346"/>
      <c r="G96" s="346"/>
      <c r="H96" s="346"/>
      <c r="I96" s="346"/>
      <c r="J96" s="346"/>
      <c r="K96" s="347"/>
    </row>
    <row r="97" spans="2:11" ht="18.75" customHeight="1" x14ac:dyDescent="0.3">
      <c r="B97" s="348"/>
      <c r="C97" s="349"/>
      <c r="D97" s="349"/>
      <c r="E97" s="349"/>
      <c r="F97" s="349"/>
      <c r="G97" s="349"/>
      <c r="H97" s="349"/>
      <c r="I97" s="349"/>
      <c r="J97" s="349"/>
      <c r="K97" s="348"/>
    </row>
    <row r="98" spans="2:11" ht="18.75" customHeight="1" x14ac:dyDescent="0.3">
      <c r="B98" s="328"/>
      <c r="C98" s="328"/>
      <c r="D98" s="328"/>
      <c r="E98" s="328"/>
      <c r="F98" s="328"/>
      <c r="G98" s="328"/>
      <c r="H98" s="328"/>
      <c r="I98" s="328"/>
      <c r="J98" s="328"/>
      <c r="K98" s="328"/>
    </row>
    <row r="99" spans="2:11" ht="7.5" customHeight="1" x14ac:dyDescent="0.3">
      <c r="B99" s="329"/>
      <c r="C99" s="330"/>
      <c r="D99" s="330"/>
      <c r="E99" s="330"/>
      <c r="F99" s="330"/>
      <c r="G99" s="330"/>
      <c r="H99" s="330"/>
      <c r="I99" s="330"/>
      <c r="J99" s="330"/>
      <c r="K99" s="331"/>
    </row>
    <row r="100" spans="2:11" ht="45" customHeight="1" x14ac:dyDescent="0.3">
      <c r="B100" s="332"/>
      <c r="C100" s="389" t="s">
        <v>863</v>
      </c>
      <c r="D100" s="389"/>
      <c r="E100" s="389"/>
      <c r="F100" s="389"/>
      <c r="G100" s="389"/>
      <c r="H100" s="389"/>
      <c r="I100" s="389"/>
      <c r="J100" s="389"/>
      <c r="K100" s="333"/>
    </row>
    <row r="101" spans="2:11" ht="17.25" customHeight="1" x14ac:dyDescent="0.3">
      <c r="B101" s="332"/>
      <c r="C101" s="334" t="s">
        <v>820</v>
      </c>
      <c r="D101" s="334"/>
      <c r="E101" s="334"/>
      <c r="F101" s="334" t="s">
        <v>821</v>
      </c>
      <c r="G101" s="335"/>
      <c r="H101" s="334" t="s">
        <v>121</v>
      </c>
      <c r="I101" s="334" t="s">
        <v>56</v>
      </c>
      <c r="J101" s="334" t="s">
        <v>822</v>
      </c>
      <c r="K101" s="333"/>
    </row>
    <row r="102" spans="2:11" ht="17.25" customHeight="1" x14ac:dyDescent="0.3">
      <c r="B102" s="332"/>
      <c r="C102" s="336" t="s">
        <v>823</v>
      </c>
      <c r="D102" s="336"/>
      <c r="E102" s="336"/>
      <c r="F102" s="337" t="s">
        <v>824</v>
      </c>
      <c r="G102" s="338"/>
      <c r="H102" s="336"/>
      <c r="I102" s="336"/>
      <c r="J102" s="336" t="s">
        <v>825</v>
      </c>
      <c r="K102" s="333"/>
    </row>
    <row r="103" spans="2:11" ht="5.25" customHeight="1" x14ac:dyDescent="0.3">
      <c r="B103" s="332"/>
      <c r="C103" s="334"/>
      <c r="D103" s="334"/>
      <c r="E103" s="334"/>
      <c r="F103" s="334"/>
      <c r="G103" s="350"/>
      <c r="H103" s="334"/>
      <c r="I103" s="334"/>
      <c r="J103" s="334"/>
      <c r="K103" s="333"/>
    </row>
    <row r="104" spans="2:11" ht="15" customHeight="1" x14ac:dyDescent="0.3">
      <c r="B104" s="332"/>
      <c r="C104" s="322" t="s">
        <v>52</v>
      </c>
      <c r="D104" s="339"/>
      <c r="E104" s="339"/>
      <c r="F104" s="341" t="s">
        <v>76</v>
      </c>
      <c r="G104" s="350"/>
      <c r="H104" s="322" t="s">
        <v>864</v>
      </c>
      <c r="I104" s="322" t="s">
        <v>827</v>
      </c>
      <c r="J104" s="322">
        <v>20</v>
      </c>
      <c r="K104" s="333"/>
    </row>
    <row r="105" spans="2:11" ht="15" customHeight="1" x14ac:dyDescent="0.3">
      <c r="B105" s="332"/>
      <c r="C105" s="322" t="s">
        <v>828</v>
      </c>
      <c r="D105" s="322"/>
      <c r="E105" s="322"/>
      <c r="F105" s="341" t="s">
        <v>76</v>
      </c>
      <c r="G105" s="322"/>
      <c r="H105" s="322" t="s">
        <v>864</v>
      </c>
      <c r="I105" s="322" t="s">
        <v>827</v>
      </c>
      <c r="J105" s="322">
        <v>120</v>
      </c>
      <c r="K105" s="333"/>
    </row>
    <row r="106" spans="2:11" ht="15" customHeight="1" x14ac:dyDescent="0.3">
      <c r="B106" s="342"/>
      <c r="C106" s="322" t="s">
        <v>830</v>
      </c>
      <c r="D106" s="322"/>
      <c r="E106" s="322"/>
      <c r="F106" s="341" t="s">
        <v>831</v>
      </c>
      <c r="G106" s="322"/>
      <c r="H106" s="322" t="s">
        <v>864</v>
      </c>
      <c r="I106" s="322" t="s">
        <v>827</v>
      </c>
      <c r="J106" s="322">
        <v>50</v>
      </c>
      <c r="K106" s="333"/>
    </row>
    <row r="107" spans="2:11" ht="15" customHeight="1" x14ac:dyDescent="0.3">
      <c r="B107" s="342"/>
      <c r="C107" s="322" t="s">
        <v>833</v>
      </c>
      <c r="D107" s="322"/>
      <c r="E107" s="322"/>
      <c r="F107" s="341" t="s">
        <v>76</v>
      </c>
      <c r="G107" s="322"/>
      <c r="H107" s="322" t="s">
        <v>864</v>
      </c>
      <c r="I107" s="322" t="s">
        <v>835</v>
      </c>
      <c r="J107" s="322"/>
      <c r="K107" s="333"/>
    </row>
    <row r="108" spans="2:11" ht="15" customHeight="1" x14ac:dyDescent="0.3">
      <c r="B108" s="342"/>
      <c r="C108" s="322" t="s">
        <v>844</v>
      </c>
      <c r="D108" s="322"/>
      <c r="E108" s="322"/>
      <c r="F108" s="341" t="s">
        <v>831</v>
      </c>
      <c r="G108" s="322"/>
      <c r="H108" s="322" t="s">
        <v>864</v>
      </c>
      <c r="I108" s="322" t="s">
        <v>827</v>
      </c>
      <c r="J108" s="322">
        <v>50</v>
      </c>
      <c r="K108" s="333"/>
    </row>
    <row r="109" spans="2:11" ht="15" customHeight="1" x14ac:dyDescent="0.3">
      <c r="B109" s="342"/>
      <c r="C109" s="322" t="s">
        <v>852</v>
      </c>
      <c r="D109" s="322"/>
      <c r="E109" s="322"/>
      <c r="F109" s="341" t="s">
        <v>831</v>
      </c>
      <c r="G109" s="322"/>
      <c r="H109" s="322" t="s">
        <v>864</v>
      </c>
      <c r="I109" s="322" t="s">
        <v>827</v>
      </c>
      <c r="J109" s="322">
        <v>50</v>
      </c>
      <c r="K109" s="333"/>
    </row>
    <row r="110" spans="2:11" ht="15" customHeight="1" x14ac:dyDescent="0.3">
      <c r="B110" s="342"/>
      <c r="C110" s="322" t="s">
        <v>850</v>
      </c>
      <c r="D110" s="322"/>
      <c r="E110" s="322"/>
      <c r="F110" s="341" t="s">
        <v>831</v>
      </c>
      <c r="G110" s="322"/>
      <c r="H110" s="322" t="s">
        <v>864</v>
      </c>
      <c r="I110" s="322" t="s">
        <v>827</v>
      </c>
      <c r="J110" s="322">
        <v>50</v>
      </c>
      <c r="K110" s="333"/>
    </row>
    <row r="111" spans="2:11" ht="15" customHeight="1" x14ac:dyDescent="0.3">
      <c r="B111" s="342"/>
      <c r="C111" s="322" t="s">
        <v>52</v>
      </c>
      <c r="D111" s="322"/>
      <c r="E111" s="322"/>
      <c r="F111" s="341" t="s">
        <v>76</v>
      </c>
      <c r="G111" s="322"/>
      <c r="H111" s="322" t="s">
        <v>865</v>
      </c>
      <c r="I111" s="322" t="s">
        <v>827</v>
      </c>
      <c r="J111" s="322">
        <v>20</v>
      </c>
      <c r="K111" s="333"/>
    </row>
    <row r="112" spans="2:11" ht="15" customHeight="1" x14ac:dyDescent="0.3">
      <c r="B112" s="342"/>
      <c r="C112" s="322" t="s">
        <v>866</v>
      </c>
      <c r="D112" s="322"/>
      <c r="E112" s="322"/>
      <c r="F112" s="341" t="s">
        <v>76</v>
      </c>
      <c r="G112" s="322"/>
      <c r="H112" s="322" t="s">
        <v>867</v>
      </c>
      <c r="I112" s="322" t="s">
        <v>827</v>
      </c>
      <c r="J112" s="322">
        <v>120</v>
      </c>
      <c r="K112" s="333"/>
    </row>
    <row r="113" spans="2:11" ht="15" customHeight="1" x14ac:dyDescent="0.3">
      <c r="B113" s="342"/>
      <c r="C113" s="322" t="s">
        <v>37</v>
      </c>
      <c r="D113" s="322"/>
      <c r="E113" s="322"/>
      <c r="F113" s="341" t="s">
        <v>76</v>
      </c>
      <c r="G113" s="322"/>
      <c r="H113" s="322" t="s">
        <v>868</v>
      </c>
      <c r="I113" s="322" t="s">
        <v>859</v>
      </c>
      <c r="J113" s="322"/>
      <c r="K113" s="333"/>
    </row>
    <row r="114" spans="2:11" ht="15" customHeight="1" x14ac:dyDescent="0.3">
      <c r="B114" s="342"/>
      <c r="C114" s="322" t="s">
        <v>47</v>
      </c>
      <c r="D114" s="322"/>
      <c r="E114" s="322"/>
      <c r="F114" s="341" t="s">
        <v>76</v>
      </c>
      <c r="G114" s="322"/>
      <c r="H114" s="322" t="s">
        <v>869</v>
      </c>
      <c r="I114" s="322" t="s">
        <v>859</v>
      </c>
      <c r="J114" s="322"/>
      <c r="K114" s="333"/>
    </row>
    <row r="115" spans="2:11" ht="15" customHeight="1" x14ac:dyDescent="0.3">
      <c r="B115" s="342"/>
      <c r="C115" s="322" t="s">
        <v>56</v>
      </c>
      <c r="D115" s="322"/>
      <c r="E115" s="322"/>
      <c r="F115" s="341" t="s">
        <v>76</v>
      </c>
      <c r="G115" s="322"/>
      <c r="H115" s="322" t="s">
        <v>870</v>
      </c>
      <c r="I115" s="322" t="s">
        <v>871</v>
      </c>
      <c r="J115" s="322"/>
      <c r="K115" s="333"/>
    </row>
    <row r="116" spans="2:11" ht="15" customHeight="1" x14ac:dyDescent="0.3">
      <c r="B116" s="345"/>
      <c r="C116" s="351"/>
      <c r="D116" s="351"/>
      <c r="E116" s="351"/>
      <c r="F116" s="351"/>
      <c r="G116" s="351"/>
      <c r="H116" s="351"/>
      <c r="I116" s="351"/>
      <c r="J116" s="351"/>
      <c r="K116" s="347"/>
    </row>
    <row r="117" spans="2:11" ht="18.75" customHeight="1" x14ac:dyDescent="0.3">
      <c r="B117" s="319"/>
      <c r="C117" s="317"/>
      <c r="D117" s="317"/>
      <c r="E117" s="317"/>
      <c r="F117" s="352"/>
      <c r="G117" s="317"/>
      <c r="H117" s="317"/>
      <c r="I117" s="317"/>
      <c r="J117" s="317"/>
      <c r="K117" s="319"/>
    </row>
    <row r="118" spans="2:11" ht="18.75" customHeight="1" x14ac:dyDescent="0.3">
      <c r="B118" s="328"/>
      <c r="C118" s="328"/>
      <c r="D118" s="328"/>
      <c r="E118" s="328"/>
      <c r="F118" s="328"/>
      <c r="G118" s="328"/>
      <c r="H118" s="328"/>
      <c r="I118" s="328"/>
      <c r="J118" s="328"/>
      <c r="K118" s="328"/>
    </row>
    <row r="119" spans="2:11" ht="7.5" customHeight="1" x14ac:dyDescent="0.3">
      <c r="B119" s="353"/>
      <c r="C119" s="354"/>
      <c r="D119" s="354"/>
      <c r="E119" s="354"/>
      <c r="F119" s="354"/>
      <c r="G119" s="354"/>
      <c r="H119" s="354"/>
      <c r="I119" s="354"/>
      <c r="J119" s="354"/>
      <c r="K119" s="355"/>
    </row>
    <row r="120" spans="2:11" ht="45" customHeight="1" x14ac:dyDescent="0.3">
      <c r="B120" s="356"/>
      <c r="C120" s="18" t="s">
        <v>872</v>
      </c>
      <c r="D120" s="18"/>
      <c r="E120" s="18"/>
      <c r="F120" s="18"/>
      <c r="G120" s="18"/>
      <c r="H120" s="18"/>
      <c r="I120" s="18"/>
      <c r="J120" s="18"/>
      <c r="K120" s="357"/>
    </row>
    <row r="121" spans="2:11" ht="17.25" customHeight="1" x14ac:dyDescent="0.3">
      <c r="B121" s="358"/>
      <c r="C121" s="334" t="s">
        <v>820</v>
      </c>
      <c r="D121" s="334"/>
      <c r="E121" s="334"/>
      <c r="F121" s="334" t="s">
        <v>821</v>
      </c>
      <c r="G121" s="335"/>
      <c r="H121" s="334" t="s">
        <v>121</v>
      </c>
      <c r="I121" s="334" t="s">
        <v>56</v>
      </c>
      <c r="J121" s="334" t="s">
        <v>822</v>
      </c>
      <c r="K121" s="359"/>
    </row>
    <row r="122" spans="2:11" ht="17.25" customHeight="1" x14ac:dyDescent="0.3">
      <c r="B122" s="358"/>
      <c r="C122" s="336" t="s">
        <v>823</v>
      </c>
      <c r="D122" s="336"/>
      <c r="E122" s="336"/>
      <c r="F122" s="337" t="s">
        <v>824</v>
      </c>
      <c r="G122" s="338"/>
      <c r="H122" s="336"/>
      <c r="I122" s="336"/>
      <c r="J122" s="336" t="s">
        <v>825</v>
      </c>
      <c r="K122" s="359"/>
    </row>
    <row r="123" spans="2:11" ht="5.25" customHeight="1" x14ac:dyDescent="0.3">
      <c r="B123" s="360"/>
      <c r="C123" s="339"/>
      <c r="D123" s="339"/>
      <c r="E123" s="339"/>
      <c r="F123" s="339"/>
      <c r="G123" s="322"/>
      <c r="H123" s="339"/>
      <c r="I123" s="339"/>
      <c r="J123" s="339"/>
      <c r="K123" s="361"/>
    </row>
    <row r="124" spans="2:11" ht="15" customHeight="1" x14ac:dyDescent="0.3">
      <c r="B124" s="360"/>
      <c r="C124" s="322" t="s">
        <v>828</v>
      </c>
      <c r="D124" s="339"/>
      <c r="E124" s="339"/>
      <c r="F124" s="341" t="s">
        <v>76</v>
      </c>
      <c r="G124" s="322"/>
      <c r="H124" s="322" t="s">
        <v>864</v>
      </c>
      <c r="I124" s="322" t="s">
        <v>827</v>
      </c>
      <c r="J124" s="322">
        <v>120</v>
      </c>
      <c r="K124" s="362"/>
    </row>
    <row r="125" spans="2:11" ht="15" customHeight="1" x14ac:dyDescent="0.3">
      <c r="B125" s="360"/>
      <c r="C125" s="322" t="s">
        <v>873</v>
      </c>
      <c r="D125" s="322"/>
      <c r="E125" s="322"/>
      <c r="F125" s="341" t="s">
        <v>76</v>
      </c>
      <c r="G125" s="322"/>
      <c r="H125" s="322" t="s">
        <v>874</v>
      </c>
      <c r="I125" s="322" t="s">
        <v>827</v>
      </c>
      <c r="J125" s="322" t="s">
        <v>875</v>
      </c>
      <c r="K125" s="362"/>
    </row>
    <row r="126" spans="2:11" ht="15" customHeight="1" x14ac:dyDescent="0.3">
      <c r="B126" s="360"/>
      <c r="C126" s="322" t="s">
        <v>775</v>
      </c>
      <c r="D126" s="322"/>
      <c r="E126" s="322"/>
      <c r="F126" s="341" t="s">
        <v>76</v>
      </c>
      <c r="G126" s="322"/>
      <c r="H126" s="322" t="s">
        <v>876</v>
      </c>
      <c r="I126" s="322" t="s">
        <v>827</v>
      </c>
      <c r="J126" s="322" t="s">
        <v>875</v>
      </c>
      <c r="K126" s="362"/>
    </row>
    <row r="127" spans="2:11" ht="15" customHeight="1" x14ac:dyDescent="0.3">
      <c r="B127" s="360"/>
      <c r="C127" s="322" t="s">
        <v>836</v>
      </c>
      <c r="D127" s="322"/>
      <c r="E127" s="322"/>
      <c r="F127" s="341" t="s">
        <v>831</v>
      </c>
      <c r="G127" s="322"/>
      <c r="H127" s="322" t="s">
        <v>837</v>
      </c>
      <c r="I127" s="322" t="s">
        <v>827</v>
      </c>
      <c r="J127" s="322">
        <v>15</v>
      </c>
      <c r="K127" s="362"/>
    </row>
    <row r="128" spans="2:11" ht="15" customHeight="1" x14ac:dyDescent="0.3">
      <c r="B128" s="360"/>
      <c r="C128" s="343" t="s">
        <v>838</v>
      </c>
      <c r="D128" s="343"/>
      <c r="E128" s="343"/>
      <c r="F128" s="344" t="s">
        <v>831</v>
      </c>
      <c r="G128" s="343"/>
      <c r="H128" s="343" t="s">
        <v>839</v>
      </c>
      <c r="I128" s="343" t="s">
        <v>827</v>
      </c>
      <c r="J128" s="343">
        <v>15</v>
      </c>
      <c r="K128" s="362"/>
    </row>
    <row r="129" spans="2:11" ht="15" customHeight="1" x14ac:dyDescent="0.3">
      <c r="B129" s="360"/>
      <c r="C129" s="343" t="s">
        <v>840</v>
      </c>
      <c r="D129" s="343"/>
      <c r="E129" s="343"/>
      <c r="F129" s="344" t="s">
        <v>831</v>
      </c>
      <c r="G129" s="343"/>
      <c r="H129" s="343" t="s">
        <v>841</v>
      </c>
      <c r="I129" s="343" t="s">
        <v>827</v>
      </c>
      <c r="J129" s="343">
        <v>20</v>
      </c>
      <c r="K129" s="362"/>
    </row>
    <row r="130" spans="2:11" ht="15" customHeight="1" x14ac:dyDescent="0.3">
      <c r="B130" s="360"/>
      <c r="C130" s="343" t="s">
        <v>842</v>
      </c>
      <c r="D130" s="343"/>
      <c r="E130" s="343"/>
      <c r="F130" s="344" t="s">
        <v>831</v>
      </c>
      <c r="G130" s="343"/>
      <c r="H130" s="343" t="s">
        <v>843</v>
      </c>
      <c r="I130" s="343" t="s">
        <v>827</v>
      </c>
      <c r="J130" s="343">
        <v>20</v>
      </c>
      <c r="K130" s="362"/>
    </row>
    <row r="131" spans="2:11" ht="15" customHeight="1" x14ac:dyDescent="0.3">
      <c r="B131" s="360"/>
      <c r="C131" s="322" t="s">
        <v>830</v>
      </c>
      <c r="D131" s="322"/>
      <c r="E131" s="322"/>
      <c r="F131" s="341" t="s">
        <v>831</v>
      </c>
      <c r="G131" s="322"/>
      <c r="H131" s="322" t="s">
        <v>864</v>
      </c>
      <c r="I131" s="322" t="s">
        <v>827</v>
      </c>
      <c r="J131" s="322">
        <v>50</v>
      </c>
      <c r="K131" s="362"/>
    </row>
    <row r="132" spans="2:11" ht="15" customHeight="1" x14ac:dyDescent="0.3">
      <c r="B132" s="360"/>
      <c r="C132" s="322" t="s">
        <v>844</v>
      </c>
      <c r="D132" s="322"/>
      <c r="E132" s="322"/>
      <c r="F132" s="341" t="s">
        <v>831</v>
      </c>
      <c r="G132" s="322"/>
      <c r="H132" s="322" t="s">
        <v>864</v>
      </c>
      <c r="I132" s="322" t="s">
        <v>827</v>
      </c>
      <c r="J132" s="322">
        <v>50</v>
      </c>
      <c r="K132" s="362"/>
    </row>
    <row r="133" spans="2:11" ht="15" customHeight="1" x14ac:dyDescent="0.3">
      <c r="B133" s="360"/>
      <c r="C133" s="322" t="s">
        <v>850</v>
      </c>
      <c r="D133" s="322"/>
      <c r="E133" s="322"/>
      <c r="F133" s="341" t="s">
        <v>831</v>
      </c>
      <c r="G133" s="322"/>
      <c r="H133" s="322" t="s">
        <v>864</v>
      </c>
      <c r="I133" s="322" t="s">
        <v>827</v>
      </c>
      <c r="J133" s="322">
        <v>50</v>
      </c>
      <c r="K133" s="362"/>
    </row>
    <row r="134" spans="2:11" ht="15" customHeight="1" x14ac:dyDescent="0.3">
      <c r="B134" s="360"/>
      <c r="C134" s="322" t="s">
        <v>852</v>
      </c>
      <c r="D134" s="322"/>
      <c r="E134" s="322"/>
      <c r="F134" s="341" t="s">
        <v>831</v>
      </c>
      <c r="G134" s="322"/>
      <c r="H134" s="322" t="s">
        <v>864</v>
      </c>
      <c r="I134" s="322" t="s">
        <v>827</v>
      </c>
      <c r="J134" s="322">
        <v>50</v>
      </c>
      <c r="K134" s="362"/>
    </row>
    <row r="135" spans="2:11" ht="15" customHeight="1" x14ac:dyDescent="0.3">
      <c r="B135" s="360"/>
      <c r="C135" s="322" t="s">
        <v>126</v>
      </c>
      <c r="D135" s="322"/>
      <c r="E135" s="322"/>
      <c r="F135" s="341" t="s">
        <v>831</v>
      </c>
      <c r="G135" s="322"/>
      <c r="H135" s="322" t="s">
        <v>877</v>
      </c>
      <c r="I135" s="322" t="s">
        <v>827</v>
      </c>
      <c r="J135" s="322">
        <v>255</v>
      </c>
      <c r="K135" s="362"/>
    </row>
    <row r="136" spans="2:11" ht="15" customHeight="1" x14ac:dyDescent="0.3">
      <c r="B136" s="360"/>
      <c r="C136" s="322" t="s">
        <v>854</v>
      </c>
      <c r="D136" s="322"/>
      <c r="E136" s="322"/>
      <c r="F136" s="341" t="s">
        <v>76</v>
      </c>
      <c r="G136" s="322"/>
      <c r="H136" s="322" t="s">
        <v>878</v>
      </c>
      <c r="I136" s="322" t="s">
        <v>856</v>
      </c>
      <c r="J136" s="322"/>
      <c r="K136" s="362"/>
    </row>
    <row r="137" spans="2:11" ht="15" customHeight="1" x14ac:dyDescent="0.3">
      <c r="B137" s="360"/>
      <c r="C137" s="322" t="s">
        <v>857</v>
      </c>
      <c r="D137" s="322"/>
      <c r="E137" s="322"/>
      <c r="F137" s="341" t="s">
        <v>76</v>
      </c>
      <c r="G137" s="322"/>
      <c r="H137" s="322" t="s">
        <v>879</v>
      </c>
      <c r="I137" s="322" t="s">
        <v>859</v>
      </c>
      <c r="J137" s="322"/>
      <c r="K137" s="362"/>
    </row>
    <row r="138" spans="2:11" ht="15" customHeight="1" x14ac:dyDescent="0.3">
      <c r="B138" s="360"/>
      <c r="C138" s="322" t="s">
        <v>860</v>
      </c>
      <c r="D138" s="322"/>
      <c r="E138" s="322"/>
      <c r="F138" s="341" t="s">
        <v>76</v>
      </c>
      <c r="G138" s="322"/>
      <c r="H138" s="322" t="s">
        <v>860</v>
      </c>
      <c r="I138" s="322" t="s">
        <v>859</v>
      </c>
      <c r="J138" s="322"/>
      <c r="K138" s="362"/>
    </row>
    <row r="139" spans="2:11" ht="15" customHeight="1" x14ac:dyDescent="0.3">
      <c r="B139" s="360"/>
      <c r="C139" s="322" t="s">
        <v>37</v>
      </c>
      <c r="D139" s="322"/>
      <c r="E139" s="322"/>
      <c r="F139" s="341" t="s">
        <v>76</v>
      </c>
      <c r="G139" s="322"/>
      <c r="H139" s="322" t="s">
        <v>880</v>
      </c>
      <c r="I139" s="322" t="s">
        <v>859</v>
      </c>
      <c r="J139" s="322"/>
      <c r="K139" s="362"/>
    </row>
    <row r="140" spans="2:11" ht="15" customHeight="1" x14ac:dyDescent="0.3">
      <c r="B140" s="360"/>
      <c r="C140" s="322" t="s">
        <v>881</v>
      </c>
      <c r="D140" s="322"/>
      <c r="E140" s="322"/>
      <c r="F140" s="341" t="s">
        <v>76</v>
      </c>
      <c r="G140" s="322"/>
      <c r="H140" s="322" t="s">
        <v>882</v>
      </c>
      <c r="I140" s="322" t="s">
        <v>859</v>
      </c>
      <c r="J140" s="322"/>
      <c r="K140" s="362"/>
    </row>
    <row r="141" spans="2:11" ht="15" customHeight="1" x14ac:dyDescent="0.3">
      <c r="B141" s="363"/>
      <c r="C141" s="364"/>
      <c r="D141" s="364"/>
      <c r="E141" s="364"/>
      <c r="F141" s="364"/>
      <c r="G141" s="364"/>
      <c r="H141" s="364"/>
      <c r="I141" s="364"/>
      <c r="J141" s="364"/>
      <c r="K141" s="365"/>
    </row>
    <row r="142" spans="2:11" ht="18.75" customHeight="1" x14ac:dyDescent="0.3">
      <c r="B142" s="317"/>
      <c r="C142" s="317"/>
      <c r="D142" s="317"/>
      <c r="E142" s="317"/>
      <c r="F142" s="352"/>
      <c r="G142" s="317"/>
      <c r="H142" s="317"/>
      <c r="I142" s="317"/>
      <c r="J142" s="317"/>
      <c r="K142" s="317"/>
    </row>
    <row r="143" spans="2:11" ht="18.75" customHeight="1" x14ac:dyDescent="0.3">
      <c r="B143" s="328"/>
      <c r="C143" s="328"/>
      <c r="D143" s="328"/>
      <c r="E143" s="328"/>
      <c r="F143" s="328"/>
      <c r="G143" s="328"/>
      <c r="H143" s="328"/>
      <c r="I143" s="328"/>
      <c r="J143" s="328"/>
      <c r="K143" s="328"/>
    </row>
    <row r="144" spans="2:11" ht="7.5" customHeight="1" x14ac:dyDescent="0.3">
      <c r="B144" s="329"/>
      <c r="C144" s="330"/>
      <c r="D144" s="330"/>
      <c r="E144" s="330"/>
      <c r="F144" s="330"/>
      <c r="G144" s="330"/>
      <c r="H144" s="330"/>
      <c r="I144" s="330"/>
      <c r="J144" s="330"/>
      <c r="K144" s="331"/>
    </row>
    <row r="145" spans="2:11" ht="45" customHeight="1" x14ac:dyDescent="0.3">
      <c r="B145" s="332"/>
      <c r="C145" s="389" t="s">
        <v>883</v>
      </c>
      <c r="D145" s="389"/>
      <c r="E145" s="389"/>
      <c r="F145" s="389"/>
      <c r="G145" s="389"/>
      <c r="H145" s="389"/>
      <c r="I145" s="389"/>
      <c r="J145" s="389"/>
      <c r="K145" s="333"/>
    </row>
    <row r="146" spans="2:11" ht="17.25" customHeight="1" x14ac:dyDescent="0.3">
      <c r="B146" s="332"/>
      <c r="C146" s="334" t="s">
        <v>820</v>
      </c>
      <c r="D146" s="334"/>
      <c r="E146" s="334"/>
      <c r="F146" s="334" t="s">
        <v>821</v>
      </c>
      <c r="G146" s="335"/>
      <c r="H146" s="334" t="s">
        <v>121</v>
      </c>
      <c r="I146" s="334" t="s">
        <v>56</v>
      </c>
      <c r="J146" s="334" t="s">
        <v>822</v>
      </c>
      <c r="K146" s="333"/>
    </row>
    <row r="147" spans="2:11" ht="17.25" customHeight="1" x14ac:dyDescent="0.3">
      <c r="B147" s="332"/>
      <c r="C147" s="336" t="s">
        <v>823</v>
      </c>
      <c r="D147" s="336"/>
      <c r="E147" s="336"/>
      <c r="F147" s="337" t="s">
        <v>824</v>
      </c>
      <c r="G147" s="338"/>
      <c r="H147" s="336"/>
      <c r="I147" s="336"/>
      <c r="J147" s="336" t="s">
        <v>825</v>
      </c>
      <c r="K147" s="333"/>
    </row>
    <row r="148" spans="2:11" ht="5.25" customHeight="1" x14ac:dyDescent="0.3">
      <c r="B148" s="342"/>
      <c r="C148" s="339"/>
      <c r="D148" s="339"/>
      <c r="E148" s="339"/>
      <c r="F148" s="339"/>
      <c r="G148" s="340"/>
      <c r="H148" s="339"/>
      <c r="I148" s="339"/>
      <c r="J148" s="339"/>
      <c r="K148" s="362"/>
    </row>
    <row r="149" spans="2:11" ht="15" customHeight="1" x14ac:dyDescent="0.3">
      <c r="B149" s="342"/>
      <c r="C149" s="366" t="s">
        <v>828</v>
      </c>
      <c r="D149" s="322"/>
      <c r="E149" s="322"/>
      <c r="F149" s="367" t="s">
        <v>76</v>
      </c>
      <c r="G149" s="322"/>
      <c r="H149" s="366" t="s">
        <v>864</v>
      </c>
      <c r="I149" s="366" t="s">
        <v>827</v>
      </c>
      <c r="J149" s="366">
        <v>120</v>
      </c>
      <c r="K149" s="362"/>
    </row>
    <row r="150" spans="2:11" ht="15" customHeight="1" x14ac:dyDescent="0.3">
      <c r="B150" s="342"/>
      <c r="C150" s="366" t="s">
        <v>873</v>
      </c>
      <c r="D150" s="322"/>
      <c r="E150" s="322"/>
      <c r="F150" s="367" t="s">
        <v>76</v>
      </c>
      <c r="G150" s="322"/>
      <c r="H150" s="366" t="s">
        <v>884</v>
      </c>
      <c r="I150" s="366" t="s">
        <v>827</v>
      </c>
      <c r="J150" s="366" t="s">
        <v>875</v>
      </c>
      <c r="K150" s="362"/>
    </row>
    <row r="151" spans="2:11" ht="15" customHeight="1" x14ac:dyDescent="0.3">
      <c r="B151" s="342"/>
      <c r="C151" s="366" t="s">
        <v>775</v>
      </c>
      <c r="D151" s="322"/>
      <c r="E151" s="322"/>
      <c r="F151" s="367" t="s">
        <v>76</v>
      </c>
      <c r="G151" s="322"/>
      <c r="H151" s="366" t="s">
        <v>885</v>
      </c>
      <c r="I151" s="366" t="s">
        <v>827</v>
      </c>
      <c r="J151" s="366" t="s">
        <v>875</v>
      </c>
      <c r="K151" s="362"/>
    </row>
    <row r="152" spans="2:11" ht="15" customHeight="1" x14ac:dyDescent="0.3">
      <c r="B152" s="342"/>
      <c r="C152" s="366" t="s">
        <v>830</v>
      </c>
      <c r="D152" s="322"/>
      <c r="E152" s="322"/>
      <c r="F152" s="367" t="s">
        <v>831</v>
      </c>
      <c r="G152" s="322"/>
      <c r="H152" s="366" t="s">
        <v>864</v>
      </c>
      <c r="I152" s="366" t="s">
        <v>827</v>
      </c>
      <c r="J152" s="366">
        <v>50</v>
      </c>
      <c r="K152" s="362"/>
    </row>
    <row r="153" spans="2:11" ht="15" customHeight="1" x14ac:dyDescent="0.3">
      <c r="B153" s="342"/>
      <c r="C153" s="366" t="s">
        <v>833</v>
      </c>
      <c r="D153" s="322"/>
      <c r="E153" s="322"/>
      <c r="F153" s="367" t="s">
        <v>76</v>
      </c>
      <c r="G153" s="322"/>
      <c r="H153" s="366" t="s">
        <v>864</v>
      </c>
      <c r="I153" s="366" t="s">
        <v>835</v>
      </c>
      <c r="J153" s="366"/>
      <c r="K153" s="362"/>
    </row>
    <row r="154" spans="2:11" ht="15" customHeight="1" x14ac:dyDescent="0.3">
      <c r="B154" s="342"/>
      <c r="C154" s="366" t="s">
        <v>844</v>
      </c>
      <c r="D154" s="322"/>
      <c r="E154" s="322"/>
      <c r="F154" s="367" t="s">
        <v>831</v>
      </c>
      <c r="G154" s="322"/>
      <c r="H154" s="366" t="s">
        <v>864</v>
      </c>
      <c r="I154" s="366" t="s">
        <v>827</v>
      </c>
      <c r="J154" s="366">
        <v>50</v>
      </c>
      <c r="K154" s="362"/>
    </row>
    <row r="155" spans="2:11" ht="15" customHeight="1" x14ac:dyDescent="0.3">
      <c r="B155" s="342"/>
      <c r="C155" s="366" t="s">
        <v>852</v>
      </c>
      <c r="D155" s="322"/>
      <c r="E155" s="322"/>
      <c r="F155" s="367" t="s">
        <v>831</v>
      </c>
      <c r="G155" s="322"/>
      <c r="H155" s="366" t="s">
        <v>864</v>
      </c>
      <c r="I155" s="366" t="s">
        <v>827</v>
      </c>
      <c r="J155" s="366">
        <v>50</v>
      </c>
      <c r="K155" s="362"/>
    </row>
    <row r="156" spans="2:11" ht="15" customHeight="1" x14ac:dyDescent="0.3">
      <c r="B156" s="342"/>
      <c r="C156" s="366" t="s">
        <v>850</v>
      </c>
      <c r="D156" s="322"/>
      <c r="E156" s="322"/>
      <c r="F156" s="367" t="s">
        <v>831</v>
      </c>
      <c r="G156" s="322"/>
      <c r="H156" s="366" t="s">
        <v>864</v>
      </c>
      <c r="I156" s="366" t="s">
        <v>827</v>
      </c>
      <c r="J156" s="366">
        <v>50</v>
      </c>
      <c r="K156" s="362"/>
    </row>
    <row r="157" spans="2:11" ht="15" customHeight="1" x14ac:dyDescent="0.3">
      <c r="B157" s="342"/>
      <c r="C157" s="366" t="s">
        <v>106</v>
      </c>
      <c r="D157" s="322"/>
      <c r="E157" s="322"/>
      <c r="F157" s="367" t="s">
        <v>76</v>
      </c>
      <c r="G157" s="322"/>
      <c r="H157" s="366" t="s">
        <v>886</v>
      </c>
      <c r="I157" s="366" t="s">
        <v>827</v>
      </c>
      <c r="J157" s="366" t="s">
        <v>887</v>
      </c>
      <c r="K157" s="362"/>
    </row>
    <row r="158" spans="2:11" ht="15" customHeight="1" x14ac:dyDescent="0.3">
      <c r="B158" s="342"/>
      <c r="C158" s="366" t="s">
        <v>888</v>
      </c>
      <c r="D158" s="322"/>
      <c r="E158" s="322"/>
      <c r="F158" s="367" t="s">
        <v>76</v>
      </c>
      <c r="G158" s="322"/>
      <c r="H158" s="366" t="s">
        <v>889</v>
      </c>
      <c r="I158" s="366" t="s">
        <v>859</v>
      </c>
      <c r="J158" s="366"/>
      <c r="K158" s="362"/>
    </row>
    <row r="159" spans="2:11" ht="15" customHeight="1" x14ac:dyDescent="0.3">
      <c r="B159" s="368"/>
      <c r="C159" s="351"/>
      <c r="D159" s="351"/>
      <c r="E159" s="351"/>
      <c r="F159" s="351"/>
      <c r="G159" s="351"/>
      <c r="H159" s="351"/>
      <c r="I159" s="351"/>
      <c r="J159" s="351"/>
      <c r="K159" s="369"/>
    </row>
    <row r="160" spans="2:11" ht="18.75" customHeight="1" x14ac:dyDescent="0.3">
      <c r="B160" s="317"/>
      <c r="C160" s="322"/>
      <c r="D160" s="322"/>
      <c r="E160" s="322"/>
      <c r="F160" s="341"/>
      <c r="G160" s="322"/>
      <c r="H160" s="322"/>
      <c r="I160" s="322"/>
      <c r="J160" s="322"/>
      <c r="K160" s="317"/>
    </row>
    <row r="161" spans="2:11" ht="18.75" customHeight="1" x14ac:dyDescent="0.3">
      <c r="B161" s="328"/>
      <c r="C161" s="328"/>
      <c r="D161" s="328"/>
      <c r="E161" s="328"/>
      <c r="F161" s="328"/>
      <c r="G161" s="328"/>
      <c r="H161" s="328"/>
      <c r="I161" s="328"/>
      <c r="J161" s="328"/>
      <c r="K161" s="328"/>
    </row>
    <row r="162" spans="2:11" ht="7.5" customHeight="1" x14ac:dyDescent="0.3">
      <c r="B162" s="308"/>
      <c r="C162" s="309"/>
      <c r="D162" s="309"/>
      <c r="E162" s="309"/>
      <c r="F162" s="309"/>
      <c r="G162" s="309"/>
      <c r="H162" s="309"/>
      <c r="I162" s="309"/>
      <c r="J162" s="309"/>
      <c r="K162" s="310"/>
    </row>
    <row r="163" spans="2:11" ht="45" customHeight="1" x14ac:dyDescent="0.3">
      <c r="B163" s="312"/>
      <c r="C163" s="18" t="s">
        <v>890</v>
      </c>
      <c r="D163" s="18"/>
      <c r="E163" s="18"/>
      <c r="F163" s="18"/>
      <c r="G163" s="18"/>
      <c r="H163" s="18"/>
      <c r="I163" s="18"/>
      <c r="J163" s="18"/>
      <c r="K163" s="313"/>
    </row>
    <row r="164" spans="2:11" ht="17.25" customHeight="1" x14ac:dyDescent="0.3">
      <c r="B164" s="312"/>
      <c r="C164" s="334" t="s">
        <v>820</v>
      </c>
      <c r="D164" s="334"/>
      <c r="E164" s="334"/>
      <c r="F164" s="334" t="s">
        <v>821</v>
      </c>
      <c r="G164" s="370"/>
      <c r="H164" s="371" t="s">
        <v>121</v>
      </c>
      <c r="I164" s="371" t="s">
        <v>56</v>
      </c>
      <c r="J164" s="334" t="s">
        <v>822</v>
      </c>
      <c r="K164" s="313"/>
    </row>
    <row r="165" spans="2:11" ht="17.25" customHeight="1" x14ac:dyDescent="0.3">
      <c r="B165" s="314"/>
      <c r="C165" s="336" t="s">
        <v>823</v>
      </c>
      <c r="D165" s="336"/>
      <c r="E165" s="336"/>
      <c r="F165" s="337" t="s">
        <v>824</v>
      </c>
      <c r="G165" s="372"/>
      <c r="H165" s="373"/>
      <c r="I165" s="373"/>
      <c r="J165" s="336" t="s">
        <v>825</v>
      </c>
      <c r="K165" s="315"/>
    </row>
    <row r="166" spans="2:11" ht="5.25" customHeight="1" x14ac:dyDescent="0.3">
      <c r="B166" s="342"/>
      <c r="C166" s="339"/>
      <c r="D166" s="339"/>
      <c r="E166" s="339"/>
      <c r="F166" s="339"/>
      <c r="G166" s="340"/>
      <c r="H166" s="339"/>
      <c r="I166" s="339"/>
      <c r="J166" s="339"/>
      <c r="K166" s="362"/>
    </row>
    <row r="167" spans="2:11" ht="15" customHeight="1" x14ac:dyDescent="0.3">
      <c r="B167" s="342"/>
      <c r="C167" s="322" t="s">
        <v>828</v>
      </c>
      <c r="D167" s="322"/>
      <c r="E167" s="322"/>
      <c r="F167" s="341" t="s">
        <v>76</v>
      </c>
      <c r="G167" s="322"/>
      <c r="H167" s="322" t="s">
        <v>864</v>
      </c>
      <c r="I167" s="322" t="s">
        <v>827</v>
      </c>
      <c r="J167" s="322">
        <v>120</v>
      </c>
      <c r="K167" s="362"/>
    </row>
    <row r="168" spans="2:11" ht="15" customHeight="1" x14ac:dyDescent="0.3">
      <c r="B168" s="342"/>
      <c r="C168" s="322" t="s">
        <v>873</v>
      </c>
      <c r="D168" s="322"/>
      <c r="E168" s="322"/>
      <c r="F168" s="341" t="s">
        <v>76</v>
      </c>
      <c r="G168" s="322"/>
      <c r="H168" s="322" t="s">
        <v>874</v>
      </c>
      <c r="I168" s="322" t="s">
        <v>827</v>
      </c>
      <c r="J168" s="322" t="s">
        <v>875</v>
      </c>
      <c r="K168" s="362"/>
    </row>
    <row r="169" spans="2:11" ht="15" customHeight="1" x14ac:dyDescent="0.3">
      <c r="B169" s="342"/>
      <c r="C169" s="322" t="s">
        <v>775</v>
      </c>
      <c r="D169" s="322"/>
      <c r="E169" s="322"/>
      <c r="F169" s="341" t="s">
        <v>76</v>
      </c>
      <c r="G169" s="322"/>
      <c r="H169" s="322" t="s">
        <v>891</v>
      </c>
      <c r="I169" s="322" t="s">
        <v>827</v>
      </c>
      <c r="J169" s="322" t="s">
        <v>875</v>
      </c>
      <c r="K169" s="362"/>
    </row>
    <row r="170" spans="2:11" ht="15" customHeight="1" x14ac:dyDescent="0.3">
      <c r="B170" s="342"/>
      <c r="C170" s="322" t="s">
        <v>830</v>
      </c>
      <c r="D170" s="322"/>
      <c r="E170" s="322"/>
      <c r="F170" s="341" t="s">
        <v>831</v>
      </c>
      <c r="G170" s="322"/>
      <c r="H170" s="322" t="s">
        <v>891</v>
      </c>
      <c r="I170" s="322" t="s">
        <v>827</v>
      </c>
      <c r="J170" s="322">
        <v>50</v>
      </c>
      <c r="K170" s="362"/>
    </row>
    <row r="171" spans="2:11" ht="15" customHeight="1" x14ac:dyDescent="0.3">
      <c r="B171" s="342"/>
      <c r="C171" s="322" t="s">
        <v>833</v>
      </c>
      <c r="D171" s="322"/>
      <c r="E171" s="322"/>
      <c r="F171" s="341" t="s">
        <v>76</v>
      </c>
      <c r="G171" s="322"/>
      <c r="H171" s="322" t="s">
        <v>891</v>
      </c>
      <c r="I171" s="322" t="s">
        <v>835</v>
      </c>
      <c r="J171" s="322"/>
      <c r="K171" s="362"/>
    </row>
    <row r="172" spans="2:11" ht="15" customHeight="1" x14ac:dyDescent="0.3">
      <c r="B172" s="342"/>
      <c r="C172" s="322" t="s">
        <v>844</v>
      </c>
      <c r="D172" s="322"/>
      <c r="E172" s="322"/>
      <c r="F172" s="341" t="s">
        <v>831</v>
      </c>
      <c r="G172" s="322"/>
      <c r="H172" s="322" t="s">
        <v>891</v>
      </c>
      <c r="I172" s="322" t="s">
        <v>827</v>
      </c>
      <c r="J172" s="322">
        <v>50</v>
      </c>
      <c r="K172" s="362"/>
    </row>
    <row r="173" spans="2:11" ht="15" customHeight="1" x14ac:dyDescent="0.3">
      <c r="B173" s="342"/>
      <c r="C173" s="322" t="s">
        <v>852</v>
      </c>
      <c r="D173" s="322"/>
      <c r="E173" s="322"/>
      <c r="F173" s="341" t="s">
        <v>831</v>
      </c>
      <c r="G173" s="322"/>
      <c r="H173" s="322" t="s">
        <v>891</v>
      </c>
      <c r="I173" s="322" t="s">
        <v>827</v>
      </c>
      <c r="J173" s="322">
        <v>50</v>
      </c>
      <c r="K173" s="362"/>
    </row>
    <row r="174" spans="2:11" ht="15" customHeight="1" x14ac:dyDescent="0.3">
      <c r="B174" s="342"/>
      <c r="C174" s="322" t="s">
        <v>850</v>
      </c>
      <c r="D174" s="322"/>
      <c r="E174" s="322"/>
      <c r="F174" s="341" t="s">
        <v>831</v>
      </c>
      <c r="G174" s="322"/>
      <c r="H174" s="322" t="s">
        <v>891</v>
      </c>
      <c r="I174" s="322" t="s">
        <v>827</v>
      </c>
      <c r="J174" s="322">
        <v>50</v>
      </c>
      <c r="K174" s="362"/>
    </row>
    <row r="175" spans="2:11" ht="15" customHeight="1" x14ac:dyDescent="0.3">
      <c r="B175" s="342"/>
      <c r="C175" s="322" t="s">
        <v>120</v>
      </c>
      <c r="D175" s="322"/>
      <c r="E175" s="322"/>
      <c r="F175" s="341" t="s">
        <v>76</v>
      </c>
      <c r="G175" s="322"/>
      <c r="H175" s="322" t="s">
        <v>892</v>
      </c>
      <c r="I175" s="322" t="s">
        <v>893</v>
      </c>
      <c r="J175" s="322"/>
      <c r="K175" s="362"/>
    </row>
    <row r="176" spans="2:11" ht="15" customHeight="1" x14ac:dyDescent="0.3">
      <c r="B176" s="342"/>
      <c r="C176" s="322" t="s">
        <v>56</v>
      </c>
      <c r="D176" s="322"/>
      <c r="E176" s="322"/>
      <c r="F176" s="341" t="s">
        <v>76</v>
      </c>
      <c r="G176" s="322"/>
      <c r="H176" s="322" t="s">
        <v>894</v>
      </c>
      <c r="I176" s="322" t="s">
        <v>895</v>
      </c>
      <c r="J176" s="322">
        <v>1</v>
      </c>
      <c r="K176" s="362"/>
    </row>
    <row r="177" spans="2:11" ht="15" customHeight="1" x14ac:dyDescent="0.3">
      <c r="B177" s="342"/>
      <c r="C177" s="322" t="s">
        <v>52</v>
      </c>
      <c r="D177" s="322"/>
      <c r="E177" s="322"/>
      <c r="F177" s="341" t="s">
        <v>76</v>
      </c>
      <c r="G177" s="322"/>
      <c r="H177" s="322" t="s">
        <v>896</v>
      </c>
      <c r="I177" s="322" t="s">
        <v>827</v>
      </c>
      <c r="J177" s="322">
        <v>20</v>
      </c>
      <c r="K177" s="362"/>
    </row>
    <row r="178" spans="2:11" ht="15" customHeight="1" x14ac:dyDescent="0.3">
      <c r="B178" s="342"/>
      <c r="C178" s="322" t="s">
        <v>121</v>
      </c>
      <c r="D178" s="322"/>
      <c r="E178" s="322"/>
      <c r="F178" s="341" t="s">
        <v>76</v>
      </c>
      <c r="G178" s="322"/>
      <c r="H178" s="322" t="s">
        <v>897</v>
      </c>
      <c r="I178" s="322" t="s">
        <v>827</v>
      </c>
      <c r="J178" s="322">
        <v>255</v>
      </c>
      <c r="K178" s="362"/>
    </row>
    <row r="179" spans="2:11" ht="15" customHeight="1" x14ac:dyDescent="0.3">
      <c r="B179" s="342"/>
      <c r="C179" s="322" t="s">
        <v>122</v>
      </c>
      <c r="D179" s="322"/>
      <c r="E179" s="322"/>
      <c r="F179" s="341" t="s">
        <v>76</v>
      </c>
      <c r="G179" s="322"/>
      <c r="H179" s="322" t="s">
        <v>791</v>
      </c>
      <c r="I179" s="322" t="s">
        <v>827</v>
      </c>
      <c r="J179" s="322">
        <v>10</v>
      </c>
      <c r="K179" s="362"/>
    </row>
    <row r="180" spans="2:11" ht="15" customHeight="1" x14ac:dyDescent="0.3">
      <c r="B180" s="342"/>
      <c r="C180" s="322" t="s">
        <v>123</v>
      </c>
      <c r="D180" s="322"/>
      <c r="E180" s="322"/>
      <c r="F180" s="341" t="s">
        <v>76</v>
      </c>
      <c r="G180" s="322"/>
      <c r="H180" s="322" t="s">
        <v>898</v>
      </c>
      <c r="I180" s="322" t="s">
        <v>859</v>
      </c>
      <c r="J180" s="322"/>
      <c r="K180" s="362"/>
    </row>
    <row r="181" spans="2:11" ht="15" customHeight="1" x14ac:dyDescent="0.3">
      <c r="B181" s="342"/>
      <c r="C181" s="322" t="s">
        <v>899</v>
      </c>
      <c r="D181" s="322"/>
      <c r="E181" s="322"/>
      <c r="F181" s="341" t="s">
        <v>76</v>
      </c>
      <c r="G181" s="322"/>
      <c r="H181" s="322" t="s">
        <v>900</v>
      </c>
      <c r="I181" s="322" t="s">
        <v>859</v>
      </c>
      <c r="J181" s="322"/>
      <c r="K181" s="362"/>
    </row>
    <row r="182" spans="2:11" ht="15" customHeight="1" x14ac:dyDescent="0.3">
      <c r="B182" s="342"/>
      <c r="C182" s="322" t="s">
        <v>888</v>
      </c>
      <c r="D182" s="322"/>
      <c r="E182" s="322"/>
      <c r="F182" s="341" t="s">
        <v>76</v>
      </c>
      <c r="G182" s="322"/>
      <c r="H182" s="322" t="s">
        <v>901</v>
      </c>
      <c r="I182" s="322" t="s">
        <v>859</v>
      </c>
      <c r="J182" s="322"/>
      <c r="K182" s="362"/>
    </row>
    <row r="183" spans="2:11" ht="15" customHeight="1" x14ac:dyDescent="0.3">
      <c r="B183" s="342"/>
      <c r="C183" s="322" t="s">
        <v>125</v>
      </c>
      <c r="D183" s="322"/>
      <c r="E183" s="322"/>
      <c r="F183" s="341" t="s">
        <v>831</v>
      </c>
      <c r="G183" s="322"/>
      <c r="H183" s="322" t="s">
        <v>902</v>
      </c>
      <c r="I183" s="322" t="s">
        <v>827</v>
      </c>
      <c r="J183" s="322">
        <v>50</v>
      </c>
      <c r="K183" s="362"/>
    </row>
    <row r="184" spans="2:11" ht="15" customHeight="1" x14ac:dyDescent="0.3">
      <c r="B184" s="342"/>
      <c r="C184" s="322" t="s">
        <v>903</v>
      </c>
      <c r="D184" s="322"/>
      <c r="E184" s="322"/>
      <c r="F184" s="341" t="s">
        <v>831</v>
      </c>
      <c r="G184" s="322"/>
      <c r="H184" s="322" t="s">
        <v>904</v>
      </c>
      <c r="I184" s="322" t="s">
        <v>905</v>
      </c>
      <c r="J184" s="322"/>
      <c r="K184" s="362"/>
    </row>
    <row r="185" spans="2:11" ht="15" customHeight="1" x14ac:dyDescent="0.3">
      <c r="B185" s="342"/>
      <c r="C185" s="322" t="s">
        <v>906</v>
      </c>
      <c r="D185" s="322"/>
      <c r="E185" s="322"/>
      <c r="F185" s="341" t="s">
        <v>831</v>
      </c>
      <c r="G185" s="322"/>
      <c r="H185" s="322" t="s">
        <v>907</v>
      </c>
      <c r="I185" s="322" t="s">
        <v>905</v>
      </c>
      <c r="J185" s="322"/>
      <c r="K185" s="362"/>
    </row>
    <row r="186" spans="2:11" ht="15" customHeight="1" x14ac:dyDescent="0.3">
      <c r="B186" s="342"/>
      <c r="C186" s="322" t="s">
        <v>908</v>
      </c>
      <c r="D186" s="322"/>
      <c r="E186" s="322"/>
      <c r="F186" s="341" t="s">
        <v>831</v>
      </c>
      <c r="G186" s="322"/>
      <c r="H186" s="322" t="s">
        <v>909</v>
      </c>
      <c r="I186" s="322" t="s">
        <v>905</v>
      </c>
      <c r="J186" s="322"/>
      <c r="K186" s="362"/>
    </row>
    <row r="187" spans="2:11" ht="15" customHeight="1" x14ac:dyDescent="0.3">
      <c r="B187" s="342"/>
      <c r="C187" s="374" t="s">
        <v>910</v>
      </c>
      <c r="D187" s="322"/>
      <c r="E187" s="322"/>
      <c r="F187" s="341" t="s">
        <v>831</v>
      </c>
      <c r="G187" s="322"/>
      <c r="H187" s="322" t="s">
        <v>911</v>
      </c>
      <c r="I187" s="322" t="s">
        <v>912</v>
      </c>
      <c r="J187" s="375" t="s">
        <v>913</v>
      </c>
      <c r="K187" s="362"/>
    </row>
    <row r="188" spans="2:11" ht="15" customHeight="1" x14ac:dyDescent="0.3">
      <c r="B188" s="342"/>
      <c r="C188" s="327" t="s">
        <v>41</v>
      </c>
      <c r="D188" s="322"/>
      <c r="E188" s="322"/>
      <c r="F188" s="341" t="s">
        <v>76</v>
      </c>
      <c r="G188" s="322"/>
      <c r="H188" s="317" t="s">
        <v>914</v>
      </c>
      <c r="I188" s="322" t="s">
        <v>915</v>
      </c>
      <c r="J188" s="322"/>
      <c r="K188" s="362"/>
    </row>
    <row r="189" spans="2:11" ht="15" customHeight="1" x14ac:dyDescent="0.3">
      <c r="B189" s="342"/>
      <c r="C189" s="327" t="s">
        <v>916</v>
      </c>
      <c r="D189" s="322"/>
      <c r="E189" s="322"/>
      <c r="F189" s="341" t="s">
        <v>76</v>
      </c>
      <c r="G189" s="322"/>
      <c r="H189" s="322" t="s">
        <v>917</v>
      </c>
      <c r="I189" s="322" t="s">
        <v>859</v>
      </c>
      <c r="J189" s="322"/>
      <c r="K189" s="362"/>
    </row>
    <row r="190" spans="2:11" ht="15" customHeight="1" x14ac:dyDescent="0.3">
      <c r="B190" s="342"/>
      <c r="C190" s="327" t="s">
        <v>918</v>
      </c>
      <c r="D190" s="322"/>
      <c r="E190" s="322"/>
      <c r="F190" s="341" t="s">
        <v>76</v>
      </c>
      <c r="G190" s="322"/>
      <c r="H190" s="322" t="s">
        <v>919</v>
      </c>
      <c r="I190" s="322" t="s">
        <v>859</v>
      </c>
      <c r="J190" s="322"/>
      <c r="K190" s="362"/>
    </row>
    <row r="191" spans="2:11" ht="15" customHeight="1" x14ac:dyDescent="0.3">
      <c r="B191" s="342"/>
      <c r="C191" s="327" t="s">
        <v>920</v>
      </c>
      <c r="D191" s="322"/>
      <c r="E191" s="322"/>
      <c r="F191" s="341" t="s">
        <v>831</v>
      </c>
      <c r="G191" s="322"/>
      <c r="H191" s="322" t="s">
        <v>921</v>
      </c>
      <c r="I191" s="322" t="s">
        <v>859</v>
      </c>
      <c r="J191" s="322"/>
      <c r="K191" s="362"/>
    </row>
    <row r="192" spans="2:11" ht="15" customHeight="1" x14ac:dyDescent="0.3">
      <c r="B192" s="368"/>
      <c r="C192" s="376"/>
      <c r="D192" s="351"/>
      <c r="E192" s="351"/>
      <c r="F192" s="351"/>
      <c r="G192" s="351"/>
      <c r="H192" s="351"/>
      <c r="I192" s="351"/>
      <c r="J192" s="351"/>
      <c r="K192" s="369"/>
    </row>
    <row r="193" spans="2:11" ht="18.75" customHeight="1" x14ac:dyDescent="0.3">
      <c r="B193" s="317"/>
      <c r="C193" s="322"/>
      <c r="D193" s="322"/>
      <c r="E193" s="322"/>
      <c r="F193" s="341"/>
      <c r="G193" s="322"/>
      <c r="H193" s="322"/>
      <c r="I193" s="322"/>
      <c r="J193" s="322"/>
      <c r="K193" s="317"/>
    </row>
    <row r="194" spans="2:11" ht="18.75" customHeight="1" x14ac:dyDescent="0.3">
      <c r="B194" s="317"/>
      <c r="C194" s="322"/>
      <c r="D194" s="322"/>
      <c r="E194" s="322"/>
      <c r="F194" s="341"/>
      <c r="G194" s="322"/>
      <c r="H194" s="322"/>
      <c r="I194" s="322"/>
      <c r="J194" s="322"/>
      <c r="K194" s="317"/>
    </row>
    <row r="195" spans="2:11" ht="18.75" customHeight="1" x14ac:dyDescent="0.3">
      <c r="B195" s="328"/>
      <c r="C195" s="328"/>
      <c r="D195" s="328"/>
      <c r="E195" s="328"/>
      <c r="F195" s="328"/>
      <c r="G195" s="328"/>
      <c r="H195" s="328"/>
      <c r="I195" s="328"/>
      <c r="J195" s="328"/>
      <c r="K195" s="328"/>
    </row>
    <row r="196" spans="2:11" x14ac:dyDescent="0.3">
      <c r="B196" s="308"/>
      <c r="C196" s="309"/>
      <c r="D196" s="309"/>
      <c r="E196" s="309"/>
      <c r="F196" s="309"/>
      <c r="G196" s="309"/>
      <c r="H196" s="309"/>
      <c r="I196" s="309"/>
      <c r="J196" s="309"/>
      <c r="K196" s="310"/>
    </row>
    <row r="197" spans="2:11" ht="21" customHeight="1" x14ac:dyDescent="0.3">
      <c r="B197" s="312"/>
      <c r="C197" s="18" t="s">
        <v>922</v>
      </c>
      <c r="D197" s="18"/>
      <c r="E197" s="18"/>
      <c r="F197" s="18"/>
      <c r="G197" s="18"/>
      <c r="H197" s="18"/>
      <c r="I197" s="18"/>
      <c r="J197" s="18"/>
      <c r="K197" s="313"/>
    </row>
    <row r="198" spans="2:11" ht="25.5" customHeight="1" x14ac:dyDescent="0.3">
      <c r="B198" s="312"/>
      <c r="C198" s="377" t="s">
        <v>923</v>
      </c>
      <c r="D198" s="377"/>
      <c r="E198" s="377"/>
      <c r="F198" s="377" t="s">
        <v>924</v>
      </c>
      <c r="G198" s="378"/>
      <c r="H198" s="390" t="s">
        <v>925</v>
      </c>
      <c r="I198" s="390"/>
      <c r="J198" s="390"/>
      <c r="K198" s="313"/>
    </row>
    <row r="199" spans="2:11" ht="5.25" customHeight="1" x14ac:dyDescent="0.3">
      <c r="B199" s="342"/>
      <c r="C199" s="339"/>
      <c r="D199" s="339"/>
      <c r="E199" s="339"/>
      <c r="F199" s="339"/>
      <c r="G199" s="322"/>
      <c r="H199" s="339"/>
      <c r="I199" s="339"/>
      <c r="J199" s="339"/>
      <c r="K199" s="362"/>
    </row>
    <row r="200" spans="2:11" ht="15" customHeight="1" x14ac:dyDescent="0.3">
      <c r="B200" s="342"/>
      <c r="C200" s="322" t="s">
        <v>915</v>
      </c>
      <c r="D200" s="322"/>
      <c r="E200" s="322"/>
      <c r="F200" s="341" t="s">
        <v>42</v>
      </c>
      <c r="G200" s="322"/>
      <c r="H200" s="391" t="s">
        <v>926</v>
      </c>
      <c r="I200" s="391"/>
      <c r="J200" s="391"/>
      <c r="K200" s="362"/>
    </row>
    <row r="201" spans="2:11" ht="15" customHeight="1" x14ac:dyDescent="0.3">
      <c r="B201" s="342"/>
      <c r="C201" s="348"/>
      <c r="D201" s="322"/>
      <c r="E201" s="322"/>
      <c r="F201" s="341" t="s">
        <v>43</v>
      </c>
      <c r="G201" s="322"/>
      <c r="H201" s="391" t="s">
        <v>927</v>
      </c>
      <c r="I201" s="391"/>
      <c r="J201" s="391"/>
      <c r="K201" s="362"/>
    </row>
    <row r="202" spans="2:11" ht="15" customHeight="1" x14ac:dyDescent="0.3">
      <c r="B202" s="342"/>
      <c r="C202" s="348"/>
      <c r="D202" s="322"/>
      <c r="E202" s="322"/>
      <c r="F202" s="341" t="s">
        <v>46</v>
      </c>
      <c r="G202" s="322"/>
      <c r="H202" s="391" t="s">
        <v>928</v>
      </c>
      <c r="I202" s="391"/>
      <c r="J202" s="391"/>
      <c r="K202" s="362"/>
    </row>
    <row r="203" spans="2:11" ht="15" customHeight="1" x14ac:dyDescent="0.3">
      <c r="B203" s="342"/>
      <c r="C203" s="322"/>
      <c r="D203" s="322"/>
      <c r="E203" s="322"/>
      <c r="F203" s="341" t="s">
        <v>44</v>
      </c>
      <c r="G203" s="322"/>
      <c r="H203" s="391" t="s">
        <v>929</v>
      </c>
      <c r="I203" s="391"/>
      <c r="J203" s="391"/>
      <c r="K203" s="362"/>
    </row>
    <row r="204" spans="2:11" ht="15" customHeight="1" x14ac:dyDescent="0.3">
      <c r="B204" s="342"/>
      <c r="C204" s="322"/>
      <c r="D204" s="322"/>
      <c r="E204" s="322"/>
      <c r="F204" s="341" t="s">
        <v>45</v>
      </c>
      <c r="G204" s="322"/>
      <c r="H204" s="391" t="s">
        <v>930</v>
      </c>
      <c r="I204" s="391"/>
      <c r="J204" s="391"/>
      <c r="K204" s="362"/>
    </row>
    <row r="205" spans="2:11" ht="15" customHeight="1" x14ac:dyDescent="0.3">
      <c r="B205" s="342"/>
      <c r="C205" s="322"/>
      <c r="D205" s="322"/>
      <c r="E205" s="322"/>
      <c r="F205" s="341"/>
      <c r="G205" s="322"/>
      <c r="H205" s="322"/>
      <c r="I205" s="322"/>
      <c r="J205" s="322"/>
      <c r="K205" s="362"/>
    </row>
    <row r="206" spans="2:11" ht="15" customHeight="1" x14ac:dyDescent="0.3">
      <c r="B206" s="342"/>
      <c r="C206" s="322" t="s">
        <v>871</v>
      </c>
      <c r="D206" s="322"/>
      <c r="E206" s="322"/>
      <c r="F206" s="341" t="s">
        <v>78</v>
      </c>
      <c r="G206" s="322"/>
      <c r="H206" s="391" t="s">
        <v>931</v>
      </c>
      <c r="I206" s="391"/>
      <c r="J206" s="391"/>
      <c r="K206" s="362"/>
    </row>
    <row r="207" spans="2:11" ht="15" customHeight="1" x14ac:dyDescent="0.3">
      <c r="B207" s="342"/>
      <c r="C207" s="348"/>
      <c r="D207" s="322"/>
      <c r="E207" s="322"/>
      <c r="F207" s="341" t="s">
        <v>769</v>
      </c>
      <c r="G207" s="322"/>
      <c r="H207" s="391" t="s">
        <v>770</v>
      </c>
      <c r="I207" s="391"/>
      <c r="J207" s="391"/>
      <c r="K207" s="362"/>
    </row>
    <row r="208" spans="2:11" ht="15" customHeight="1" x14ac:dyDescent="0.3">
      <c r="B208" s="342"/>
      <c r="C208" s="322"/>
      <c r="D208" s="322"/>
      <c r="E208" s="322"/>
      <c r="F208" s="341" t="s">
        <v>767</v>
      </c>
      <c r="G208" s="322"/>
      <c r="H208" s="391" t="s">
        <v>932</v>
      </c>
      <c r="I208" s="391"/>
      <c r="J208" s="391"/>
      <c r="K208" s="362"/>
    </row>
    <row r="209" spans="2:11" ht="15" customHeight="1" x14ac:dyDescent="0.3">
      <c r="B209" s="379"/>
      <c r="C209" s="348"/>
      <c r="D209" s="348"/>
      <c r="E209" s="348"/>
      <c r="F209" s="341" t="s">
        <v>771</v>
      </c>
      <c r="G209" s="327"/>
      <c r="H209" s="392" t="s">
        <v>772</v>
      </c>
      <c r="I209" s="392"/>
      <c r="J209" s="392"/>
      <c r="K209" s="380"/>
    </row>
    <row r="210" spans="2:11" ht="15" customHeight="1" x14ac:dyDescent="0.3">
      <c r="B210" s="379"/>
      <c r="C210" s="348"/>
      <c r="D210" s="348"/>
      <c r="E210" s="348"/>
      <c r="F210" s="341" t="s">
        <v>773</v>
      </c>
      <c r="G210" s="327"/>
      <c r="H210" s="392" t="s">
        <v>933</v>
      </c>
      <c r="I210" s="392"/>
      <c r="J210" s="392"/>
      <c r="K210" s="380"/>
    </row>
    <row r="211" spans="2:11" ht="15" customHeight="1" x14ac:dyDescent="0.3">
      <c r="B211" s="379"/>
      <c r="C211" s="348"/>
      <c r="D211" s="348"/>
      <c r="E211" s="348"/>
      <c r="F211" s="381"/>
      <c r="G211" s="327"/>
      <c r="H211" s="382"/>
      <c r="I211" s="382"/>
      <c r="J211" s="382"/>
      <c r="K211" s="380"/>
    </row>
    <row r="212" spans="2:11" ht="15" customHeight="1" x14ac:dyDescent="0.3">
      <c r="B212" s="379"/>
      <c r="C212" s="322" t="s">
        <v>895</v>
      </c>
      <c r="D212" s="348"/>
      <c r="E212" s="348"/>
      <c r="F212" s="341">
        <v>1</v>
      </c>
      <c r="G212" s="327"/>
      <c r="H212" s="392" t="s">
        <v>934</v>
      </c>
      <c r="I212" s="392"/>
      <c r="J212" s="392"/>
      <c r="K212" s="380"/>
    </row>
    <row r="213" spans="2:11" ht="15" customHeight="1" x14ac:dyDescent="0.3">
      <c r="B213" s="379"/>
      <c r="C213" s="348"/>
      <c r="D213" s="348"/>
      <c r="E213" s="348"/>
      <c r="F213" s="341">
        <v>2</v>
      </c>
      <c r="G213" s="327"/>
      <c r="H213" s="392" t="s">
        <v>935</v>
      </c>
      <c r="I213" s="392"/>
      <c r="J213" s="392"/>
      <c r="K213" s="380"/>
    </row>
    <row r="214" spans="2:11" ht="15" customHeight="1" x14ac:dyDescent="0.3">
      <c r="B214" s="379"/>
      <c r="C214" s="348"/>
      <c r="D214" s="348"/>
      <c r="E214" s="348"/>
      <c r="F214" s="341">
        <v>3</v>
      </c>
      <c r="G214" s="327"/>
      <c r="H214" s="392" t="s">
        <v>936</v>
      </c>
      <c r="I214" s="392"/>
      <c r="J214" s="392"/>
      <c r="K214" s="380"/>
    </row>
    <row r="215" spans="2:11" ht="15" customHeight="1" x14ac:dyDescent="0.3">
      <c r="B215" s="379"/>
      <c r="C215" s="348"/>
      <c r="D215" s="348"/>
      <c r="E215" s="348"/>
      <c r="F215" s="341">
        <v>4</v>
      </c>
      <c r="G215" s="327"/>
      <c r="H215" s="392" t="s">
        <v>937</v>
      </c>
      <c r="I215" s="392"/>
      <c r="J215" s="392"/>
      <c r="K215" s="380"/>
    </row>
    <row r="216" spans="2:11" ht="12.75" customHeight="1" x14ac:dyDescent="0.3">
      <c r="B216" s="383"/>
      <c r="C216" s="384"/>
      <c r="D216" s="384"/>
      <c r="E216" s="384"/>
      <c r="F216" s="384"/>
      <c r="G216" s="384"/>
      <c r="H216" s="384"/>
      <c r="I216" s="384"/>
      <c r="J216" s="384"/>
      <c r="K216" s="385"/>
    </row>
  </sheetData>
  <sheetProtection password="CC35" sheet="1" objects="1" scenarios="1" formatCells="0" formatColumns="0" formatRows="0" sort="0" autoFilter="0"/>
  <mergeCells count="77">
    <mergeCell ref="H214:J214"/>
    <mergeCell ref="H215:J215"/>
    <mergeCell ref="H208:J208"/>
    <mergeCell ref="H209:J209"/>
    <mergeCell ref="H210:J210"/>
    <mergeCell ref="H212:J212"/>
    <mergeCell ref="H213:J213"/>
    <mergeCell ref="H202:J202"/>
    <mergeCell ref="H203:J203"/>
    <mergeCell ref="H204:J204"/>
    <mergeCell ref="H206:J206"/>
    <mergeCell ref="H207:J207"/>
    <mergeCell ref="C163:J163"/>
    <mergeCell ref="C197:J197"/>
    <mergeCell ref="H198:J198"/>
    <mergeCell ref="H200:J200"/>
    <mergeCell ref="H201:J201"/>
    <mergeCell ref="D68:J68"/>
    <mergeCell ref="C73:J73"/>
    <mergeCell ref="C100:J100"/>
    <mergeCell ref="C120:J120"/>
    <mergeCell ref="C145:J145"/>
    <mergeCell ref="D63:J63"/>
    <mergeCell ref="D64:J64"/>
    <mergeCell ref="D65:J65"/>
    <mergeCell ref="D66:J66"/>
    <mergeCell ref="D67:J67"/>
    <mergeCell ref="D57:J57"/>
    <mergeCell ref="D58:J58"/>
    <mergeCell ref="D59:J59"/>
    <mergeCell ref="D60:J60"/>
    <mergeCell ref="D61:J61"/>
    <mergeCell ref="C50:J50"/>
    <mergeCell ref="C52:J52"/>
    <mergeCell ref="C53:J53"/>
    <mergeCell ref="C55:J55"/>
    <mergeCell ref="D56:J56"/>
    <mergeCell ref="D45:J45"/>
    <mergeCell ref="E46:J46"/>
    <mergeCell ref="E47:J47"/>
    <mergeCell ref="E48:J48"/>
    <mergeCell ref="D49:J49"/>
    <mergeCell ref="G39:J39"/>
    <mergeCell ref="G40:J40"/>
    <mergeCell ref="G41:J41"/>
    <mergeCell ref="G42:J42"/>
    <mergeCell ref="G43:J43"/>
    <mergeCell ref="G34:J34"/>
    <mergeCell ref="G35:J35"/>
    <mergeCell ref="G36:J36"/>
    <mergeCell ref="G37:J37"/>
    <mergeCell ref="G38:J38"/>
    <mergeCell ref="D28:J28"/>
    <mergeCell ref="D29:J29"/>
    <mergeCell ref="D31:J31"/>
    <mergeCell ref="D32:J32"/>
    <mergeCell ref="D33:J33"/>
    <mergeCell ref="F21:J21"/>
    <mergeCell ref="C23:J23"/>
    <mergeCell ref="C24:J24"/>
    <mergeCell ref="D25:J25"/>
    <mergeCell ref="D26:J26"/>
    <mergeCell ref="F16:J16"/>
    <mergeCell ref="F17:J17"/>
    <mergeCell ref="F18:J18"/>
    <mergeCell ref="F19:J19"/>
    <mergeCell ref="F20:J20"/>
    <mergeCell ref="D10:J10"/>
    <mergeCell ref="D11:J11"/>
    <mergeCell ref="D13:J13"/>
    <mergeCell ref="D14:J14"/>
    <mergeCell ref="D15:J15"/>
    <mergeCell ref="C3:J3"/>
    <mergeCell ref="C4:J4"/>
    <mergeCell ref="C6:J6"/>
    <mergeCell ref="C7:J7"/>
    <mergeCell ref="C9:J9"/>
  </mergeCells>
  <pageMargins left="0.59027777777777801" right="0.59027777777777801" top="0.59027777777777801" bottom="0.590277777777778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21</vt:i4>
      </vt:variant>
    </vt:vector>
  </HeadingPairs>
  <TitlesOfParts>
    <vt:vector size="29" baseType="lpstr">
      <vt:lpstr>Rekapitulace stavby</vt:lpstr>
      <vt:lpstr>A - A - BOURACÍ PRÁCE A D...</vt:lpstr>
      <vt:lpstr>B - B - NOVÁ PODLAHA VČ. ...</vt:lpstr>
      <vt:lpstr>C - C - NOVÉ OBLOŽENÍ STĚN</vt:lpstr>
      <vt:lpstr>D - D - OSTATNÍ A SOUVISE...</vt:lpstr>
      <vt:lpstr>E - E - NOVÁ VÝMALBA VČ P...</vt:lpstr>
      <vt:lpstr>F - F - VEDLEJŠÍ ROZPOČTO...</vt:lpstr>
      <vt:lpstr>Pokyny pro vyplnění</vt:lpstr>
      <vt:lpstr>'A - A - BOURACÍ PRÁCE A D...'!_FiltrDatabaze</vt:lpstr>
      <vt:lpstr>'B - B - NOVÁ PODLAHA VČ. ...'!_FiltrDatabaze</vt:lpstr>
      <vt:lpstr>'C - C - NOVÉ OBLOŽENÍ STĚN'!_FiltrDatabaze</vt:lpstr>
      <vt:lpstr>'D - D - OSTATNÍ A SOUVISE...'!_FiltrDatabaze</vt:lpstr>
      <vt:lpstr>'E - E - NOVÁ VÝMALBA VČ P...'!_FiltrDatabaze</vt:lpstr>
      <vt:lpstr>'F - F - VEDLEJŠÍ ROZPOČTO...'!_FiltrDatabaze</vt:lpstr>
      <vt:lpstr>'A - A - BOURACÍ PRÁCE A D...'!Názvy_tisku</vt:lpstr>
      <vt:lpstr>'B - B - NOVÁ PODLAHA VČ. ...'!Názvy_tisku</vt:lpstr>
      <vt:lpstr>'C - C - NOVÉ OBLOŽENÍ STĚN'!Názvy_tisku</vt:lpstr>
      <vt:lpstr>'D - D - OSTATNÍ A SOUVISE...'!Názvy_tisku</vt:lpstr>
      <vt:lpstr>'E - E - NOVÁ VÝMALBA VČ P...'!Názvy_tisku</vt:lpstr>
      <vt:lpstr>'F - F - VEDLEJŠÍ ROZPOČTO...'!Názvy_tisku</vt:lpstr>
      <vt:lpstr>'Rekapitulace stavby'!Názvy_tisku</vt:lpstr>
      <vt:lpstr>'A - A - BOURACÍ PRÁCE A D...'!Oblast_tisku</vt:lpstr>
      <vt:lpstr>'B - B - NOVÁ PODLAHA VČ. ...'!Oblast_tisku</vt:lpstr>
      <vt:lpstr>'C - C - NOVÉ OBLOŽENÍ STĚN'!Oblast_tisku</vt:lpstr>
      <vt:lpstr>'D - D - OSTATNÍ A SOUVISE...'!Oblast_tisku</vt:lpstr>
      <vt:lpstr>'E - E - NOVÁ VÝMALBA VČ P...'!Oblast_tisku</vt:lpstr>
      <vt:lpstr>'F - F - VEDLEJŠÍ ROZPOČTO...'!Oblast_tisku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HP\Uživatel</dc:creator>
  <dc:description/>
  <cp:lastModifiedBy>Veselská Štěpánka</cp:lastModifiedBy>
  <cp:revision>2</cp:revision>
  <dcterms:created xsi:type="dcterms:W3CDTF">2017-03-06T13:41:18Z</dcterms:created>
  <dcterms:modified xsi:type="dcterms:W3CDTF">2017-05-12T11:44:29Z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