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tabRatio="920" activeTab="0"/>
  </bookViews>
  <sheets>
    <sheet name="Rekapitulace" sheetId="1" r:id="rId1"/>
    <sheet name="STAVBA 05_SO 00_SO 00" sheetId="2" r:id="rId2"/>
    <sheet name="STAVBA 05_SO 101_SO 101" sheetId="3" r:id="rId3"/>
    <sheet name="STAVBA 05_SO 102_SO 102" sheetId="4" r:id="rId4"/>
    <sheet name="STAVBA 05_SO 401_SO 401" sheetId="5" r:id="rId5"/>
    <sheet name="STAVBA 06_SO 00_SO 00" sheetId="6" r:id="rId6"/>
    <sheet name="STAVBA 06_SO 102.1_102.1.A" sheetId="7" r:id="rId7"/>
    <sheet name="STAVBA 06_SO 102.1_102.1.B" sheetId="8" r:id="rId8"/>
    <sheet name="STAVBA 06_SO 102.2_102.2.A" sheetId="9" r:id="rId9"/>
    <sheet name="STAVBA 06_SO 102.2_102.2.B" sheetId="10" r:id="rId10"/>
    <sheet name="STAVBA 06_SO 402_SO 402" sheetId="11" r:id="rId11"/>
  </sheets>
  <definedNames>
    <definedName name="_xlnm.Print_Titles" localSheetId="1">'STAVBA 05_SO 00_SO 00'!$4:$9</definedName>
    <definedName name="_xlnm.Print_Titles" localSheetId="2">'STAVBA 05_SO 101_SO 101'!$4:$9</definedName>
    <definedName name="_xlnm.Print_Titles" localSheetId="3">'STAVBA 05_SO 102_SO 102'!$4:$9</definedName>
    <definedName name="_xlnm.Print_Titles" localSheetId="4">'STAVBA 05_SO 401_SO 401'!$4:$9</definedName>
    <definedName name="_xlnm.Print_Titles" localSheetId="5">'STAVBA 06_SO 00_SO 00'!$4:$9</definedName>
    <definedName name="_xlnm.Print_Titles" localSheetId="6">'STAVBA 06_SO 102.1_102.1.A'!$4:$9</definedName>
    <definedName name="_xlnm.Print_Titles" localSheetId="7">'STAVBA 06_SO 102.1_102.1.B'!$4:$9</definedName>
    <definedName name="_xlnm.Print_Titles" localSheetId="8">'STAVBA 06_SO 102.2_102.2.A'!$4:$9</definedName>
    <definedName name="_xlnm.Print_Titles" localSheetId="9">'STAVBA 06_SO 102.2_102.2.B'!$4:$9</definedName>
    <definedName name="_xlnm.Print_Titles" localSheetId="10">'STAVBA 06_SO 402_SO 402'!$4:$9</definedName>
  </definedNames>
  <calcPr fullCalcOnLoad="1"/>
</workbook>
</file>

<file path=xl/sharedStrings.xml><?xml version="1.0" encoding="utf-8"?>
<sst xmlns="http://schemas.openxmlformats.org/spreadsheetml/2006/main" count="3531" uniqueCount="648">
  <si>
    <t>Soupis objektů s DPH</t>
  </si>
  <si>
    <t>Stavba: 17-154 - ZVÝŠENÍ BEZPEČNOSTI DOPRAVY V LIBERCI</t>
  </si>
  <si>
    <t>Varianta: ZŘ - Základní řešení</t>
  </si>
  <si>
    <t>Odbytová cena:</t>
  </si>
  <si>
    <t>OC+DPH:</t>
  </si>
  <si>
    <t>Objekt</t>
  </si>
  <si>
    <t>Popis</t>
  </si>
  <si>
    <t>OC</t>
  </si>
  <si>
    <t>DPH</t>
  </si>
  <si>
    <t>OC+DPH</t>
  </si>
  <si>
    <t>ASPE10</t>
  </si>
  <si>
    <t>S</t>
  </si>
  <si>
    <t>Příloha k formuláři pro ocenění nabídky</t>
  </si>
  <si>
    <t>Stavba:</t>
  </si>
  <si>
    <t>17-154</t>
  </si>
  <si>
    <t>ZVÝŠENÍ BEZPEČNOSTI DOPRAVY V LIBERCI</t>
  </si>
  <si>
    <t>O</t>
  </si>
  <si>
    <t>Objekt:</t>
  </si>
  <si>
    <t>STAVBA 05</t>
  </si>
  <si>
    <t>ZVÝŠENÍ BEZPEČNOSTI DOPRAVY V LIBERCI - CHODNÍK UL.  HORSKÁ</t>
  </si>
  <si>
    <t>O1</t>
  </si>
  <si>
    <t>SO 00</t>
  </si>
  <si>
    <t>NESTAVEBNÍ ČÁST ROZPOČTU</t>
  </si>
  <si>
    <t>O2</t>
  </si>
  <si>
    <t>Rozpočet:</t>
  </si>
  <si>
    <t>0,00</t>
  </si>
  <si>
    <t>15,00</t>
  </si>
  <si>
    <t>21,00</t>
  </si>
  <si>
    <t>2</t>
  </si>
  <si>
    <t>3</t>
  </si>
  <si>
    <t>NESTAVEBNÍ ČÁST ROZPOČTU- NEZPŮSOBILÉ VÝDAJE</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</si>
  <si>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</si>
  <si>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</si>
  <si>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</si>
  <si>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</si>
  <si>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</si>
  <si>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</si>
  <si>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</si>
  <si>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</si>
  <si>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</si>
  <si>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</si>
  <si>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</si>
  <si>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</si>
  <si>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</si>
  <si>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</si>
  <si>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</si>
  <si>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</si>
  <si>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</si>
  <si>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</si>
  <si>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</si>
  <si>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</si>
  <si>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02720</t>
  </si>
  <si>
    <t/>
  </si>
  <si>
    <t>POMOC PRÁCE ZŘÍZ NEBO ZAJIŠŤ REGULACI A OCHRANU DOPRAVY</t>
  </si>
  <si>
    <t>KPL</t>
  </si>
  <si>
    <t>PP</t>
  </si>
  <si>
    <t>DIO - přechodné dopravní značení pro regulaci a ochranu dopravy - dodávka, montáž, demontáž (i nájem)  
včetně čištění stávající dopravní infrastruktury v průběhu stavby</t>
  </si>
  <si>
    <t>VV</t>
  </si>
  <si>
    <t>TS</t>
  </si>
  <si>
    <t>zahrnuje veškeré náklady spojené s objednatelem požadovanými zařízeními</t>
  </si>
  <si>
    <t>02910</t>
  </si>
  <si>
    <t>A</t>
  </si>
  <si>
    <t>OSTATNÍ POŽADAVKY - ZEMĚMĚŘIČSKÁ MĚŘENÍ</t>
  </si>
  <si>
    <t>GEODETICKÉ PRÁCE PRO VÝSTAVBU</t>
  </si>
  <si>
    <t>zahrnuje veškeré náklady spojené s objednatelem požadovanými pracemi</t>
  </si>
  <si>
    <t>B</t>
  </si>
  <si>
    <t>ZAMĚŘENÍ SKUTEČNÉHO PROVEDENÍ STAVBY</t>
  </si>
  <si>
    <t>02943</t>
  </si>
  <si>
    <t>OSTATNÍ POŽADAVKY - VYPRACOVÁNÍ RDS</t>
  </si>
  <si>
    <t>1=1,0000 [A]</t>
  </si>
  <si>
    <t>02944</t>
  </si>
  <si>
    <t>OSTAT POŽADAVKY - DOKUMENTACE SKUTEČ PROVEDENÍ V DIGIT FORMĚ</t>
  </si>
  <si>
    <t>DSPS</t>
  </si>
  <si>
    <t>02991</t>
  </si>
  <si>
    <t>OSTATNÍ POŽADAVKY - INFORMAČNÍ TABULE</t>
  </si>
  <si>
    <t>KUS</t>
  </si>
  <si>
    <t>dle požadavku dotačního titulu - dodávka a montáž, vč. sloupku</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</si>
  <si>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</si>
  <si>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SO 101</t>
  </si>
  <si>
    <t>CHODNÍK</t>
  </si>
  <si>
    <t>CHODNÍK- ZPŮSOBILÉ VÝDAJE HLAVNÍ</t>
  </si>
  <si>
    <t>014101</t>
  </si>
  <si>
    <t>POPLATKY ZA SKLÁDKU</t>
  </si>
  <si>
    <t>M3</t>
  </si>
  <si>
    <t>zemina</t>
  </si>
  <si>
    <t>zahrnuje veškeré poplatky provozovateli skládky související s uložením odpadu na skládce.</t>
  </si>
  <si>
    <t>014102</t>
  </si>
  <si>
    <t>T</t>
  </si>
  <si>
    <t>stavební suť</t>
  </si>
  <si>
    <t>113138: 2,10m3*2,5t/m3=5,2500 [A] 
113438: 27,9m3*2,2t/m3=61,3800 [B] 
113528: 25,0m*0,1t/m=2,5000 [C] 
96656a: 3,0m*1,25t/m=3,7500 [D] 
96687: 1ks*0,3t/ks=0,3000 [E] 
Celkem: A+B+C+D+E=73,1800 [F]</t>
  </si>
  <si>
    <t>Zemní práce</t>
  </si>
  <si>
    <t>11120</t>
  </si>
  <si>
    <t>ODSTRANĚNÍ KŘOVIN</t>
  </si>
  <si>
    <t>M2</t>
  </si>
  <si>
    <t>a náletových dřevin</t>
  </si>
  <si>
    <t>odstranění křovin a stromů do průměru 100 mm  
doprava dřevin bez ohledu na vzdálenost  
spálení na hromadách nebo štěpkování</t>
  </si>
  <si>
    <t>11201</t>
  </si>
  <si>
    <t>KÁCENÍ STROMŮ D KMENE DO 0,5M S ODSTRANĚNÍM PAŘEZŮ</t>
  </si>
  <si>
    <t>vč. likvidace dřevní hmoty, vč. likvidace pařezu</t>
  </si>
  <si>
    <t>Kácení stromů se měří v [ks] poražených stromů (průměr stromů se měří v místě řezu) a zahrnuje zejména:  
- poražení stromu a osekání větví  
- spálení větví na hromadách nebo štěpkování  
- dopravu a uložení kmenů, případné další práce s nimi dle pokynů zadávací dokumentace  
Odstranění pařezů se měří v [ks] vytrhaných nebo vykopaných pařezů a zahrnuje zejména:  
- vytrhání nebo vykopání pařezů  
- veškeré zemní práce spojené s odstraněním pařezů  
- dopravu a uložení pařezů, případně další práce s nimi dle pokynů zadávací dokumentace  
- zásyp jam po pařezech</t>
  </si>
  <si>
    <t>113138</t>
  </si>
  <si>
    <t>ODSTRANĚNÍ KRYTU VOZOVEK A CHODNÍKŮ S ASFALT POJIVEM, ODVOZ DO 20KM</t>
  </si>
  <si>
    <t>14,0m2*0.15=2,1000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</si>
  <si>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</si>
  <si>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113438</t>
  </si>
  <si>
    <t>ODSTRAN KRYTU VOZ A CHOD S ASFALT POJIVEM VČET PODKLADU, ODVOZ DO 20KM</t>
  </si>
  <si>
    <t>62,0m2*0.45=27,9000 [A]</t>
  </si>
  <si>
    <t>7</t>
  </si>
  <si>
    <t>113528</t>
  </si>
  <si>
    <t>ODSTRANĚNÍ CHODNÍKOVÝCH OBRUBNÍKŮ BETONOVÝCH, ODVOZ DO 20KM</t>
  </si>
  <si>
    <t>M</t>
  </si>
  <si>
    <t>8</t>
  </si>
  <si>
    <t>11372</t>
  </si>
  <si>
    <t>FRÉZOVÁNÍ VOZOVEK ASFALTOVÝCH</t>
  </si>
  <si>
    <t>včetně odvozu materiálu k recyklaci</t>
  </si>
  <si>
    <t>obnova kce nad přípojkou: 210,0*0,05+157,0*0,07=21,4900 [A] 
obnova krytu podél obruby: 112,0*0,05=5,6000 [B] 
Celkem: A+B=27,0900 [C]</t>
  </si>
  <si>
    <t>121101</t>
  </si>
  <si>
    <t>SEJMUTÍ ORNICE NEBO LESNÍ PŮDY S ODVOZEM DO 1KM</t>
  </si>
  <si>
    <t>uložení pro zpětné použití</t>
  </si>
  <si>
    <t>62,0m2*0.10=6,2000 [A]</t>
  </si>
  <si>
    <t>položka zahrnuje sejmutí ornice bez ohledu na tloušťku vrstvy a její vodorovnou dopravu  
nezahrnuje uložení na trvalou skládku</t>
  </si>
  <si>
    <t>123731</t>
  </si>
  <si>
    <t>ODKOP PRO SPOD STAVBU SILNIC A ŽELEZNIC TŘ. I, ODVOZ DO 1KM</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</si>
  <si>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zhutnění podloží, případně i svahů vč. svahování  
- zřízení stupňů v podloží a lavic na svazích, není-li pro tyto práce zřízena samostatná položka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</si>
  <si>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11</t>
  </si>
  <si>
    <t>125738</t>
  </si>
  <si>
    <t>VYKOPÁVKY ZE ZEMNÍKŮ A SKLÁDEK TŘ. I, ODVOZ DO 20KM</t>
  </si>
  <si>
    <t>nákup a dovoz zeminy pro pol.č. 18231</t>
  </si>
  <si>
    <t>15,2m3-6,2m3 místní mat.=9,0000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</si>
  <si>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  
- poplatek za materiál ze zemníku (zemina, ornice)</t>
  </si>
  <si>
    <t>12</t>
  </si>
  <si>
    <t>13273</t>
  </si>
  <si>
    <t>HLOUBENÍ RÝH ŠÍŘ DO 2M PAŽ I NEPAŽ TŘ. I</t>
  </si>
  <si>
    <t>směrový posun kanelových tras</t>
  </si>
  <si>
    <t>140,0*0.70*0.80=78,4000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</si>
  <si>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</si>
  <si>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t>
  </si>
  <si>
    <t>132731</t>
  </si>
  <si>
    <t>HLOUBENÍ RÝH ŠÍŘ DO 2M PAŽ I NEPAŽ TŘ. I, ODVOZ DO 1KM</t>
  </si>
  <si>
    <t>kanal.přípojky: 55.0*1.0*1.0=55,0000 [A]</t>
  </si>
  <si>
    <t>14</t>
  </si>
  <si>
    <t>17110</t>
  </si>
  <si>
    <t>ULOŽENÍ SYPANINY DO NÁSYPŮ SE ZHUTNĚNÍM</t>
  </si>
  <si>
    <t>z pol.č. 123731: 35,0m3=35,0000 [A] 
z SO 102: 14,0m3=14,0000 [B] 
Celkem: A+B=49,0000 [C]</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</si>
  <si>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</si>
  <si>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15</t>
  </si>
  <si>
    <t>17120</t>
  </si>
  <si>
    <t>ULOŽENÍ SYPANINY DO NÁSYPŮ A NA SKLÁDKY BEZ ZHUTNĚNÍ</t>
  </si>
  <si>
    <t>pol.č. 132731: 55,0=55,0000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</si>
  <si>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</si>
  <si>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16</t>
  </si>
  <si>
    <t>17411</t>
  </si>
  <si>
    <t>b</t>
  </si>
  <si>
    <t>ZÁSYP JAM A RÝH ZEMINOU SE ZHUTNĚNÍM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</si>
  <si>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</si>
  <si>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t>
  </si>
  <si>
    <t>17481</t>
  </si>
  <si>
    <t>ZÁSYP JAM A RÝH Z NAKUPOVANÝCH MATERIÁLŮ</t>
  </si>
  <si>
    <t>kanal.přípojky: 52,5*1.0*(1,0-0,15-0,45)=21,0000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</si>
  <si>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</si>
  <si>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t>
  </si>
  <si>
    <t>17581</t>
  </si>
  <si>
    <t>OBSYP POTRUBÍ A OBJEKTŮ Z NAKUPOVANÝCH MATERIÁLŮ</t>
  </si>
  <si>
    <t>kanal.přípojky: 52,5*1.0*0,45=23,6250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</si>
  <si>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a výplň jam a prohlubní v podloží  
- úprava, očištění, ochrana a zhutnění podloží  
- svahování, hutnění a uzavírání povrchů svahů  
- zřízení lavic na svazích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</si>
  <si>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19</t>
  </si>
  <si>
    <t>18110</t>
  </si>
  <si>
    <t>ÚPRAVA PLÁNĚ SE ZHUTNĚNÍM V HORNINĚ TŘ. I</t>
  </si>
  <si>
    <t>chodníky: 384,0+9,0=393,0000 [A] 
obnova kce nad přípojkou: 54,0=54,0000 [B] 
Celkem: A+B=447,0000 [C]</t>
  </si>
  <si>
    <t>položka zahrnuje úpravu pláně včetně vyrovnání výškových rozdílů. Míru zhutnění určuje projekt.</t>
  </si>
  <si>
    <t>20</t>
  </si>
  <si>
    <t>18231</t>
  </si>
  <si>
    <t>ROZPROSTŘENÍ ORNICE V ROVINĚ V TL DO 0,10M</t>
  </si>
  <si>
    <t>položka zahrnuje:  
nutné přemístění ornice z dočasných skládek vzdálených do 50m  
rozprostření ornice v předepsané tloušťce v rovině a ve svahu do 1:5</t>
  </si>
  <si>
    <t>21</t>
  </si>
  <si>
    <t>18241</t>
  </si>
  <si>
    <t>ZALOŽENÍ TRÁVNÍKU RUČNÍM VÝSEVEM</t>
  </si>
  <si>
    <t>Zahrnuje dodání předepsané travní směsi, její výsev na ornici, zalévání, první pokosení, to vše bez ohledu na sklon terénu</t>
  </si>
  <si>
    <t>Svislé konstrukce</t>
  </si>
  <si>
    <t>22</t>
  </si>
  <si>
    <t>32711</t>
  </si>
  <si>
    <t>a</t>
  </si>
  <si>
    <t>ZDI OPĚR, ZÁRUB, NÁBŘEŽ Z DÍLCŮ BETON</t>
  </si>
  <si>
    <t>betonové palisády 200/200mm, výška 400mm a 600mm</t>
  </si>
  <si>
    <t>(5.0+6.70)*0.20*0.60=1,4040 [A] 
3.50*0.20*0.40=0,2800 [B] 
Celkem: A+B=1,6840 [C]</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</si>
  <si>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</si>
  <si>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Vodorovné konstrukce</t>
  </si>
  <si>
    <t>23</t>
  </si>
  <si>
    <t>451313</t>
  </si>
  <si>
    <t>PODKLADNÍ A VÝPLŇOVÉ VRSTVY Z PROSTÉHO BETONU C16/20</t>
  </si>
  <si>
    <t>pod UV: 6*0,5*0,5*0,15=0,2250 [A] 
palisády: 15.2m*0.35m2/m=5,3200 [B] 
Celkem: A+B=5,5450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</si>
  <si>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</si>
  <si>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24</t>
  </si>
  <si>
    <t>45157</t>
  </si>
  <si>
    <t>PODKLADNÍ A VÝPLŇOVÉ VRSTVY Z KAMENIVA TĚŽENÉHO</t>
  </si>
  <si>
    <t>kanal.přípojky: 52,5*1.0*0,15=7,8750 [A]</t>
  </si>
  <si>
    <t>Položka zahrnuje veškerý materiál, výrobky a polotovary, včetně mimostaveništní a vnitrostaveništní dopravy (rovněž přesuny), včetně naložení a složení, případně s uložením.</t>
  </si>
  <si>
    <t>Komunikace</t>
  </si>
  <si>
    <t>25</t>
  </si>
  <si>
    <t>561401</t>
  </si>
  <si>
    <t>KAMENIVO ZPEVNĚNÉ CEMENTEM TŘ. I</t>
  </si>
  <si>
    <t>SC C8/10</t>
  </si>
  <si>
    <t>obnova kce nad přípojkou: 54,0*0,13=7,0200 [A]</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</si>
  <si>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</si>
  <si>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26</t>
  </si>
  <si>
    <t>56330</t>
  </si>
  <si>
    <t>VOZOVKOVÉ VRSTVY ZE ŠTĚRKODRTI</t>
  </si>
  <si>
    <t>chodníky: 384,0*0.15+9,0*0.25=59,8500 [A] 
obnova kce nad přípojkou: 54,0*0.2=10,8000 [B] 
Celkem: A+B=70,6500 [C]</t>
  </si>
  <si>
    <t>- dodání kameniva předepsané kvality a zrnitosti  
- rozprostření a zhutnění vrstvy v předepsané tloušťce  
- zřízení vrstvy bez rozlišení šířky, pokládání vrstvy po etapách  
- nezahrnuje postřiky, nátěry</t>
  </si>
  <si>
    <t>27</t>
  </si>
  <si>
    <t>572213</t>
  </si>
  <si>
    <t>SPOJOVACÍ POSTŘIK Z EMULZE DO 0,5KG/M2</t>
  </si>
  <si>
    <t>obnova kce nad přípojkou: 210,0+157,0=367,0000 [A]</t>
  </si>
  <si>
    <t>- dodání všech předepsaných materiálů pro postřiky v předepsaném množství  
- provedení dle předepsaného technologického předpisu  
- zřízení vrstvy bez rozlišení šířky, pokládání vrstvy po etapách  
- úpravu napojení, ukončení</t>
  </si>
  <si>
    <t>28</t>
  </si>
  <si>
    <t>57475</t>
  </si>
  <si>
    <t>VOZOVKOVÉ VÝZTUŽNÉ VRSTVY Z GEOMŘÍŽOVINY</t>
  </si>
  <si>
    <t>obnova kce nad přípojkou: 210,0=210,0000 [A]</t>
  </si>
  <si>
    <t>- dodání geomříže v požadované kvalitě a v množství včetně přesahů (přesahy započteny v jednotkové ceně)  
- očištění podkladu  
- pokládka geomříže dle předepsaného technologického předpisu</t>
  </si>
  <si>
    <t>29</t>
  </si>
  <si>
    <t>574A44</t>
  </si>
  <si>
    <t>ASFALTOVÝ BETON PRO OBRUSNÉ VRSTVY ACO 11+, 11S TL. 50MM</t>
  </si>
  <si>
    <t>obnova kce nad přípojkou: 210,0=210,0000 [A] 
obnova krytu podél obruby: 112,0=112,0000 [B] 
Celkem: A+B=322,0000 [C]</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</si>
  <si>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</si>
  <si>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30</t>
  </si>
  <si>
    <t>574E66</t>
  </si>
  <si>
    <t>ASFALTOVÝ BETON PRO PODKLADNÍ VRSTVY ACP 16+, 16S TL. 70MM</t>
  </si>
  <si>
    <t>obnova kce nad přípojkou: 157,0=157,0000 [A]</t>
  </si>
  <si>
    <t>31</t>
  </si>
  <si>
    <t>582611</t>
  </si>
  <si>
    <t>KRYTY Z BETON DLAŽDIC SE ZÁMKEM ŠEDÝCH TL 60MM DO LOŽE Z KAM</t>
  </si>
  <si>
    <t>šedá, hladká tl. 60mm  
tl.lože 40mm</t>
  </si>
  <si>
    <t>chodníky: 384,0-18,0m2 reliéfní dl.=366,0000 [A]</t>
  </si>
  <si>
    <t>- 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</si>
  <si>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32</t>
  </si>
  <si>
    <t>582612</t>
  </si>
  <si>
    <t>KRYTY Z BETON DLAŽDIC SE ZÁMKEM ŠEDÝCH TL 80MM DO LOŽE Z KAM</t>
  </si>
  <si>
    <t>šedá, hladká tl. 80mm  
tl.lože 40mm</t>
  </si>
  <si>
    <t>sjezdy: 9,0-2,5m2 reliéfní dl.=6,5000 [A]</t>
  </si>
  <si>
    <t>33</t>
  </si>
  <si>
    <t>58261A</t>
  </si>
  <si>
    <t>KRYTY Z BETON DLAŽDIC SE ZÁMKEM BAREV RELIÉF TL 60MM DO LOŽE Z KAM</t>
  </si>
  <si>
    <t>chodníky: 18,0=18,0000 [A]</t>
  </si>
  <si>
    <t>34</t>
  </si>
  <si>
    <t>58261B</t>
  </si>
  <si>
    <t>KRYTY Z BETON DLAŽDIC SE ZÁMKEM BAREV RELIÉF TL 80MM DO LOŽE Z KAM</t>
  </si>
  <si>
    <t>sjezdy: 2,5=2,5000 [A]</t>
  </si>
  <si>
    <t>Přidružená stavební výroba</t>
  </si>
  <si>
    <t>35</t>
  </si>
  <si>
    <t>74280</t>
  </si>
  <si>
    <t>PŘELOŽENÍ KABELŮ</t>
  </si>
  <si>
    <t>směrová úprava kabelových tras v rámci š. rýhy (vzd. do 0,5m)</t>
  </si>
  <si>
    <t>Potrubí</t>
  </si>
  <si>
    <t>36</t>
  </si>
  <si>
    <t>87433</t>
  </si>
  <si>
    <t>POTRUBÍ Z TRUB PLASTOVÝCH ODPADNÍCH DN DO 150MM</t>
  </si>
  <si>
    <t>10,5+4,5+4,5+14,0+10,5+8,5=52,5000 [A]</t>
  </si>
  <si>
    <t>položky pro zhotovení potrubí platí bez ohledu na sklon  
zahrnuje:  
- výrobní dokumentaci (včetně technologického předpisu)  
- dodání veškerého trubního a pomocného materiálu  (trouby,  trubky,  tvarovky,  spojovací a těsnící  materiál a pod.), podpěrných, závěsných a upevňovacích prvků, včetně potřebných úprav  
- úprava a příprava podkladu a podpěr, očištění a ošetření podkladu a podpěr  
- zřízení plně funkčního potrubí, kompletní soustavy, podle příslušného technologického předpisu  
- zřízení potrubí i jednotlivých částí po etapách, včetně pracovních spar a spojů, pracovního zaslepení konců a pod.  
- úprava prostupů, průchodů  šachtami a komorami, okolí podpěr a vyústění, zaústění, napojení, vyvedení a upevnění odpad. výustí  
- ochrana potrubí nátěrem (vč. úpravy povrchu), případně izolací, nejsou-li tyto práce předmětem jiné položky  
- úprava, očištění a ošetření prostoru kolem potrubí  
- položky platí pro práce prováděné v prostoru zapaženém i nezapaženém a i v kolektorech, chráničkách  
- položky zahrnují i práce spojené s nutnými obtoky, převáděním a čerpáním vody  
nezahrnuje zkoušky vodotěsnosti a televizní prohlídku</t>
  </si>
  <si>
    <t>37</t>
  </si>
  <si>
    <t>89536</t>
  </si>
  <si>
    <t>DRENÁŽNÍ VÝUSŤ Z PROST BETONU</t>
  </si>
  <si>
    <t>vyústění kanal.přípojek do příkopu</t>
  </si>
  <si>
    <t>položka zahrnuje:  
- dodání  čerstvého  betonu  (betonové  směsi)  požadované  kvality,  jeho  uložení  do požadovaného tvaru, ošetření a ochranu betonu,  
- bednění  požadovaných  konstr. (i ztracené) s úpravou  dle požadované  kvality povrchu betonu, včetně odbedňovacích a odskružovacích prostředků,  
- zřízení  všech  požadovaných  otvorů, kapes, výklenků, prostupů, dutin, drážek a pod., vč. ztížení práce a úprav  kolem nich,  
- úpravy povrchu pro položení požadované izolace, povlaků a nátěrů, případně vyspravení,  
- nátěry zabraňující soudržnost betonu a bednění,  
- opatření  povrchů  betonu  izolací  proti zemní vlhkosti v částech, kde přijdou do styku se zeminou nebo kamenivem</t>
  </si>
  <si>
    <t>38</t>
  </si>
  <si>
    <t>89712</t>
  </si>
  <si>
    <t>VPUSŤ KANALIZAČNÍ ULIČNÍ KOMPLETNÍ Z BETONOVÝCH DÍLCŮ</t>
  </si>
  <si>
    <t>položka zahrnuje:  
- dodávku a osazení předepsaných dílů včetně mříže  
- výplň, těsnění  a tmelení spar a spojů,  
- opatření  povrchů  betonu  izolací  proti zemní vlhkosti v částech, kde přijdou do styku se zeminou nebo kamenivem,  
- předepsané podkladní konstrukce</t>
  </si>
  <si>
    <t>Ostatní konstrukce a práce</t>
  </si>
  <si>
    <t>39</t>
  </si>
  <si>
    <t>914912</t>
  </si>
  <si>
    <t>SLOUPKY A STOJKY DZ Z OCEL TRUBEK ZABETON MONTÁŽ S PŘESUNEM</t>
  </si>
  <si>
    <t>vč. DZ na sloupku - přesun značení</t>
  </si>
  <si>
    <t>položka zahrnuje:  
- dopravu demontovaného zařízení z dočasné skládky  
- osazení (betonová patka, zemní práce) a montáž zařízení na místě určeném projektem  
- nutnou opravu poškozených částí  
nezahrnuje dodávku sloupku, stojky a upevňovacího zařízení</t>
  </si>
  <si>
    <t>40</t>
  </si>
  <si>
    <t>914913</t>
  </si>
  <si>
    <t>SLOUPKY A STOJKY DZ Z OCEL TRUBEK ZABETON DEMONTÁŽ</t>
  </si>
  <si>
    <t>Položka zahrnuje odstranění, demontáž a odklizení materiálu s odvozem na předepsané místo</t>
  </si>
  <si>
    <t>41</t>
  </si>
  <si>
    <t>915211</t>
  </si>
  <si>
    <t>VODOROVNÉ DOPRAVNÍ ZNAČENÍ PLASTEM HLADKÉ - DODÁVKA A POKLÁDKA</t>
  </si>
  <si>
    <t>V7b 4,0m2=4,0000 [A] 
V4 32,0m2=32,0000 [B] 
Celkem: A+B=36,0000 [C]</t>
  </si>
  <si>
    <t>položka zahrnuje:  
- dodání a pokládku nátěrového materiálu (měří se pouze natíraná plocha)  
- předznačení a reflexní úpravu</t>
  </si>
  <si>
    <t>42</t>
  </si>
  <si>
    <t>917211</t>
  </si>
  <si>
    <t>ZÁHONOVÉ OBRUBY Z BETONOVÝCH OBRUBNÍKŮ ŠÍŘ 50MM</t>
  </si>
  <si>
    <t>60/200mm vč. beton.lože</t>
  </si>
  <si>
    <t>Položka zahrnuje:  
dodání a pokládku betonových obrubníků o rozměrech předepsaných zadávací dokumentací  
betonové lože i boční betonovou opěrku.</t>
  </si>
  <si>
    <t>43</t>
  </si>
  <si>
    <t>917224</t>
  </si>
  <si>
    <t>SILNIČNÍ A CHODNÍKOVÉ OBRUBY Z BETONOVÝCH OBRUBNÍKŮ ŠÍŘ 150MM</t>
  </si>
  <si>
    <t>150/250mm vč. beton.lože</t>
  </si>
  <si>
    <t>44</t>
  </si>
  <si>
    <t>919112</t>
  </si>
  <si>
    <t>ŘEZÁNÍ ASFALTOVÉHO KRYTU VOZOVEK TL DO 100MM</t>
  </si>
  <si>
    <t>356,0=356,0000 [A]</t>
  </si>
  <si>
    <t>položka zahrnuje řezání vozovkové vrstvy v předepsané tloušťce, včetně spotřeby vody</t>
  </si>
  <si>
    <t>45</t>
  </si>
  <si>
    <t>935212</t>
  </si>
  <si>
    <t>PŘÍKOPOVÉ ŽLABY Z BETON TVÁRNIC ŠÍŘ DO 600MM DO BETONU TL 100MM</t>
  </si>
  <si>
    <t>PŘÍKOPVÉ TVAROVKY š. 200mm</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</si>
  <si>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</si>
  <si>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46</t>
  </si>
  <si>
    <t>96656</t>
  </si>
  <si>
    <t>ODSTRANĚNÍ ŽLABŮ Z DÍLCŮ (VČET ŠTĚRBINOVÝCH) ŠÍŘKY 400MM</t>
  </si>
  <si>
    <t>ZKRÁCENÍ STÁV. ŠTĚRB. ŽLABU o 3,0m, VČETNĚ PRACÍ PRO NAPOJENÍ NA NOVÝ ODVODŇOVACÍ SYSTÉM</t>
  </si>
  <si>
    <t>- zahrnuje vybourání žlabů včetně podkladních vrstev a eventuelních mříží  
- zahrnuje veškerou manipulaci s vybouranou sutí a hmotami včetně uložení na skládku  
- nezahrnuje poplatek za skládku, vykáže se v samostatné položce 014** (s výjimkou malého množství bouraného materiálu, kde je možné poplatek zahrnout do jednotkové ceny bourání – tento fakt musí být uveden v doplňujícím textu k položce)</t>
  </si>
  <si>
    <t>47</t>
  </si>
  <si>
    <t>96687</t>
  </si>
  <si>
    <t>VYBOURÁNÍ ULIČNÍCH VPUSTÍ KOMPLETNÍCH</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</si>
  <si>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</si>
  <si>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48</t>
  </si>
  <si>
    <t>96815</t>
  </si>
  <si>
    <t>VYSEKÁNÍ OTVORŮ, KAPES, RÝH V ŽELEZOBETONOVÉ KONSTRUKCI</t>
  </si>
  <si>
    <t>prostupy do stávajících kanal.šachet pro napojení nových kanal.přípojek, včetně těsnění potrubí v prostupu</t>
  </si>
  <si>
    <t>SO 102</t>
  </si>
  <si>
    <t>ODVODŇOVACÍ PŘÍKOP</t>
  </si>
  <si>
    <t>ODVODŇOVACÍ PŘÍKOP- ZPŮSOBILÉ VÝDAJE HLAVNÍ</t>
  </si>
  <si>
    <t>vč. likvidace dřevní hmoty, vč. likvidace pařezu   
průměr kmene 0,1-0,2m</t>
  </si>
  <si>
    <t>230,0m2*0.10=23,0000 [A]</t>
  </si>
  <si>
    <t>12980</t>
  </si>
  <si>
    <t>ČIŠTĚNÍ ULIČNÍCH VPUSTÍ</t>
  </si>
  <si>
    <t>horská vpust</t>
  </si>
  <si>
    <t>- vodorovná a svislá doprava, přemístění, přeložení, manipulace s výkopkem a uložení na skládku (bez poplatku)</t>
  </si>
  <si>
    <t>129958</t>
  </si>
  <si>
    <t>ČIŠTĚNÍ POTRUBÍ DN DO 600MM</t>
  </si>
  <si>
    <t>propusty DN 400-600</t>
  </si>
  <si>
    <t>8,0+8,50+10,50=27,0000 [A]</t>
  </si>
  <si>
    <t>přesun k SO 101</t>
  </si>
  <si>
    <t>zpětné použití: 3,0=3,0000 [A] 
přesun k SO 101: 14,0=14,0000 [B] 
Celkem: A+B=17,0000 [C]</t>
  </si>
  <si>
    <t>132738</t>
  </si>
  <si>
    <t>HLOUBENÍ RÝH ŠÍŘ DO 2M PAŽ I NEPAŽ TŘ. I, ODVOZ DO 20KM</t>
  </si>
  <si>
    <t>72,0m3-17,0m3 (pol.č. 132731)=55,0000 [A]</t>
  </si>
  <si>
    <t>z pol.č. 132738: 55,0=55,0000 [A]</t>
  </si>
  <si>
    <t>přebytek orniční vrstvy</t>
  </si>
  <si>
    <t>23,0-12,0=11,0000 [A]</t>
  </si>
  <si>
    <t>17310</t>
  </si>
  <si>
    <t>ZEMNÍ KRAJNICE A DOSYPÁVKY SE ZHUTNĚNÍM</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</si>
  <si>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</si>
  <si>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HDK 63/125 - zasakovací prostor</t>
  </si>
  <si>
    <t>18221</t>
  </si>
  <si>
    <t>ROZPROSTŘENÍ ORNICE VE SVAHU V TL DO 0,10M</t>
  </si>
  <si>
    <t>položka zahrnuje:  
nutné přemístění ornice z dočasných skládek vzdálených do 50m  
rozprostření ornice v předepsané tloušťce ve svahu přes 1:5</t>
  </si>
  <si>
    <t>betonové palisády 120/160/1200mm</t>
  </si>
  <si>
    <t>6ks*1,12m*1,20m=8,0640 [A]</t>
  </si>
  <si>
    <t>lože pro palisády:  
6ks*1,12m*0,3m2/m=2,0160 [A]</t>
  </si>
  <si>
    <t>56930</t>
  </si>
  <si>
    <t>ZPEVNĚNÍ KRAJNIC ZE ŠTĚRKODRTI</t>
  </si>
  <si>
    <t>- dodání kameniva předepsané kvality a zrnitosti  
- rozprostření a zhutnění vrstvy v předepsané tloušťce  
- zřízení vrstvy bez rozlišení šířky, pokládání vrstvy po etapách</t>
  </si>
  <si>
    <t>91228</t>
  </si>
  <si>
    <t>SMĚROVÉ SLOUPKY Z PLAST HMOT VČETNĚ ODRAZNÉHO PÁSKU</t>
  </si>
  <si>
    <t>položka zahrnuje:  
- dodání a osazení sloupku včetně nutných zemních prací  
- vnitrostaveništní a mimostaveništní doprava  
- odrazky plastové nebo z retroreflexní fólie</t>
  </si>
  <si>
    <t>912283</t>
  </si>
  <si>
    <t>SMĚROVÉ SLOUPKY Z PLAST HMOT - DEMONTÁŽ A ODVOZ</t>
  </si>
  <si>
    <t>položka zahrnuje demontáž stávajícího sloupku, jeho odvoz do skladu nebo na skládku</t>
  </si>
  <si>
    <t>vč. DZ na sloupku - odstranění po dobu stavby + zpětná montáž</t>
  </si>
  <si>
    <t>SO 401</t>
  </si>
  <si>
    <t>VEŘEJNÉ OSVĚTLENÍ</t>
  </si>
  <si>
    <t>VEŘEJNÉ OSVĚTLENÍ- ZPŮSOBILÉ VÝDAJE HLAVNÍ</t>
  </si>
  <si>
    <t>001</t>
  </si>
  <si>
    <t>Stožárová svorkovnice SV 6.16.5</t>
  </si>
  <si>
    <t>002</t>
  </si>
  <si>
    <t>Svítidlo LED (5233 lm; 47.0 W) obousměrná GPRS komunikace, SIM, GPS, fotobuňka - dle projektové specifikace</t>
  </si>
  <si>
    <t>003</t>
  </si>
  <si>
    <t>Kabel CYKY 3x1,5</t>
  </si>
  <si>
    <t>004</t>
  </si>
  <si>
    <t>Spojovací a montážní materiál</t>
  </si>
  <si>
    <t>SOUBOR</t>
  </si>
  <si>
    <t>005</t>
  </si>
  <si>
    <t>Demontáž svítidla</t>
  </si>
  <si>
    <t>006</t>
  </si>
  <si>
    <t>Doprava</t>
  </si>
  <si>
    <t>007</t>
  </si>
  <si>
    <t>Koordinace se správci sítí</t>
  </si>
  <si>
    <t>HOD</t>
  </si>
  <si>
    <t>008</t>
  </si>
  <si>
    <t>Pronájem plošiny</t>
  </si>
  <si>
    <t>009</t>
  </si>
  <si>
    <t>Likvidace odpadu</t>
  </si>
  <si>
    <t>010</t>
  </si>
  <si>
    <t>Výchozí revize</t>
  </si>
  <si>
    <t>011</t>
  </si>
  <si>
    <t>Projektová dokumentace skutečného provedení</t>
  </si>
  <si>
    <t>STAVBA 06</t>
  </si>
  <si>
    <t>ZVÝŠENÍ BEZPEČNOSTI DOPRAVY V LIBERCI - LOKALITA ŽIŽKOVO NÁMĚSTÍ</t>
  </si>
  <si>
    <t>02730</t>
  </si>
  <si>
    <t>POMOC PRÁCE ZŘÍZ NEBO ZAJIŠŤ OCHRANU INŽENÝRSKÝCH SÍTÍ</t>
  </si>
  <si>
    <t>dočasná ochrana IS po dobu stavby dle požadavků správce (práce v ochranném pásmu IS)</t>
  </si>
  <si>
    <t>SO 102.1</t>
  </si>
  <si>
    <t>CHODNÍK A PŘECHOD PRO CHODCE</t>
  </si>
  <si>
    <t>102.1.A</t>
  </si>
  <si>
    <t>CHODNÍK A PŘECHOD PRO CHODCE - ZPŮSOBILÉ VÝDAJE HLAVNÍ</t>
  </si>
  <si>
    <t>z pol.č. 113188: 25.0m3*2.2t/m3=55,0000 [A] 
z pol.č. 113358: 17,0m3*2,2t/m3=37,4000 [B] 
z pol.č. 113478: 0,25m3*2,2t/m3=0,5500 [C] 
z pol.č. 113488: 5,12m3*2,2t/m3=11,2640 [D] 
z pol.č. 113514: 65,0m*0,04t/m=2,6000 [E] 
z pol.č. 113534: 2,0m3*2,2t/m3=4,4000 [F] 
z pol.č. 113554: 2,0m3*2,2t/m3=4,4000 [G] 
Celkem: A+B+C+D+E+F+G=115,6140 [H]</t>
  </si>
  <si>
    <t>113188</t>
  </si>
  <si>
    <t>ODSTRANĚNÍ KRYTU CHODNÍKŮ Z DLAŽDIC, ODVOZ DO 20KM</t>
  </si>
  <si>
    <t>250.0*0.10=25,0000 [A]</t>
  </si>
  <si>
    <t>113358</t>
  </si>
  <si>
    <t>ODSTRAN PODKLADU VOZOVEK A CHOD Z BETONU, ODVOZ DO 20KM</t>
  </si>
  <si>
    <t>170.0*0.10+50,0*0,25=29,5000 [A]</t>
  </si>
  <si>
    <t>113478</t>
  </si>
  <si>
    <t>ODSTRAN KRYTU VOZOVEK A CHOD Z DLAŽEB KOSTEK VČET PODKL, ODVOZ DO 20KM</t>
  </si>
  <si>
    <t>kamenná dlažba odvoz na deponii investora, ostatní suť na skládku</t>
  </si>
  <si>
    <t>8.0m2*0.16=1,2800 [A]</t>
  </si>
  <si>
    <t>113488</t>
  </si>
  <si>
    <t>ODSTRANĚNÍ KRYTU CHODNÍKŮ Z DLAŽDIC VČETNĚ PODKLADU, ODVOZ DO 20KM</t>
  </si>
  <si>
    <t>20,0*0.20+7,0*0,16=5,1200 [A]</t>
  </si>
  <si>
    <t>113514</t>
  </si>
  <si>
    <t>ODSTRANĚNÍ ZÁHONOVÝCH OBRUBNÍKŮ, ODVOZ DO 5KM</t>
  </si>
  <si>
    <t>113534</t>
  </si>
  <si>
    <t>ODSTRANĚNÍ CHODNÍKOVÝCH KAMENNÝCH OBRUBNÍKŮ, ODVOZ DO 5KM</t>
  </si>
  <si>
    <t>kamenná obruba odvoz na deponii investora, ostatní suť na skládku</t>
  </si>
  <si>
    <t>113554</t>
  </si>
  <si>
    <t>ODSTRANĚNÍ OBRUB Z DLAŽEBNÍCH KOSTEK JEDNODUCHÝCH, ODVOZ DO 5KM</t>
  </si>
  <si>
    <t>kamenná linka odvoz na deponii investora, ostatní suť na skládku</t>
  </si>
  <si>
    <t>113728</t>
  </si>
  <si>
    <t>FRÉZOVÁNÍ VOZOVEK ASFALTOVÝCH, ODVOZ DO 20KM</t>
  </si>
  <si>
    <t>v tl. 80mm</t>
  </si>
  <si>
    <t>125.0*0.08=10,0000 [A]</t>
  </si>
  <si>
    <t>123738</t>
  </si>
  <si>
    <t>ODKOP PRO SPOD STAVBU SILNIC A ŽELEZNIC TŘ. I, ODVOZ DO 20KM</t>
  </si>
  <si>
    <t>125735</t>
  </si>
  <si>
    <t>VYKOPÁVKY ZE ZEMNÍKŮ A SKLÁDEK TŘ. I, ODVOZ DO 8KM</t>
  </si>
  <si>
    <t>nákup a dovoz zahradnické zeminy do prostoru sadových úprav</t>
  </si>
  <si>
    <t>131738</t>
  </si>
  <si>
    <t>HLOUBENÍ JAM ZAPAŽ I NEPAŽ TŘ. I, ODVOZ DO 20KM</t>
  </si>
  <si>
    <t>pro základ.patky</t>
  </si>
  <si>
    <t>zábradlí: 24*0.30*0.30*0.60=1,2960 [A]</t>
  </si>
  <si>
    <t>z vytěžené zeminy</t>
  </si>
  <si>
    <t>zahradnická zemina</t>
  </si>
  <si>
    <t>220,0*0,35=77,0000 [A]</t>
  </si>
  <si>
    <t>přebytek zeminy na deponii</t>
  </si>
  <si>
    <t>90,0+1,3-30,0-20,0=41,3000 [A]</t>
  </si>
  <si>
    <t>20,0=20,0000 [A]</t>
  </si>
  <si>
    <t>18214</t>
  </si>
  <si>
    <t>ÚPRAVA POVRCHŮ SROVNÁNÍM ÚZEMÍ V TL DO 0,25M</t>
  </si>
  <si>
    <t>položka zahrnuje srovnání výškových rozdílů terénu</t>
  </si>
  <si>
    <t>18311</t>
  </si>
  <si>
    <t>ZALOŽENÍ ZÁHONU PRO VÝSADBU</t>
  </si>
  <si>
    <t>položka zahrnuje založení záhonu, urovnání, naložení a odvoz odpadu, to vše bez ohledu na sklon terénu</t>
  </si>
  <si>
    <t>183311</t>
  </si>
  <si>
    <t>SADOVNICKÉ OBDĚLÁNÍ PŮDY MECHANICKY</t>
  </si>
  <si>
    <t>položka zahrnuje strojové obdělání nejsvrchnější vrstvy půdy původního horizontu nebo nově rozprostřené vrchní vrstvy půdy, dále zahrnuje urovnání pozemku, zejména základní výškové úpravy terénu tak, aby povrch podkladu byl bez prohlubní a výstupků</t>
  </si>
  <si>
    <t>18461</t>
  </si>
  <si>
    <t>MULČOVÁNÍ</t>
  </si>
  <si>
    <t>+ mulč. fólie</t>
  </si>
  <si>
    <t>položka zahrnuje dodání a rozprostření mulčovací kůry nebo štěpky v předepsané tloušťce nebo mulčovací textilie bez ohledu na sklon terénu, stabilizaci mulče proti erozi, přísady proti vznícení mulče, naložení a odvoz odpadu</t>
  </si>
  <si>
    <t>184A2</t>
  </si>
  <si>
    <t>VYSAZOVÁNÍ KEŘŮ LISTNATÝCH BEZ BALU VČETNĚ VÝKOPU JAMKY</t>
  </si>
  <si>
    <t>keřové záhony okrasné, kontejnery 2-3l</t>
  </si>
  <si>
    <t>Položka vysazování keřů zahrnuje i hloubení jamek (min. rozměry pro keře 30/30/30cm) s event. výměnou půdy, s hnojením anorganickým hnojivem a přídavkem organického hnojiva min. 2kg pro keře, zálivku, kůly, a pod.  
položka zahrnuje veškerý materiál, výrobky a polotovary, včetně mimostaveništní a vnitrostaveništní dopravy (rovněž přesuny), včetně naložení a složení, případně s uložením</t>
  </si>
  <si>
    <t>Základy</t>
  </si>
  <si>
    <t>272313</t>
  </si>
  <si>
    <t>ZÁKLADY Z PROSTÉHO BETONU DO C16/20 (B20)</t>
  </si>
  <si>
    <t>patky zábradlí</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</si>
  <si>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</si>
  <si>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chodníky: 20.0m2*0.15+325.0m2*0.05=19,2500 [A] 
sjezdy: 13,0m2*0.04=0,5200 [B] 
Celkem: A+B=19,7700 [C]</t>
  </si>
  <si>
    <t>šedá, hladká, tl. lože 40mm</t>
  </si>
  <si>
    <t>345.0-10.0(barevná)-25.0(hmatová)=310,0000 [A]</t>
  </si>
  <si>
    <t>13,0-3,0(hmatová)=10,0000 [A]</t>
  </si>
  <si>
    <t>582614</t>
  </si>
  <si>
    <t>KRYTY Z BETON DLAŽDIC SE ZÁMKEM BAREV TL 60MM DO LOŽE Z KAM</t>
  </si>
  <si>
    <t>červená, hladká, tl.lože 40mm</t>
  </si>
  <si>
    <t>nástupní hrana zastávky: 10,0=10,0000 [A]</t>
  </si>
  <si>
    <t>hmatová dlažba červená</t>
  </si>
  <si>
    <t>25,0+3,0=28,0000 [A]</t>
  </si>
  <si>
    <t>9111A1</t>
  </si>
  <si>
    <t>ZÁBRADLÍ SILNIČNÍ S VODOR MADLY - DODÁVKA A MONTÁŽ</t>
  </si>
  <si>
    <t>trubkové, ocelové, pozinkované, s vodícím madlem pro nevidomé</t>
  </si>
  <si>
    <t>2*21,0m=42,0000 [A]</t>
  </si>
  <si>
    <t>položka zahrnuje:  
- dodání zábradlí včetně předepsané povrchové úpravy  
- osazení sloupků zaberaněním nebo osazením do betonových bloků (včetně betonových bloků a nutných zemních prací)</t>
  </si>
  <si>
    <t>914121</t>
  </si>
  <si>
    <t>DOPRAVNÍ ZNAČKY ZÁKLADNÍ VELIKOSTI OCELOVÉ FÓLIE TŘ 1 - DODÁVKA A MONTÁŽ</t>
  </si>
  <si>
    <t>IP6: 2=2,0000 [A]</t>
  </si>
  <si>
    <t>položka zahrnuje:  
- dodávku a montáž značek v požadovaném provedení  
- u dočasných (provizorních) značek a zařízení údržbu po celou dobu trvání funkce, náhradu zničených nebo ztracených kusů, nutnou opravu poškozených částí</t>
  </si>
  <si>
    <t>914911</t>
  </si>
  <si>
    <t>SLOUPKY A STOJKY DOPRAVNÍCH ZNAČEK Z OCEL TRUBEK SE ZABETONOVÁNÍM - DODÁVKA A MO</t>
  </si>
  <si>
    <t>položka zahrnuje:  
- sloupky a upevňovací zařízení včetně jejich osazení (betonová patka, zemní práce)  
- u dočasných sloupků a upevňovacích zařízení údržbu po celou dobu trvání funkce, náhradu zničených nebo ztracených kusů, nutnou opravu poškozených částí</t>
  </si>
  <si>
    <t>915111</t>
  </si>
  <si>
    <t>VODOROVNÉ DOPRAVNÍ ZNAČENÍ BARVOU HLADKÉ - DODÁVKA A POKLÁDKA</t>
  </si>
  <si>
    <t>V7: 18,0=18,0000 [A]m2</t>
  </si>
  <si>
    <t>vč. beton.lože</t>
  </si>
  <si>
    <t>917223</t>
  </si>
  <si>
    <t>SILNIČNÍ A CHODNÍKOVÉ OBRUBY Z BETONOVÝCH OBRUBNÍKŮ ŠÍŘ 100MM</t>
  </si>
  <si>
    <t>92940</t>
  </si>
  <si>
    <t>OZNAČNÍK ZASTÁVEK</t>
  </si>
  <si>
    <t>OZNAČNÍK BUS- DEMONTÁŽ PŮVODNÍHO + DODÁVKA A MONTÁŽ NOVÉHO  
typ dle požadavku dopravce (DPMLJ)  
vybaven hmatným štítkem se základní informací v Braillově písmu</t>
  </si>
  <si>
    <t>Položka zahrnuje dodávku a osazení sloupku a označníku, nutné základové konstrukce, nutné zemní práce, nátěry, vnitrostaveništní a mimostaveništní dopravu veškerého materiálu.</t>
  </si>
  <si>
    <t>102.1.B</t>
  </si>
  <si>
    <t>CHODNÍK A PŘECHOD PRO CHODCE - ZPŮSOBILÉ VÝDAJE VEDLEJŠÍ</t>
  </si>
  <si>
    <t>091530</t>
  </si>
  <si>
    <t>VENKOVNÍ VYBAVENÍ STAVBY - MĚSTSKÝ A PARKOVÝ MOBILIÁŘ</t>
  </si>
  <si>
    <t>PŘÍSTŘEŠEK ZASTÁVKY MHD dl. 4,20m, v. 2,40m, UKOTVENÍ DO BETON.PATEK  
TYPOVÝ MODULOVÝ - GRIMIKA OBLOUKOVÁ 3M, BEZ BOČNIC  
KOMPLETNÍ DODÁVKA A MONTÁŽ, VČETNĚ POVRCHOVÉ ÚPRAVY</t>
  </si>
  <si>
    <t>091531</t>
  </si>
  <si>
    <t>LAVIČKA v přístřešku 4-sed, kotvená do beton.základu  
TYP  DLE VÝBĚRU INVESTORA</t>
  </si>
  <si>
    <t>čekárna: 0,8+0,9=1,7000 [B]</t>
  </si>
  <si>
    <t>SO 102.2</t>
  </si>
  <si>
    <t>OPRAVA POVRCHU KOMUNIKACE</t>
  </si>
  <si>
    <t>102.2.A</t>
  </si>
  <si>
    <t>OPRAVA POVRCHU KOMUNIKACE - ZPŮSOBILÉ VÝDAJE HLAVNÍ</t>
  </si>
  <si>
    <t>z pol.č. 113438: 6,75m3*2,2t/m3=14,8500 [A]</t>
  </si>
  <si>
    <t>15,0*0,45=6,7500 [A]</t>
  </si>
  <si>
    <t>12993</t>
  </si>
  <si>
    <t>ČIŠTĚNÍ POTRUBÍ DN DO 200MM</t>
  </si>
  <si>
    <t>stáv, kanal.přípojky</t>
  </si>
  <si>
    <t>lože UV: 0.5*0.5*0.15=0,0375 [A]</t>
  </si>
  <si>
    <t>58211</t>
  </si>
  <si>
    <t>DLÁŽDĚNÉ KRYTY Z VELKÝCH KOSTEK DO LOŽE Z KAMENIVA</t>
  </si>
  <si>
    <t>ŠTÍPANÁ ŽULA 160mm  
pískové lože</t>
  </si>
  <si>
    <t>fyz. ostrůvek: 8=8,0000 [A]</t>
  </si>
  <si>
    <t>dodání dlažebního materiálu v požadované kvalitě, dodání materiálu pro předepsané  lože v tloušťce předepsané dokumentací a pro předepsanou výplň spar  
- očištění podkladu  
- uložení dlažby dle předepsaného technologického předpisu včetně předepsané podkladní vrstvy a předepsané výplně spar  
- zřízení vrstvy bez rozlišení šířky, pokládání vrstvy po etapách   
- úpravu napojení, ukončení podél obrubníků, dilatačních zařízení, odvodňovacích proužků, odvodňovačů, vpustí, šachet a pod., nestanoví-li zadávací dokumentace jinak  
- nezahrnuje postřiky, nátěry  
- nezahrnuje těsnění podél obrubníků, dilatačních zařízení, odvodňovacích proužků, odvodňovačů, vpustí, šachet a pod.</t>
  </si>
  <si>
    <t>přípojky UV, napojení na stávající kanal.  přípojky</t>
  </si>
  <si>
    <t>typová vpust se sběrným košem a litinovou mříží, zat. D400</t>
  </si>
  <si>
    <t>směrový posun stáv. DZ (2DZ na 1 sloupku)</t>
  </si>
  <si>
    <t>916C3</t>
  </si>
  <si>
    <t>DOPRAVNÍ MAJÁČKY NEPROSVĚTLOVANÉ</t>
  </si>
  <si>
    <t>Pružný plastový ostrůvkový maják se značkou přikázaný směr objíždění</t>
  </si>
  <si>
    <t>položka zahrnuje:  
- dodání zařízení v předepsaném provedení včetně jeho osazení  
- základy</t>
  </si>
  <si>
    <t>91726</t>
  </si>
  <si>
    <t>KO OBRUBNÍKY BETONOVÉ</t>
  </si>
  <si>
    <t>Z VIBROLISOVANÉHO BETONU S ÚKOSEM 1:2,5, 300/300/500  
vč. beton.lože</t>
  </si>
  <si>
    <t>vč. odvozu 20km</t>
  </si>
  <si>
    <t>102.2.B</t>
  </si>
  <si>
    <t>OPRAVA POVRCHU KOMUNIKACE - ZPŮSOBILÉ VÝDAJE VEDLEJŠÍ</t>
  </si>
  <si>
    <t>38,2=38,2000 [A]</t>
  </si>
  <si>
    <t>z pol.č. 966168: 5,4m3*2,5t/m3=13,5000 [A] 
z pol.č. 96687: 2ks*0.3t/ks=0,6000 [B] 
z pol.č. 113358: 1,0m3*2,2t/m3=2,2000 [I] 
z pol.č. 113478: 7,65m3*2,2t/m3=16,8300 [C] 
z pol.č. 113488: 22,75m3*2,2t/m3=50,0500 [D] 
z pol.č. 113554: 1,45m3*2,2t/m3=3,1900 [F] 
z pol.č. 113534: 1.45m3*2.2t/m3=3,1900 [K] 
Celkem: A+B+I+C+D+F+K=89,5600 [L]</t>
  </si>
  <si>
    <t>10.0*0.10=1,0000 [A]</t>
  </si>
  <si>
    <t>17,0*0,45=7,6500 [A]</t>
  </si>
  <si>
    <t>91,0*0,25=22,7500 [A]</t>
  </si>
  <si>
    <t>11353</t>
  </si>
  <si>
    <t>ODSTRANĚNÍ CHODNÍKOVÝCH KAMENNÝCH OBRUBNÍKŮ</t>
  </si>
  <si>
    <t>očištění a uložení pro zpětné osazení</t>
  </si>
  <si>
    <t>1120.0*0.08=89,6000 [A]</t>
  </si>
  <si>
    <t>91,0*0,20+20,0=38,2000 [A]</t>
  </si>
  <si>
    <t>18,2+20,0=38,2000 [A]</t>
  </si>
  <si>
    <t>21263</t>
  </si>
  <si>
    <t>TRATIVODY KOMPLET Z TRUB Z PLAST HMOT DN DO 150MM</t>
  </si>
  <si>
    <t>Položka platí pro kompletní konstrukce trativodů a zahrnuje zejména:  
- výkop rýhy předepsaného tvaru v dané třídě těžitelnosti, výplň, zásyp trativodu včetně dopravy, uložení přebytečného materiálu, dodávky předepsaného materiálu pro výplň a zásyp  
- zřízení spojovací vrstvy  
- zřízení podkladu a lože trativodu z předepsaného materiálu  
- dodávka a uložení trativodu předepsaného materiálu a profilu  
- obsyp trativodu předepsaným materiálem, případně vložení separační nebo drenážní vložky  
- ukončení trativodu zaústěním do potrubí nebo vodoteče, případně vybudování ukončujícího objektu (kapličky) dle VL  
- veškerý materiál, výrobky a polotovary, včetně mimostaveništní a vnitrostaveništní dopravy  
- nezahrnuje opláštění z geotextilie, fólie</t>
  </si>
  <si>
    <t>plná kce: 140,0m2*0.14=19,6000 [A]</t>
  </si>
  <si>
    <t>plná kce: 140,0m2*0.15=21,0000 [A]</t>
  </si>
  <si>
    <t>v množství 0,30kg/m2</t>
  </si>
  <si>
    <t>povrchová úprava: 950,0m2*2=1 900,0000 [A] 
plná kce: 140,0m2*3=420,0000 [B] 
Celkem: A+B=2 320,0000 [C]</t>
  </si>
  <si>
    <t>574A04</t>
  </si>
  <si>
    <t>ASFALTOVÝ BETON PRO OBRUSNÉ VRSTVY ACO 11+, 11S</t>
  </si>
  <si>
    <t>povrchová úprava: 950,0m2*0,05=47,5000 [A] 
plná kce: 140,0m2*0.05=7,0000 [B] 
Celkem: A+B=54,5000 [C]</t>
  </si>
  <si>
    <t>574C06</t>
  </si>
  <si>
    <t>ASFALTOVÝ BETON PRO LOŽNÍ VRSTVY ACL 16+, 16S</t>
  </si>
  <si>
    <t>povrchová úprava: 950,0m2*0,03=28,5000 [A] 
plná kce: 140,0m2*0.06=8,4000 [B] 
Celkem: A+B=36,9000 [C]</t>
  </si>
  <si>
    <t>574E06</t>
  </si>
  <si>
    <t>ASFALTOVÝ BETON PRO PODKLADNÍ VRSTVY ACP 16+, 16S</t>
  </si>
  <si>
    <t>plná kce: 140,0m2*0.05=7,0000 [A]</t>
  </si>
  <si>
    <t>58251</t>
  </si>
  <si>
    <t>DLÁŽDĚNÉ KRYTY Z BETONOVÝCH DLAŽDIC DO LOŽE Z KAMENIVA</t>
  </si>
  <si>
    <t>doplnění velkoformátových dlaždic k položce 587205</t>
  </si>
  <si>
    <t>587205</t>
  </si>
  <si>
    <t>PŘEDLÁŽDĚNÍ KRYTU Z BETONOVÝCH DLAŽDIC</t>
  </si>
  <si>
    <t>velkoformátové dlaždice</t>
  </si>
  <si>
    <t>20,0-5,0(doplnění nové)=15,0000 [A]</t>
  </si>
  <si>
    <t>- pod pojmem *předláždění* se rozumí rozebrání stávající dlažby a pokládka dlažby ze stávajícího dlažebního materiálu (bez dodávky nového)  
- zahrnuje nezbytnou manipulaci s tímto materiálem (nakládání, doprava, složení, očištění)  
- dodání a rozprostření materiálu pro lože a jeho tloušťku předepsanou dokumentací a pro předepsanou výplň spar  
- eventuelní doplnění plochy s použitím nového materiálu se vykazuje v položce č.582</t>
  </si>
  <si>
    <t>58920</t>
  </si>
  <si>
    <t>VÝPLŇ SPAR MODIFIKOVANÝM ASFALTEM</t>
  </si>
  <si>
    <t>položka zahrnuje:  
- dodávku předepsaného materiálu  
- vyčištění a výplň spar tímto materiálem</t>
  </si>
  <si>
    <t>89921</t>
  </si>
  <si>
    <t>VÝŠKOVÁ ÚPRAVA POKLOPŮ</t>
  </si>
  <si>
    <t>- položka výškové úpravy zahrnuje všechny nutné práce a materiály pro zvýšení nebo snížení zařízení (včetně nutné úpravy stávajícího povrchu vozovky nebo chodníku).</t>
  </si>
  <si>
    <t>89923</t>
  </si>
  <si>
    <t>VÝŠKOVÁ ÚPRAVA KRYCÍCH HRNCŮ</t>
  </si>
  <si>
    <t>A6: 1=1,0000 [A]</t>
  </si>
  <si>
    <t>bílá</t>
  </si>
  <si>
    <t>V13a: 6,0+11,0=17,0000 [A] 
V2b: 40,0*0,125=5,0000 [B] 
V2a: 25,0*0,125=3,1250 [C] 
V11a: 38,0*2*0,125=9,5000 [D] 
Celkem: A+B+C+D=34,6250 [E]</t>
  </si>
  <si>
    <t>žlutá</t>
  </si>
  <si>
    <t>V12a: 46,0*0,125=5,7500 [A]</t>
  </si>
  <si>
    <t>91552</t>
  </si>
  <si>
    <t>VODOR DOPRAV ZNAČ - PÍSMENA</t>
  </si>
  <si>
    <t>položka zahrnuje:  
- dodání a pokládku nátěrového materiálu  
- předznačení a reflexní úpravu</t>
  </si>
  <si>
    <t>917427</t>
  </si>
  <si>
    <t>CHODNÍKOVÉ OBRUBY Z KAMENNÝCH OBRUBNÍKŮ ŠÍŘ 300MM</t>
  </si>
  <si>
    <t>stávající obruby, vč. nového beton.lože</t>
  </si>
  <si>
    <t>Položka zahrnuje:  
dodání a pokládku kamenných obrubníků o rozměrech předepsaných zadávací dokumentací  
betonové lože i boční betonovou opěrku.</t>
  </si>
  <si>
    <t>966168</t>
  </si>
  <si>
    <t>BOURÁNÍ KONSTRUKCÍ ZE ŽELEZOBETONU S ODVOZEM DO 20KM</t>
  </si>
  <si>
    <t>základové kce čekárny: 0,90=0,9000 [A] 
opěrná zeď + základ: 3,0+1,5=4,5000 [B] 
Celkem: A+B=5,4000 [C]</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</si>
  <si>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</si>
  <si>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96680</t>
  </si>
  <si>
    <t>ODSTRANĚNÍ</t>
  </si>
  <si>
    <t>ROZEBRÁNÍ A ODVOZ STÁVAJÍCÍHO PŘÍSTŘEŠKU ZASTÁVKY DO DEPOZITU STAVEBNÍKA</t>
  </si>
  <si>
    <t>- zahrnují veškerou manipulaci s vybouranou sutí a hmotami včetně uložení na skládku a poplatku za skládku,  
- zahrnují veškeré další práce plynoucí z technologického předpisu a z platných předpisů (zvláště vyhlášky č.324/1990 Sb.),  
- zahrnuje i odstranění sloupků z jiného materiálu (beton, kámen).</t>
  </si>
  <si>
    <t>SO 402</t>
  </si>
  <si>
    <t>SO 402.1 – Úprava stávajícího VO, SO 402.2 – Ochrana sítí ČEZ a O2</t>
  </si>
  <si>
    <t>SO 402.1 – Úprava stávajícího VO, SO 402.2 – Ochrana sítí ČEZ a O2- ZPŮSOBILÉ VÝDAJE HLAVNÍ</t>
  </si>
  <si>
    <t>Stožár uliční 8m</t>
  </si>
  <si>
    <t>Výložník obloukový 2m</t>
  </si>
  <si>
    <t>Stožárová svorkovnice SV-B 6.16.4</t>
  </si>
  <si>
    <t>Stožárová svorkovnice SV-B 9.16.4</t>
  </si>
  <si>
    <t>Svítidlo LED 72W dle TZ</t>
  </si>
  <si>
    <t>Svítido LED 49W dle TZ</t>
  </si>
  <si>
    <t>Kabel CYKY 4x10</t>
  </si>
  <si>
    <t>Zemnící pásovina FeZn 30x4</t>
  </si>
  <si>
    <t>Zemnící drát FeZn 10mm</t>
  </si>
  <si>
    <t>Oko na zemnící drát M8</t>
  </si>
  <si>
    <t>012</t>
  </si>
  <si>
    <t>Svorka SK</t>
  </si>
  <si>
    <t>013</t>
  </si>
  <si>
    <t>Chránička ohebná DN 50</t>
  </si>
  <si>
    <t>014</t>
  </si>
  <si>
    <t>Chránička pevná DN 110</t>
  </si>
  <si>
    <t>015</t>
  </si>
  <si>
    <t>Chránička ohebná DN 110</t>
  </si>
  <si>
    <t>016</t>
  </si>
  <si>
    <t>Krycí desky / výstražná fólie</t>
  </si>
  <si>
    <t>017</t>
  </si>
  <si>
    <t>Úprava stávajícího beton základu</t>
  </si>
  <si>
    <t>018</t>
  </si>
  <si>
    <t>Betonový základ pro stožár</t>
  </si>
  <si>
    <t>019</t>
  </si>
  <si>
    <t>Výkop pro betonový základ stožáru</t>
  </si>
  <si>
    <t>020</t>
  </si>
  <si>
    <t>Výkop 50x80</t>
  </si>
  <si>
    <t>021</t>
  </si>
  <si>
    <t>Zához 50x60</t>
  </si>
  <si>
    <t>022</t>
  </si>
  <si>
    <t>Výkop 50x120</t>
  </si>
  <si>
    <t>023</t>
  </si>
  <si>
    <t>Zához 50x100</t>
  </si>
  <si>
    <t>024</t>
  </si>
  <si>
    <t>Pískové lože 30x20</t>
  </si>
  <si>
    <t>025</t>
  </si>
  <si>
    <t>Betonový zákryt trubek</t>
  </si>
  <si>
    <t>026</t>
  </si>
  <si>
    <t>Provizorní úprava terénu, hutnění</t>
  </si>
  <si>
    <t>027</t>
  </si>
  <si>
    <t>Odstranění živičného povrchu</t>
  </si>
  <si>
    <t>028</t>
  </si>
  <si>
    <t>Demontáž dlažby chodnníku</t>
  </si>
  <si>
    <t>029</t>
  </si>
  <si>
    <t>Oprava dlažby chodníku</t>
  </si>
  <si>
    <t>030</t>
  </si>
  <si>
    <t>Demontáž stávajícího osv. bodu včetně základu</t>
  </si>
  <si>
    <t>031</t>
  </si>
  <si>
    <t>Napojení na stávající rozvody</t>
  </si>
  <si>
    <t>032</t>
  </si>
  <si>
    <t>033</t>
  </si>
  <si>
    <t>Geodetické zaměření vč. geometrického plánu</t>
  </si>
  <si>
    <t>KM</t>
  </si>
  <si>
    <t>034</t>
  </si>
  <si>
    <t>035</t>
  </si>
  <si>
    <t>036</t>
  </si>
  <si>
    <t>037</t>
  </si>
  <si>
    <t>038</t>
  </si>
  <si>
    <t>039</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</si>
</sst>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41">
    <font>
      <sz val="10"/>
      <name val="Arial"/>
      <family val="0"/>
    </font>
    <font>
      <b/>
      <sz val="16"/>
      <color indexed="8"/>
      <name val="Arial"/>
      <family val="0"/>
    </font>
    <font>
      <b/>
      <sz val="16"/>
      <name val="Arial"/>
      <family val="0"/>
    </font>
    <font>
      <b/>
      <sz val="10"/>
      <name val="Arial"/>
      <family val="0"/>
    </font>
    <font>
      <sz val="10"/>
      <color indexed="9"/>
      <name val="Arial"/>
      <family val="0"/>
    </font>
    <font>
      <b/>
      <sz val="11"/>
      <name val="Arial"/>
      <family val="0"/>
    </font>
    <font>
      <i/>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8" applyNumberFormat="0" applyAlignment="0" applyProtection="0"/>
    <xf numFmtId="0" fontId="38" fillId="26" borderId="8" applyNumberFormat="0" applyAlignment="0" applyProtection="0"/>
    <xf numFmtId="0" fontId="39" fillId="26" borderId="9" applyNumberFormat="0" applyAlignment="0" applyProtection="0"/>
    <xf numFmtId="0" fontId="40" fillId="0" borderId="0" applyNumberFormat="0" applyFill="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cellStyleXfs>
  <cellXfs count="45">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0" fillId="33" borderId="14" xfId="0" applyFill="1" applyBorder="1" applyAlignment="1">
      <alignment vertical="center"/>
    </xf>
    <xf numFmtId="0" fontId="3" fillId="33" borderId="14" xfId="0" applyFont="1" applyFill="1" applyBorder="1" applyAlignment="1">
      <alignment horizontal="right" vertical="center"/>
    </xf>
    <xf numFmtId="0" fontId="3" fillId="33" borderId="14" xfId="0" applyFont="1" applyFill="1" applyBorder="1" applyAlignment="1">
      <alignment vertical="center" wrapText="1"/>
    </xf>
    <xf numFmtId="4" fontId="3" fillId="33" borderId="14"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4" fontId="0" fillId="0" borderId="10" xfId="0" applyNumberFormat="1" applyBorder="1" applyAlignment="1">
      <alignment horizontal="center" vertical="center"/>
    </xf>
    <xf numFmtId="0" fontId="0" fillId="0" borderId="13"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0" fontId="0" fillId="33" borderId="0" xfId="0" applyFill="1" applyAlignment="1">
      <alignment vertical="center"/>
    </xf>
    <xf numFmtId="0" fontId="2" fillId="33" borderId="0" xfId="0" applyFont="1" applyFill="1" applyAlignment="1">
      <alignment vertical="center"/>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4" fillId="34" borderId="10" xfId="0" applyFont="1" applyFill="1" applyBorder="1" applyAlignment="1">
      <alignment horizontal="center" vertical="center" wrapText="1"/>
    </xf>
    <xf numFmtId="0" fontId="0" fillId="33" borderId="0" xfId="0" applyFill="1" applyAlignment="1">
      <alignment vertical="center" wrapText="1"/>
    </xf>
    <xf numFmtId="0" fontId="1" fillId="33" borderId="0" xfId="0" applyFont="1" applyFill="1" applyAlignment="1">
      <alignment horizontal="center" vertical="center" wrapText="1"/>
    </xf>
    <xf numFmtId="0" fontId="0" fillId="33" borderId="0" xfId="0" applyFill="1" applyAlignment="1">
      <alignment vertical="center" wrapText="1"/>
    </xf>
    <xf numFmtId="0" fontId="3" fillId="33" borderId="0" xfId="0" applyFont="1" applyFill="1" applyAlignment="1">
      <alignment horizontal="right" vertical="center" wrapText="1"/>
    </xf>
    <xf numFmtId="0" fontId="0" fillId="33" borderId="11" xfId="0" applyFill="1" applyBorder="1" applyAlignment="1">
      <alignment vertical="center" wrapText="1"/>
    </xf>
    <xf numFmtId="0" fontId="0" fillId="0" borderId="0" xfId="0" applyAlignment="1">
      <alignment vertical="center" wrapText="1"/>
    </xf>
    <xf numFmtId="0" fontId="5" fillId="0" borderId="0" xfId="0" applyFont="1" applyFill="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485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B28" sqref="B28"/>
    </sheetView>
  </sheetViews>
  <sheetFormatPr defaultColWidth="9.140625" defaultRowHeight="12.75"/>
  <cols>
    <col min="1" max="1" width="25.7109375" style="0" customWidth="1"/>
    <col min="2" max="2" width="66.7109375" style="43" customWidth="1"/>
    <col min="3" max="5" width="20.7109375" style="0" customWidth="1"/>
  </cols>
  <sheetData>
    <row r="1" spans="1:5" ht="12.75">
      <c r="A1" s="32"/>
      <c r="B1" s="38"/>
      <c r="C1" s="1"/>
      <c r="D1" s="1"/>
      <c r="E1" s="1"/>
    </row>
    <row r="2" spans="1:5" ht="12.75">
      <c r="A2" s="32"/>
      <c r="B2" s="39" t="s">
        <v>0</v>
      </c>
      <c r="C2" s="1"/>
      <c r="D2" s="1"/>
      <c r="E2" s="1"/>
    </row>
    <row r="3" spans="1:5" ht="12.75">
      <c r="A3" s="32"/>
      <c r="B3" s="40"/>
      <c r="C3" s="1"/>
      <c r="D3" s="1"/>
      <c r="E3" s="1"/>
    </row>
    <row r="4" spans="1:5" ht="20.25">
      <c r="A4" s="1"/>
      <c r="B4" s="33" t="s">
        <v>1</v>
      </c>
      <c r="C4" s="32"/>
      <c r="D4" s="32"/>
      <c r="E4" s="1"/>
    </row>
    <row r="5" spans="1:5" ht="12.75">
      <c r="A5" s="1"/>
      <c r="B5" s="32" t="s">
        <v>2</v>
      </c>
      <c r="C5" s="32"/>
      <c r="D5" s="32"/>
      <c r="E5" s="1"/>
    </row>
    <row r="6" spans="1:5" ht="12.75">
      <c r="A6" s="1"/>
      <c r="B6" s="41" t="s">
        <v>3</v>
      </c>
      <c r="C6" s="5">
        <f>SUM(C11:C21)</f>
        <v>0</v>
      </c>
      <c r="D6" s="1"/>
      <c r="E6" s="1"/>
    </row>
    <row r="7" spans="1:5" ht="12.75">
      <c r="A7" s="1"/>
      <c r="B7" s="41" t="s">
        <v>4</v>
      </c>
      <c r="C7" s="5">
        <f>SUM(E11:E21)</f>
        <v>0</v>
      </c>
      <c r="D7" s="1"/>
      <c r="E7" s="1"/>
    </row>
    <row r="8" spans="1:5" ht="12.75">
      <c r="A8" s="4"/>
      <c r="B8" s="42"/>
      <c r="C8" s="4"/>
      <c r="D8" s="4"/>
      <c r="E8" s="4"/>
    </row>
    <row r="9" spans="1:5" ht="12.75">
      <c r="A9" s="3" t="s">
        <v>5</v>
      </c>
      <c r="B9" s="11" t="s">
        <v>6</v>
      </c>
      <c r="C9" s="3" t="s">
        <v>7</v>
      </c>
      <c r="D9" s="3" t="s">
        <v>8</v>
      </c>
      <c r="E9" s="3" t="s">
        <v>9</v>
      </c>
    </row>
    <row r="10" spans="1:5" ht="15">
      <c r="A10" s="44" t="s">
        <v>19</v>
      </c>
      <c r="B10" s="26"/>
      <c r="C10" s="15"/>
      <c r="D10" s="15"/>
      <c r="E10" s="15"/>
    </row>
    <row r="11" spans="1:5" ht="12.75">
      <c r="A11" s="14" t="s">
        <v>21</v>
      </c>
      <c r="B11" s="26" t="s">
        <v>30</v>
      </c>
      <c r="C11" s="15">
        <f>'STAVBA 05_SO 00_SO 00'!I3</f>
        <v>0</v>
      </c>
      <c r="D11" s="15">
        <f>0+'STAVBA 05_SO 00_SO 00'!O11+'STAVBA 05_SO 00_SO 00'!O15+'STAVBA 05_SO 00_SO 00'!O19+'STAVBA 05_SO 00_SO 00'!O23+'STAVBA 05_SO 00_SO 00'!O27+'STAVBA 05_SO 00_SO 00'!O31</f>
        <v>0</v>
      </c>
      <c r="E11" s="15">
        <f aca="true" t="shared" si="0" ref="E11:E21">C11+D11</f>
        <v>0</v>
      </c>
    </row>
    <row r="12" spans="1:5" ht="12.75">
      <c r="A12" s="14" t="s">
        <v>78</v>
      </c>
      <c r="B12" s="26" t="s">
        <v>80</v>
      </c>
      <c r="C12" s="15">
        <f>'STAVBA 05_SO 101_SO 101'!I3</f>
        <v>0</v>
      </c>
      <c r="D12" s="15">
        <f>0+'STAVBA 05_SO 101_SO 101'!O11+'STAVBA 05_SO 101_SO 101'!O15+'STAVBA 05_SO 101_SO 101'!O20+'STAVBA 05_SO 101_SO 101'!O24+'STAVBA 05_SO 101_SO 101'!O28+'STAVBA 05_SO 101_SO 101'!O32+'STAVBA 05_SO 101_SO 101'!O36+'STAVBA 05_SO 101_SO 101'!O40+'STAVBA 05_SO 101_SO 101'!O44+'STAVBA 05_SO 101_SO 101'!O48+'STAVBA 05_SO 101_SO 101'!O52+'STAVBA 05_SO 101_SO 101'!O56+'STAVBA 05_SO 101_SO 101'!O60+'STAVBA 05_SO 101_SO 101'!O64+'STAVBA 05_SO 101_SO 101'!O68+'STAVBA 05_SO 101_SO 101'!O72+'STAVBA 05_SO 101_SO 101'!O76+'STAVBA 05_SO 101_SO 101'!O80+'STAVBA 05_SO 101_SO 101'!O84+'STAVBA 05_SO 101_SO 101'!O88+'STAVBA 05_SO 101_SO 101'!O92+'STAVBA 05_SO 101_SO 101'!O97+'STAVBA 05_SO 101_SO 101'!O102+'STAVBA 05_SO 101_SO 101'!O106+'STAVBA 05_SO 101_SO 101'!O111+'STAVBA 05_SO 101_SO 101'!O115+'STAVBA 05_SO 101_SO 101'!O119+'STAVBA 05_SO 101_SO 101'!O123+'STAVBA 05_SO 101_SO 101'!O127+'STAVBA 05_SO 101_SO 101'!O131+'STAVBA 05_SO 101_SO 101'!O135+'STAVBA 05_SO 101_SO 101'!O139+'STAVBA 05_SO 101_SO 101'!O143+'STAVBA 05_SO 101_SO 101'!O147+'STAVBA 05_SO 101_SO 101'!O152+'STAVBA 05_SO 101_SO 101'!O157+'STAVBA 05_SO 101_SO 101'!O161+'STAVBA 05_SO 101_SO 101'!O165+'STAVBA 05_SO 101_SO 101'!O170+'STAVBA 05_SO 101_SO 101'!O174+'STAVBA 05_SO 101_SO 101'!O178+'STAVBA 05_SO 101_SO 101'!O182+'STAVBA 05_SO 101_SO 101'!O186+'STAVBA 05_SO 101_SO 101'!O190+'STAVBA 05_SO 101_SO 101'!O194+'STAVBA 05_SO 101_SO 101'!O198+'STAVBA 05_SO 101_SO 101'!O202+'STAVBA 05_SO 101_SO 101'!O206</f>
        <v>0</v>
      </c>
      <c r="E12" s="15">
        <f t="shared" si="0"/>
        <v>0</v>
      </c>
    </row>
    <row r="13" spans="1:5" ht="12.75">
      <c r="A13" s="14" t="s">
        <v>314</v>
      </c>
      <c r="B13" s="26" t="s">
        <v>316</v>
      </c>
      <c r="C13" s="15">
        <f>'STAVBA 05_SO 102_SO 102'!I3</f>
        <v>0</v>
      </c>
      <c r="D13" s="15">
        <f>0+'STAVBA 05_SO 102_SO 102'!O11+'STAVBA 05_SO 102_SO 102'!O16+'STAVBA 05_SO 102_SO 102'!O20+'STAVBA 05_SO 102_SO 102'!O24+'STAVBA 05_SO 102_SO 102'!O28+'STAVBA 05_SO 102_SO 102'!O32+'STAVBA 05_SO 102_SO 102'!O36+'STAVBA 05_SO 102_SO 102'!O40+'STAVBA 05_SO 102_SO 102'!O44+'STAVBA 05_SO 102_SO 102'!O48+'STAVBA 05_SO 102_SO 102'!O52+'STAVBA 05_SO 102_SO 102'!O56+'STAVBA 05_SO 102_SO 102'!O60+'STAVBA 05_SO 102_SO 102'!O64+'STAVBA 05_SO 102_SO 102'!O69+'STAVBA 05_SO 102_SO 102'!O74+'STAVBA 05_SO 102_SO 102'!O79+'STAVBA 05_SO 102_SO 102'!O84+'STAVBA 05_SO 102_SO 102'!O88+'STAVBA 05_SO 102_SO 102'!O92+'STAVBA 05_SO 102_SO 102'!O96</f>
        <v>0</v>
      </c>
      <c r="E13" s="15">
        <f t="shared" si="0"/>
        <v>0</v>
      </c>
    </row>
    <row r="14" spans="1:5" ht="12.75">
      <c r="A14" s="14" t="s">
        <v>355</v>
      </c>
      <c r="B14" s="26" t="s">
        <v>357</v>
      </c>
      <c r="C14" s="15">
        <f>'STAVBA 05_SO 401_SO 401'!I3</f>
        <v>0</v>
      </c>
      <c r="D14" s="15">
        <f>0+'STAVBA 05_SO 401_SO 401'!O11+'STAVBA 05_SO 401_SO 401'!O15+'STAVBA 05_SO 401_SO 401'!O19+'STAVBA 05_SO 401_SO 401'!O23+'STAVBA 05_SO 401_SO 401'!O27+'STAVBA 05_SO 401_SO 401'!O31+'STAVBA 05_SO 401_SO 401'!O35+'STAVBA 05_SO 401_SO 401'!O39+'STAVBA 05_SO 401_SO 401'!O43+'STAVBA 05_SO 401_SO 401'!O47+'STAVBA 05_SO 401_SO 401'!O51</f>
        <v>0</v>
      </c>
      <c r="E14" s="15">
        <f t="shared" si="0"/>
        <v>0</v>
      </c>
    </row>
    <row r="15" spans="1:5" ht="15">
      <c r="A15" s="44" t="s">
        <v>383</v>
      </c>
      <c r="B15" s="26"/>
      <c r="C15" s="15"/>
      <c r="D15" s="15"/>
      <c r="E15" s="15"/>
    </row>
    <row r="16" spans="1:5" ht="12.75">
      <c r="A16" s="14" t="s">
        <v>21</v>
      </c>
      <c r="B16" s="26" t="s">
        <v>30</v>
      </c>
      <c r="C16" s="15">
        <f>'STAVBA 06_SO 00_SO 00'!I3</f>
        <v>0</v>
      </c>
      <c r="D16" s="15">
        <f>0+'STAVBA 06_SO 00_SO 00'!O11+'STAVBA 06_SO 00_SO 00'!O15+'STAVBA 06_SO 00_SO 00'!O19+'STAVBA 06_SO 00_SO 00'!O23+'STAVBA 06_SO 00_SO 00'!O27+'STAVBA 06_SO 00_SO 00'!O31+'STAVBA 06_SO 00_SO 00'!O35</f>
        <v>0</v>
      </c>
      <c r="E16" s="15">
        <f t="shared" si="0"/>
        <v>0</v>
      </c>
    </row>
    <row r="17" spans="1:5" ht="12.75">
      <c r="A17" s="14" t="s">
        <v>389</v>
      </c>
      <c r="B17" s="26" t="s">
        <v>390</v>
      </c>
      <c r="C17" s="15">
        <f>'STAVBA 06_SO 102.1_102.1.A'!I3</f>
        <v>0</v>
      </c>
      <c r="D17" s="15">
        <f>0+'STAVBA 06_SO 102.1_102.1.A'!O11+'STAVBA 06_SO 102.1_102.1.A'!O15+'STAVBA 06_SO 102.1_102.1.A'!O20+'STAVBA 06_SO 102.1_102.1.A'!O24+'STAVBA 06_SO 102.1_102.1.A'!O28+'STAVBA 06_SO 102.1_102.1.A'!O32+'STAVBA 06_SO 102.1_102.1.A'!O36+'STAVBA 06_SO 102.1_102.1.A'!O40+'STAVBA 06_SO 102.1_102.1.A'!O44+'STAVBA 06_SO 102.1_102.1.A'!O48+'STAVBA 06_SO 102.1_102.1.A'!O52+'STAVBA 06_SO 102.1_102.1.A'!O56+'STAVBA 06_SO 102.1_102.1.A'!O60+'STAVBA 06_SO 102.1_102.1.A'!O64+'STAVBA 06_SO 102.1_102.1.A'!O68+'STAVBA 06_SO 102.1_102.1.A'!O72+'STAVBA 06_SO 102.1_102.1.A'!O76+'STAVBA 06_SO 102.1_102.1.A'!O80+'STAVBA 06_SO 102.1_102.1.A'!O84+'STAVBA 06_SO 102.1_102.1.A'!O88+'STAVBA 06_SO 102.1_102.1.A'!O92+'STAVBA 06_SO 102.1_102.1.A'!O96+'STAVBA 06_SO 102.1_102.1.A'!O100+'STAVBA 06_SO 102.1_102.1.A'!O105+'STAVBA 06_SO 102.1_102.1.A'!O110+'STAVBA 06_SO 102.1_102.1.A'!O114+'STAVBA 06_SO 102.1_102.1.A'!O118+'STAVBA 06_SO 102.1_102.1.A'!O122+'STAVBA 06_SO 102.1_102.1.A'!O126+'STAVBA 06_SO 102.1_102.1.A'!O131+'STAVBA 06_SO 102.1_102.1.A'!O135+'STAVBA 06_SO 102.1_102.1.A'!O139+'STAVBA 06_SO 102.1_102.1.A'!O143+'STAVBA 06_SO 102.1_102.1.A'!O147+'STAVBA 06_SO 102.1_102.1.A'!O151+'STAVBA 06_SO 102.1_102.1.A'!O155</f>
        <v>0</v>
      </c>
      <c r="E17" s="15">
        <f t="shared" si="0"/>
        <v>0</v>
      </c>
    </row>
    <row r="18" spans="1:5" ht="12.75">
      <c r="A18" s="14" t="s">
        <v>486</v>
      </c>
      <c r="B18" s="26" t="s">
        <v>487</v>
      </c>
      <c r="C18" s="15">
        <f>'STAVBA 06_SO 102.1_102.1.B'!I3</f>
        <v>0</v>
      </c>
      <c r="D18" s="15">
        <f>0+'STAVBA 06_SO 102.1_102.1.B'!O11+'STAVBA 06_SO 102.1_102.1.B'!O15+'STAVBA 06_SO 102.1_102.1.B'!O19+'STAVBA 06_SO 102.1_102.1.B'!O24+'STAVBA 06_SO 102.1_102.1.B'!O28+'STAVBA 06_SO 102.1_102.1.B'!O33</f>
        <v>0</v>
      </c>
      <c r="E18" s="15">
        <f t="shared" si="0"/>
        <v>0</v>
      </c>
    </row>
    <row r="19" spans="1:5" ht="12.75">
      <c r="A19" s="14" t="s">
        <v>496</v>
      </c>
      <c r="B19" s="26" t="s">
        <v>497</v>
      </c>
      <c r="C19" s="15">
        <f>'STAVBA 06_SO 102.2_102.2.A'!I3</f>
        <v>0</v>
      </c>
      <c r="D19" s="15">
        <f>0+'STAVBA 06_SO 102.2_102.2.A'!O11+'STAVBA 06_SO 102.2_102.2.A'!O16+'STAVBA 06_SO 102.2_102.2.A'!O20+'STAVBA 06_SO 102.2_102.2.A'!O24+'STAVBA 06_SO 102.2_102.2.A'!O28+'STAVBA 06_SO 102.2_102.2.A'!O32+'STAVBA 06_SO 102.2_102.2.A'!O36+'STAVBA 06_SO 102.2_102.2.A'!O40+'STAVBA 06_SO 102.2_102.2.A'!O44+'STAVBA 06_SO 102.2_102.2.A'!O49+'STAVBA 06_SO 102.2_102.2.A'!O54+'STAVBA 06_SO 102.2_102.2.A'!O59+'STAVBA 06_SO 102.2_102.2.A'!O63+'STAVBA 06_SO 102.2_102.2.A'!O68+'STAVBA 06_SO 102.2_102.2.A'!O72+'STAVBA 06_SO 102.2_102.2.A'!O76+'STAVBA 06_SO 102.2_102.2.A'!O80+'STAVBA 06_SO 102.2_102.2.A'!O84</f>
        <v>0</v>
      </c>
      <c r="E19" s="15">
        <f t="shared" si="0"/>
        <v>0</v>
      </c>
    </row>
    <row r="20" spans="1:5" ht="12.75">
      <c r="A20" s="14" t="s">
        <v>520</v>
      </c>
      <c r="B20" s="26" t="s">
        <v>521</v>
      </c>
      <c r="C20" s="15">
        <f>'STAVBA 06_SO 102.2_102.2.B'!I3</f>
        <v>0</v>
      </c>
      <c r="D20" s="15">
        <f>0+'STAVBA 06_SO 102.2_102.2.B'!O11+'STAVBA 06_SO 102.2_102.2.B'!O15+'STAVBA 06_SO 102.2_102.2.B'!O20+'STAVBA 06_SO 102.2_102.2.B'!O24+'STAVBA 06_SO 102.2_102.2.B'!O28+'STAVBA 06_SO 102.2_102.2.B'!O32+'STAVBA 06_SO 102.2_102.2.B'!O36+'STAVBA 06_SO 102.2_102.2.B'!O40+'STAVBA 06_SO 102.2_102.2.B'!O44+'STAVBA 06_SO 102.2_102.2.B'!O48+'STAVBA 06_SO 102.2_102.2.B'!O52+'STAVBA 06_SO 102.2_102.2.B'!O56+'STAVBA 06_SO 102.2_102.2.B'!O61+'STAVBA 06_SO 102.2_102.2.B'!O66+'STAVBA 06_SO 102.2_102.2.B'!O70+'STAVBA 06_SO 102.2_102.2.B'!O74+'STAVBA 06_SO 102.2_102.2.B'!O78+'STAVBA 06_SO 102.2_102.2.B'!O82+'STAVBA 06_SO 102.2_102.2.B'!O86+'STAVBA 06_SO 102.2_102.2.B'!O90+'STAVBA 06_SO 102.2_102.2.B'!O94+'STAVBA 06_SO 102.2_102.2.B'!O98+'STAVBA 06_SO 102.2_102.2.B'!O103+'STAVBA 06_SO 102.2_102.2.B'!O107+'STAVBA 06_SO 102.2_102.2.B'!O112+'STAVBA 06_SO 102.2_102.2.B'!O116+'STAVBA 06_SO 102.2_102.2.B'!O120+'STAVBA 06_SO 102.2_102.2.B'!O124+'STAVBA 06_SO 102.2_102.2.B'!O128+'STAVBA 06_SO 102.2_102.2.B'!O132+'STAVBA 06_SO 102.2_102.2.B'!O136+'STAVBA 06_SO 102.2_102.2.B'!O140+'STAVBA 06_SO 102.2_102.2.B'!O144</f>
        <v>0</v>
      </c>
      <c r="E20" s="15">
        <f t="shared" si="0"/>
        <v>0</v>
      </c>
    </row>
    <row r="21" spans="1:5" ht="25.5">
      <c r="A21" s="14" t="s">
        <v>585</v>
      </c>
      <c r="B21" s="26" t="s">
        <v>587</v>
      </c>
      <c r="C21" s="15">
        <f>'STAVBA 06_SO 402_SO 402'!I3</f>
        <v>0</v>
      </c>
      <c r="D21" s="15">
        <f>0+'STAVBA 06_SO 402_SO 402'!O11+'STAVBA 06_SO 402_SO 402'!O15+'STAVBA 06_SO 402_SO 402'!O19+'STAVBA 06_SO 402_SO 402'!O23+'STAVBA 06_SO 402_SO 402'!O27+'STAVBA 06_SO 402_SO 402'!O31+'STAVBA 06_SO 402_SO 402'!O35+'STAVBA 06_SO 402_SO 402'!O39+'STAVBA 06_SO 402_SO 402'!O43+'STAVBA 06_SO 402_SO 402'!O47+'STAVBA 06_SO 402_SO 402'!O51+'STAVBA 06_SO 402_SO 402'!O55+'STAVBA 06_SO 402_SO 402'!O59+'STAVBA 06_SO 402_SO 402'!O63+'STAVBA 06_SO 402_SO 402'!O67+'STAVBA 06_SO 402_SO 402'!O71+'STAVBA 06_SO 402_SO 402'!O75+'STAVBA 06_SO 402_SO 402'!O79+'STAVBA 06_SO 402_SO 402'!O83+'STAVBA 06_SO 402_SO 402'!O87+'STAVBA 06_SO 402_SO 402'!O91+'STAVBA 06_SO 402_SO 402'!O95+'STAVBA 06_SO 402_SO 402'!O99+'STAVBA 06_SO 402_SO 402'!O103+'STAVBA 06_SO 402_SO 402'!O107+'STAVBA 06_SO 402_SO 402'!O111+'STAVBA 06_SO 402_SO 402'!O115+'STAVBA 06_SO 402_SO 402'!O119+'STAVBA 06_SO 402_SO 402'!O123+'STAVBA 06_SO 402_SO 402'!O127+'STAVBA 06_SO 402_SO 402'!O131+'STAVBA 06_SO 402_SO 402'!O135+'STAVBA 06_SO 402_SO 402'!O139+'STAVBA 06_SO 402_SO 402'!O143+'STAVBA 06_SO 402_SO 402'!O147+'STAVBA 06_SO 402_SO 402'!O151+'STAVBA 06_SO 402_SO 402'!O155+'STAVBA 06_SO 402_SO 402'!O159+'STAVBA 06_SO 402_SO 402'!O163</f>
        <v>0</v>
      </c>
      <c r="E21" s="15">
        <f t="shared" si="0"/>
        <v>0</v>
      </c>
    </row>
  </sheetData>
  <sheetProtection/>
  <mergeCells count="4">
    <mergeCell ref="A1:A3"/>
    <mergeCell ref="B2:B3"/>
    <mergeCell ref="B4:D4"/>
    <mergeCell ref="B5:D5"/>
  </mergeCells>
  <printOptions/>
  <pageMargins left="0.7480314960629921" right="0.7480314960629921" top="0.984251968503937" bottom="0.984251968503937" header="0.5118110236220472" footer="0.5118110236220472"/>
  <pageSetup fitToHeight="1" fitToWidth="1" horizontalDpi="300" verticalDpi="300" orientation="landscape" paperSize="9"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147"/>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520</v>
      </c>
      <c r="I3" s="29">
        <f>0+I10+I19+I60+I65+I102+I111</f>
        <v>0</v>
      </c>
      <c r="O3" t="s">
        <v>25</v>
      </c>
      <c r="P3" t="s">
        <v>28</v>
      </c>
    </row>
    <row r="4" spans="1:16" ht="15">
      <c r="A4" t="s">
        <v>16</v>
      </c>
      <c r="B4" s="9" t="s">
        <v>17</v>
      </c>
      <c r="C4" s="34" t="s">
        <v>382</v>
      </c>
      <c r="D4" s="32"/>
      <c r="E4" s="10" t="s">
        <v>383</v>
      </c>
      <c r="F4" s="1"/>
      <c r="G4" s="1"/>
      <c r="H4" s="8"/>
      <c r="I4" s="8"/>
      <c r="O4" t="s">
        <v>26</v>
      </c>
      <c r="P4" t="s">
        <v>28</v>
      </c>
    </row>
    <row r="5" spans="1:16" ht="15">
      <c r="A5" t="s">
        <v>20</v>
      </c>
      <c r="B5" s="9" t="s">
        <v>17</v>
      </c>
      <c r="C5" s="34" t="s">
        <v>494</v>
      </c>
      <c r="D5" s="32"/>
      <c r="E5" s="10" t="s">
        <v>495</v>
      </c>
      <c r="F5" s="1"/>
      <c r="G5" s="1"/>
      <c r="H5" s="1"/>
      <c r="I5" s="1"/>
      <c r="O5" t="s">
        <v>27</v>
      </c>
      <c r="P5" t="s">
        <v>28</v>
      </c>
    </row>
    <row r="6" spans="1:9" ht="15">
      <c r="A6" t="s">
        <v>23</v>
      </c>
      <c r="B6" s="12" t="s">
        <v>24</v>
      </c>
      <c r="C6" s="35" t="s">
        <v>520</v>
      </c>
      <c r="D6" s="36"/>
      <c r="E6" s="13" t="s">
        <v>521</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0+I11+I15</f>
        <v>0</v>
      </c>
    </row>
    <row r="11" spans="1:16" ht="12.75">
      <c r="A11" s="16" t="s">
        <v>50</v>
      </c>
      <c r="B11" s="21" t="s">
        <v>34</v>
      </c>
      <c r="C11" s="21" t="s">
        <v>81</v>
      </c>
      <c r="D11" s="16" t="s">
        <v>52</v>
      </c>
      <c r="E11" s="22" t="s">
        <v>82</v>
      </c>
      <c r="F11" s="23" t="s">
        <v>83</v>
      </c>
      <c r="G11" s="24">
        <v>38.2</v>
      </c>
      <c r="H11" s="24"/>
      <c r="I11" s="24">
        <f>ROUND(ROUND(H11,2)*ROUND(G11,2),2)</f>
        <v>0</v>
      </c>
      <c r="O11">
        <f>(I11*21)/100</f>
        <v>0</v>
      </c>
      <c r="P11" t="s">
        <v>28</v>
      </c>
    </row>
    <row r="12" spans="1:5" ht="12.75">
      <c r="A12" s="25" t="s">
        <v>55</v>
      </c>
      <c r="E12" s="26" t="s">
        <v>84</v>
      </c>
    </row>
    <row r="13" spans="1:5" ht="12.75">
      <c r="A13" s="27" t="s">
        <v>57</v>
      </c>
      <c r="E13" s="28" t="s">
        <v>522</v>
      </c>
    </row>
    <row r="14" spans="1:5" ht="25.5">
      <c r="A14" t="s">
        <v>58</v>
      </c>
      <c r="E14" s="26" t="s">
        <v>85</v>
      </c>
    </row>
    <row r="15" spans="1:16" ht="12.75">
      <c r="A15" s="16" t="s">
        <v>50</v>
      </c>
      <c r="B15" s="21" t="s">
        <v>28</v>
      </c>
      <c r="C15" s="21" t="s">
        <v>86</v>
      </c>
      <c r="D15" s="16" t="s">
        <v>52</v>
      </c>
      <c r="E15" s="22" t="s">
        <v>82</v>
      </c>
      <c r="F15" s="23" t="s">
        <v>87</v>
      </c>
      <c r="G15" s="24">
        <v>89.56</v>
      </c>
      <c r="H15" s="24"/>
      <c r="I15" s="24">
        <f>ROUND(ROUND(H15,2)*ROUND(G15,2),2)</f>
        <v>0</v>
      </c>
      <c r="O15">
        <f>(I15*21)/100</f>
        <v>0</v>
      </c>
      <c r="P15" t="s">
        <v>28</v>
      </c>
    </row>
    <row r="16" spans="1:5" ht="12.75">
      <c r="A16" s="25" t="s">
        <v>55</v>
      </c>
      <c r="E16" s="26" t="s">
        <v>88</v>
      </c>
    </row>
    <row r="17" spans="1:5" ht="102">
      <c r="A17" s="27" t="s">
        <v>57</v>
      </c>
      <c r="E17" s="28" t="s">
        <v>523</v>
      </c>
    </row>
    <row r="18" spans="1:5" ht="25.5">
      <c r="A18" t="s">
        <v>58</v>
      </c>
      <c r="E18" s="26" t="s">
        <v>85</v>
      </c>
    </row>
    <row r="19" spans="1:9" ht="12.75">
      <c r="A19" s="4" t="s">
        <v>48</v>
      </c>
      <c r="B19" s="4"/>
      <c r="C19" s="30" t="s">
        <v>34</v>
      </c>
      <c r="D19" s="4"/>
      <c r="E19" s="19" t="s">
        <v>90</v>
      </c>
      <c r="F19" s="4"/>
      <c r="G19" s="4"/>
      <c r="H19" s="4"/>
      <c r="I19" s="31">
        <f>0+I20+I24+I28+I32+I36+I40+I44+I48+I52+I56</f>
        <v>0</v>
      </c>
    </row>
    <row r="20" spans="1:16" ht="12.75">
      <c r="A20" s="16" t="s">
        <v>50</v>
      </c>
      <c r="B20" s="21" t="s">
        <v>29</v>
      </c>
      <c r="C20" s="21" t="s">
        <v>395</v>
      </c>
      <c r="D20" s="16" t="s">
        <v>52</v>
      </c>
      <c r="E20" s="22" t="s">
        <v>396</v>
      </c>
      <c r="F20" s="23" t="s">
        <v>83</v>
      </c>
      <c r="G20" s="24">
        <v>1</v>
      </c>
      <c r="H20" s="24"/>
      <c r="I20" s="24">
        <f>ROUND(ROUND(H20,2)*ROUND(G20,2),2)</f>
        <v>0</v>
      </c>
      <c r="O20">
        <f>(I20*21)/100</f>
        <v>0</v>
      </c>
      <c r="P20" t="s">
        <v>28</v>
      </c>
    </row>
    <row r="21" spans="1:5" ht="12.75">
      <c r="A21" s="25" t="s">
        <v>55</v>
      </c>
      <c r="E21" s="26" t="s">
        <v>52</v>
      </c>
    </row>
    <row r="22" spans="1:5" ht="12.75">
      <c r="A22" s="27" t="s">
        <v>57</v>
      </c>
      <c r="E22" s="28" t="s">
        <v>524</v>
      </c>
    </row>
    <row r="23" spans="1:5" ht="63.75">
      <c r="A23" t="s">
        <v>58</v>
      </c>
      <c r="E23" s="26" t="s">
        <v>103</v>
      </c>
    </row>
    <row r="24" spans="1:16" ht="25.5">
      <c r="A24" s="16" t="s">
        <v>50</v>
      </c>
      <c r="B24" s="21" t="s">
        <v>38</v>
      </c>
      <c r="C24" s="21" t="s">
        <v>398</v>
      </c>
      <c r="D24" s="16" t="s">
        <v>52</v>
      </c>
      <c r="E24" s="22" t="s">
        <v>399</v>
      </c>
      <c r="F24" s="23" t="s">
        <v>83</v>
      </c>
      <c r="G24" s="24">
        <v>7.65</v>
      </c>
      <c r="H24" s="24"/>
      <c r="I24" s="24">
        <f>ROUND(ROUND(H24,2)*ROUND(G24,2),2)</f>
        <v>0</v>
      </c>
      <c r="O24">
        <f>(I24*21)/100</f>
        <v>0</v>
      </c>
      <c r="P24" t="s">
        <v>28</v>
      </c>
    </row>
    <row r="25" spans="1:5" ht="12.75">
      <c r="A25" s="25" t="s">
        <v>55</v>
      </c>
      <c r="E25" s="26" t="s">
        <v>52</v>
      </c>
    </row>
    <row r="26" spans="1:5" ht="12.75">
      <c r="A26" s="27" t="s">
        <v>57</v>
      </c>
      <c r="E26" s="28" t="s">
        <v>525</v>
      </c>
    </row>
    <row r="27" spans="1:5" ht="63.75">
      <c r="A27" t="s">
        <v>58</v>
      </c>
      <c r="E27" s="26" t="s">
        <v>103</v>
      </c>
    </row>
    <row r="28" spans="1:16" ht="25.5">
      <c r="A28" s="16" t="s">
        <v>50</v>
      </c>
      <c r="B28" s="21" t="s">
        <v>40</v>
      </c>
      <c r="C28" s="21" t="s">
        <v>402</v>
      </c>
      <c r="D28" s="16" t="s">
        <v>52</v>
      </c>
      <c r="E28" s="22" t="s">
        <v>403</v>
      </c>
      <c r="F28" s="23" t="s">
        <v>83</v>
      </c>
      <c r="G28" s="24">
        <v>22.75</v>
      </c>
      <c r="H28" s="24"/>
      <c r="I28" s="24">
        <f>ROUND(ROUND(H28,2)*ROUND(G28,2),2)</f>
        <v>0</v>
      </c>
      <c r="O28">
        <f>(I28*21)/100</f>
        <v>0</v>
      </c>
      <c r="P28" t="s">
        <v>28</v>
      </c>
    </row>
    <row r="29" spans="1:5" ht="12.75">
      <c r="A29" s="25" t="s">
        <v>55</v>
      </c>
      <c r="E29" s="26" t="s">
        <v>52</v>
      </c>
    </row>
    <row r="30" spans="1:5" ht="12.75">
      <c r="A30" s="27" t="s">
        <v>57</v>
      </c>
      <c r="E30" s="28" t="s">
        <v>526</v>
      </c>
    </row>
    <row r="31" spans="1:5" ht="63.75">
      <c r="A31" t="s">
        <v>58</v>
      </c>
      <c r="E31" s="26" t="s">
        <v>103</v>
      </c>
    </row>
    <row r="32" spans="1:16" ht="12.75">
      <c r="A32" s="16" t="s">
        <v>50</v>
      </c>
      <c r="B32" s="21" t="s">
        <v>42</v>
      </c>
      <c r="C32" s="21" t="s">
        <v>527</v>
      </c>
      <c r="D32" s="16" t="s">
        <v>181</v>
      </c>
      <c r="E32" s="22" t="s">
        <v>528</v>
      </c>
      <c r="F32" s="23" t="s">
        <v>110</v>
      </c>
      <c r="G32" s="24">
        <v>25</v>
      </c>
      <c r="H32" s="24"/>
      <c r="I32" s="24">
        <f>ROUND(ROUND(H32,2)*ROUND(G32,2),2)</f>
        <v>0</v>
      </c>
      <c r="O32">
        <f>(I32*21)/100</f>
        <v>0</v>
      </c>
      <c r="P32" t="s">
        <v>28</v>
      </c>
    </row>
    <row r="33" spans="1:5" ht="12.75">
      <c r="A33" s="25" t="s">
        <v>55</v>
      </c>
      <c r="E33" s="26" t="s">
        <v>529</v>
      </c>
    </row>
    <row r="34" spans="1:5" ht="12.75">
      <c r="A34" s="27" t="s">
        <v>57</v>
      </c>
      <c r="E34" s="28" t="s">
        <v>52</v>
      </c>
    </row>
    <row r="35" spans="1:5" ht="63.75">
      <c r="A35" t="s">
        <v>58</v>
      </c>
      <c r="E35" s="26" t="s">
        <v>103</v>
      </c>
    </row>
    <row r="36" spans="1:16" ht="12.75">
      <c r="A36" s="16" t="s">
        <v>50</v>
      </c>
      <c r="B36" s="21" t="s">
        <v>107</v>
      </c>
      <c r="C36" s="21" t="s">
        <v>407</v>
      </c>
      <c r="D36" s="16" t="s">
        <v>52</v>
      </c>
      <c r="E36" s="22" t="s">
        <v>408</v>
      </c>
      <c r="F36" s="23" t="s">
        <v>110</v>
      </c>
      <c r="G36" s="24">
        <v>80</v>
      </c>
      <c r="H36" s="24"/>
      <c r="I36" s="24">
        <f>ROUND(ROUND(H36,2)*ROUND(G36,2),2)</f>
        <v>0</v>
      </c>
      <c r="O36">
        <f>(I36*21)/100</f>
        <v>0</v>
      </c>
      <c r="P36" t="s">
        <v>28</v>
      </c>
    </row>
    <row r="37" spans="1:5" ht="12.75">
      <c r="A37" s="25" t="s">
        <v>55</v>
      </c>
      <c r="E37" s="26" t="s">
        <v>409</v>
      </c>
    </row>
    <row r="38" spans="1:5" ht="12.75">
      <c r="A38" s="27" t="s">
        <v>57</v>
      </c>
      <c r="E38" s="28" t="s">
        <v>52</v>
      </c>
    </row>
    <row r="39" spans="1:5" ht="63.75">
      <c r="A39" t="s">
        <v>58</v>
      </c>
      <c r="E39" s="26" t="s">
        <v>103</v>
      </c>
    </row>
    <row r="40" spans="1:16" ht="25.5">
      <c r="A40" s="16" t="s">
        <v>50</v>
      </c>
      <c r="B40" s="21" t="s">
        <v>111</v>
      </c>
      <c r="C40" s="21" t="s">
        <v>410</v>
      </c>
      <c r="D40" s="16" t="s">
        <v>52</v>
      </c>
      <c r="E40" s="22" t="s">
        <v>411</v>
      </c>
      <c r="F40" s="23" t="s">
        <v>110</v>
      </c>
      <c r="G40" s="24">
        <v>80</v>
      </c>
      <c r="H40" s="24"/>
      <c r="I40" s="24">
        <f>ROUND(ROUND(H40,2)*ROUND(G40,2),2)</f>
        <v>0</v>
      </c>
      <c r="O40">
        <f>(I40*21)/100</f>
        <v>0</v>
      </c>
      <c r="P40" t="s">
        <v>28</v>
      </c>
    </row>
    <row r="41" spans="1:5" ht="12.75">
      <c r="A41" s="25" t="s">
        <v>55</v>
      </c>
      <c r="E41" s="26" t="s">
        <v>412</v>
      </c>
    </row>
    <row r="42" spans="1:5" ht="12.75">
      <c r="A42" s="27" t="s">
        <v>57</v>
      </c>
      <c r="E42" s="28" t="s">
        <v>52</v>
      </c>
    </row>
    <row r="43" spans="1:5" ht="63.75">
      <c r="A43" t="s">
        <v>58</v>
      </c>
      <c r="E43" s="26" t="s">
        <v>103</v>
      </c>
    </row>
    <row r="44" spans="1:16" ht="12.75">
      <c r="A44" s="16" t="s">
        <v>50</v>
      </c>
      <c r="B44" s="21" t="s">
        <v>45</v>
      </c>
      <c r="C44" s="21" t="s">
        <v>413</v>
      </c>
      <c r="D44" s="16" t="s">
        <v>52</v>
      </c>
      <c r="E44" s="22" t="s">
        <v>414</v>
      </c>
      <c r="F44" s="23" t="s">
        <v>83</v>
      </c>
      <c r="G44" s="24">
        <v>89.6</v>
      </c>
      <c r="H44" s="24"/>
      <c r="I44" s="24">
        <f>ROUND(ROUND(H44,2)*ROUND(G44,2),2)</f>
        <v>0</v>
      </c>
      <c r="O44">
        <f>(I44*21)/100</f>
        <v>0</v>
      </c>
      <c r="P44" t="s">
        <v>28</v>
      </c>
    </row>
    <row r="45" spans="1:5" ht="12.75">
      <c r="A45" s="25" t="s">
        <v>55</v>
      </c>
      <c r="E45" s="26" t="s">
        <v>415</v>
      </c>
    </row>
    <row r="46" spans="1:5" ht="12.75">
      <c r="A46" s="27" t="s">
        <v>57</v>
      </c>
      <c r="E46" s="28" t="s">
        <v>530</v>
      </c>
    </row>
    <row r="47" spans="1:5" ht="63.75">
      <c r="A47" t="s">
        <v>58</v>
      </c>
      <c r="E47" s="26" t="s">
        <v>103</v>
      </c>
    </row>
    <row r="48" spans="1:16" ht="12.75">
      <c r="A48" s="16" t="s">
        <v>50</v>
      </c>
      <c r="B48" s="21" t="s">
        <v>47</v>
      </c>
      <c r="C48" s="21" t="s">
        <v>417</v>
      </c>
      <c r="D48" s="16" t="s">
        <v>52</v>
      </c>
      <c r="E48" s="22" t="s">
        <v>418</v>
      </c>
      <c r="F48" s="23" t="s">
        <v>83</v>
      </c>
      <c r="G48" s="24">
        <v>38.2</v>
      </c>
      <c r="H48" s="24"/>
      <c r="I48" s="24">
        <f>ROUND(ROUND(H48,2)*ROUND(G48,2),2)</f>
        <v>0</v>
      </c>
      <c r="O48">
        <f>(I48*21)/100</f>
        <v>0</v>
      </c>
      <c r="P48" t="s">
        <v>28</v>
      </c>
    </row>
    <row r="49" spans="1:5" ht="12.75">
      <c r="A49" s="25" t="s">
        <v>55</v>
      </c>
      <c r="E49" s="26" t="s">
        <v>52</v>
      </c>
    </row>
    <row r="50" spans="1:5" ht="12.75">
      <c r="A50" s="27" t="s">
        <v>57</v>
      </c>
      <c r="E50" s="28" t="s">
        <v>531</v>
      </c>
    </row>
    <row r="51" spans="1:5" ht="331.5">
      <c r="A51" t="s">
        <v>58</v>
      </c>
      <c r="E51" s="26" t="s">
        <v>123</v>
      </c>
    </row>
    <row r="52" spans="1:16" ht="12.75">
      <c r="A52" s="16" t="s">
        <v>50</v>
      </c>
      <c r="B52" s="21" t="s">
        <v>124</v>
      </c>
      <c r="C52" s="21" t="s">
        <v>419</v>
      </c>
      <c r="D52" s="16" t="s">
        <v>52</v>
      </c>
      <c r="E52" s="22" t="s">
        <v>420</v>
      </c>
      <c r="F52" s="23" t="s">
        <v>83</v>
      </c>
      <c r="G52" s="24">
        <v>12</v>
      </c>
      <c r="H52" s="24"/>
      <c r="I52" s="24">
        <f>ROUND(ROUND(H52,2)*ROUND(G52,2),2)</f>
        <v>0</v>
      </c>
      <c r="O52">
        <f>(I52*21)/100</f>
        <v>0</v>
      </c>
      <c r="P52" t="s">
        <v>28</v>
      </c>
    </row>
    <row r="53" spans="1:5" ht="12.75">
      <c r="A53" s="25" t="s">
        <v>55</v>
      </c>
      <c r="E53" s="26" t="s">
        <v>421</v>
      </c>
    </row>
    <row r="54" spans="1:5" ht="12.75">
      <c r="A54" s="27" t="s">
        <v>57</v>
      </c>
      <c r="E54" s="28" t="s">
        <v>52</v>
      </c>
    </row>
    <row r="55" spans="1:5" ht="306">
      <c r="A55" t="s">
        <v>58</v>
      </c>
      <c r="E55" s="26" t="s">
        <v>129</v>
      </c>
    </row>
    <row r="56" spans="1:16" ht="12.75">
      <c r="A56" s="16" t="s">
        <v>50</v>
      </c>
      <c r="B56" s="21" t="s">
        <v>130</v>
      </c>
      <c r="C56" s="21" t="s">
        <v>146</v>
      </c>
      <c r="D56" s="16" t="s">
        <v>152</v>
      </c>
      <c r="E56" s="22" t="s">
        <v>147</v>
      </c>
      <c r="F56" s="23" t="s">
        <v>83</v>
      </c>
      <c r="G56" s="24">
        <v>38.2</v>
      </c>
      <c r="H56" s="24"/>
      <c r="I56" s="24">
        <f>ROUND(ROUND(H56,2)*ROUND(G56,2),2)</f>
        <v>0</v>
      </c>
      <c r="O56">
        <f>(I56*21)/100</f>
        <v>0</v>
      </c>
      <c r="P56" t="s">
        <v>28</v>
      </c>
    </row>
    <row r="57" spans="1:5" ht="12.75">
      <c r="A57" s="25" t="s">
        <v>55</v>
      </c>
      <c r="E57" s="26" t="s">
        <v>429</v>
      </c>
    </row>
    <row r="58" spans="1:5" ht="12.75">
      <c r="A58" s="27" t="s">
        <v>57</v>
      </c>
      <c r="E58" s="28" t="s">
        <v>532</v>
      </c>
    </row>
    <row r="59" spans="1:5" ht="191.25">
      <c r="A59" t="s">
        <v>58</v>
      </c>
      <c r="E59" s="26" t="s">
        <v>149</v>
      </c>
    </row>
    <row r="60" spans="1:9" ht="12.75">
      <c r="A60" s="4" t="s">
        <v>48</v>
      </c>
      <c r="B60" s="4"/>
      <c r="C60" s="30" t="s">
        <v>28</v>
      </c>
      <c r="D60" s="4"/>
      <c r="E60" s="19" t="s">
        <v>449</v>
      </c>
      <c r="F60" s="4"/>
      <c r="G60" s="4"/>
      <c r="H60" s="4"/>
      <c r="I60" s="31">
        <f>0+I61</f>
        <v>0</v>
      </c>
    </row>
    <row r="61" spans="1:16" ht="12.75">
      <c r="A61" s="16" t="s">
        <v>50</v>
      </c>
      <c r="B61" s="21" t="s">
        <v>136</v>
      </c>
      <c r="C61" s="21" t="s">
        <v>533</v>
      </c>
      <c r="D61" s="16" t="s">
        <v>52</v>
      </c>
      <c r="E61" s="22" t="s">
        <v>534</v>
      </c>
      <c r="F61" s="23" t="s">
        <v>110</v>
      </c>
      <c r="G61" s="24">
        <v>50</v>
      </c>
      <c r="H61" s="24"/>
      <c r="I61" s="24">
        <f>ROUND(ROUND(H61,2)*ROUND(G61,2),2)</f>
        <v>0</v>
      </c>
      <c r="O61">
        <f>(I61*21)/100</f>
        <v>0</v>
      </c>
      <c r="P61" t="s">
        <v>28</v>
      </c>
    </row>
    <row r="62" spans="1:5" ht="12.75">
      <c r="A62" s="25" t="s">
        <v>55</v>
      </c>
      <c r="E62" s="26" t="s">
        <v>52</v>
      </c>
    </row>
    <row r="63" spans="1:5" ht="12.75">
      <c r="A63" s="27" t="s">
        <v>57</v>
      </c>
      <c r="E63" s="28" t="s">
        <v>52</v>
      </c>
    </row>
    <row r="64" spans="1:5" ht="178.5">
      <c r="A64" t="s">
        <v>58</v>
      </c>
      <c r="E64" s="26" t="s">
        <v>535</v>
      </c>
    </row>
    <row r="65" spans="1:9" ht="12.75">
      <c r="A65" s="4" t="s">
        <v>48</v>
      </c>
      <c r="B65" s="4"/>
      <c r="C65" s="30" t="s">
        <v>40</v>
      </c>
      <c r="D65" s="4"/>
      <c r="E65" s="19" t="s">
        <v>197</v>
      </c>
      <c r="F65" s="4"/>
      <c r="G65" s="4"/>
      <c r="H65" s="4"/>
      <c r="I65" s="31">
        <f>0+I66+I70+I74+I78+I82+I86+I90+I94+I98</f>
        <v>0</v>
      </c>
    </row>
    <row r="66" spans="1:16" ht="12.75">
      <c r="A66" s="16" t="s">
        <v>50</v>
      </c>
      <c r="B66" s="21" t="s">
        <v>140</v>
      </c>
      <c r="C66" s="21" t="s">
        <v>199</v>
      </c>
      <c r="D66" s="16" t="s">
        <v>52</v>
      </c>
      <c r="E66" s="22" t="s">
        <v>200</v>
      </c>
      <c r="F66" s="23" t="s">
        <v>83</v>
      </c>
      <c r="G66" s="24">
        <v>19.6</v>
      </c>
      <c r="H66" s="24"/>
      <c r="I66" s="24">
        <f>ROUND(ROUND(H66,2)*ROUND(G66,2),2)</f>
        <v>0</v>
      </c>
      <c r="O66">
        <f>(I66*21)/100</f>
        <v>0</v>
      </c>
      <c r="P66" t="s">
        <v>28</v>
      </c>
    </row>
    <row r="67" spans="1:5" ht="12.75">
      <c r="A67" s="25" t="s">
        <v>55</v>
      </c>
      <c r="E67" s="26" t="s">
        <v>201</v>
      </c>
    </row>
    <row r="68" spans="1:5" ht="12.75">
      <c r="A68" s="27" t="s">
        <v>57</v>
      </c>
      <c r="E68" s="28" t="s">
        <v>536</v>
      </c>
    </row>
    <row r="69" spans="1:5" ht="127.5">
      <c r="A69" t="s">
        <v>58</v>
      </c>
      <c r="E69" s="26" t="s">
        <v>203</v>
      </c>
    </row>
    <row r="70" spans="1:16" ht="12.75">
      <c r="A70" s="16" t="s">
        <v>50</v>
      </c>
      <c r="B70" s="21" t="s">
        <v>145</v>
      </c>
      <c r="C70" s="21" t="s">
        <v>205</v>
      </c>
      <c r="D70" s="16" t="s">
        <v>52</v>
      </c>
      <c r="E70" s="22" t="s">
        <v>206</v>
      </c>
      <c r="F70" s="23" t="s">
        <v>83</v>
      </c>
      <c r="G70" s="24">
        <v>21</v>
      </c>
      <c r="H70" s="24"/>
      <c r="I70" s="24">
        <f>ROUND(ROUND(H70,2)*ROUND(G70,2),2)</f>
        <v>0</v>
      </c>
      <c r="O70">
        <f>(I70*21)/100</f>
        <v>0</v>
      </c>
      <c r="P70" t="s">
        <v>28</v>
      </c>
    </row>
    <row r="71" spans="1:5" ht="12.75">
      <c r="A71" s="25" t="s">
        <v>55</v>
      </c>
      <c r="E71" s="26" t="s">
        <v>52</v>
      </c>
    </row>
    <row r="72" spans="1:5" ht="12.75">
      <c r="A72" s="27" t="s">
        <v>57</v>
      </c>
      <c r="E72" s="28" t="s">
        <v>537</v>
      </c>
    </row>
    <row r="73" spans="1:5" ht="51">
      <c r="A73" t="s">
        <v>58</v>
      </c>
      <c r="E73" s="26" t="s">
        <v>208</v>
      </c>
    </row>
    <row r="74" spans="1:16" ht="12.75">
      <c r="A74" s="16" t="s">
        <v>50</v>
      </c>
      <c r="B74" s="21" t="s">
        <v>150</v>
      </c>
      <c r="C74" s="21" t="s">
        <v>210</v>
      </c>
      <c r="D74" s="16" t="s">
        <v>52</v>
      </c>
      <c r="E74" s="22" t="s">
        <v>211</v>
      </c>
      <c r="F74" s="23" t="s">
        <v>93</v>
      </c>
      <c r="G74" s="24">
        <v>2320</v>
      </c>
      <c r="H74" s="24"/>
      <c r="I74" s="24">
        <f>ROUND(ROUND(H74,2)*ROUND(G74,2),2)</f>
        <v>0</v>
      </c>
      <c r="O74">
        <f>(I74*21)/100</f>
        <v>0</v>
      </c>
      <c r="P74" t="s">
        <v>28</v>
      </c>
    </row>
    <row r="75" spans="1:5" ht="12.75">
      <c r="A75" s="25" t="s">
        <v>55</v>
      </c>
      <c r="E75" s="26" t="s">
        <v>538</v>
      </c>
    </row>
    <row r="76" spans="1:5" ht="38.25">
      <c r="A76" s="27" t="s">
        <v>57</v>
      </c>
      <c r="E76" s="28" t="s">
        <v>539</v>
      </c>
    </row>
    <row r="77" spans="1:5" ht="51">
      <c r="A77" t="s">
        <v>58</v>
      </c>
      <c r="E77" s="26" t="s">
        <v>213</v>
      </c>
    </row>
    <row r="78" spans="1:16" ht="12.75">
      <c r="A78" s="16" t="s">
        <v>50</v>
      </c>
      <c r="B78" s="21" t="s">
        <v>155</v>
      </c>
      <c r="C78" s="21" t="s">
        <v>540</v>
      </c>
      <c r="D78" s="16" t="s">
        <v>52</v>
      </c>
      <c r="E78" s="22" t="s">
        <v>541</v>
      </c>
      <c r="F78" s="23" t="s">
        <v>83</v>
      </c>
      <c r="G78" s="24">
        <v>54.5</v>
      </c>
      <c r="H78" s="24"/>
      <c r="I78" s="24">
        <f>ROUND(ROUND(H78,2)*ROUND(G78,2),2)</f>
        <v>0</v>
      </c>
      <c r="O78">
        <f>(I78*21)/100</f>
        <v>0</v>
      </c>
      <c r="P78" t="s">
        <v>28</v>
      </c>
    </row>
    <row r="79" spans="1:5" ht="12.75">
      <c r="A79" s="25" t="s">
        <v>55</v>
      </c>
      <c r="E79" s="26" t="s">
        <v>52</v>
      </c>
    </row>
    <row r="80" spans="1:5" ht="38.25">
      <c r="A80" s="27" t="s">
        <v>57</v>
      </c>
      <c r="E80" s="28" t="s">
        <v>542</v>
      </c>
    </row>
    <row r="81" spans="1:5" ht="140.25">
      <c r="A81" t="s">
        <v>58</v>
      </c>
      <c r="E81" s="26" t="s">
        <v>223</v>
      </c>
    </row>
    <row r="82" spans="1:16" ht="12.75">
      <c r="A82" s="16" t="s">
        <v>50</v>
      </c>
      <c r="B82" s="21" t="s">
        <v>160</v>
      </c>
      <c r="C82" s="21" t="s">
        <v>543</v>
      </c>
      <c r="D82" s="16" t="s">
        <v>52</v>
      </c>
      <c r="E82" s="22" t="s">
        <v>544</v>
      </c>
      <c r="F82" s="23" t="s">
        <v>83</v>
      </c>
      <c r="G82" s="24">
        <v>36.9</v>
      </c>
      <c r="H82" s="24"/>
      <c r="I82" s="24">
        <f>ROUND(ROUND(H82,2)*ROUND(G82,2),2)</f>
        <v>0</v>
      </c>
      <c r="O82">
        <f>(I82*21)/100</f>
        <v>0</v>
      </c>
      <c r="P82" t="s">
        <v>28</v>
      </c>
    </row>
    <row r="83" spans="1:5" ht="12.75">
      <c r="A83" s="25" t="s">
        <v>55</v>
      </c>
      <c r="E83" s="26" t="s">
        <v>52</v>
      </c>
    </row>
    <row r="84" spans="1:5" ht="38.25">
      <c r="A84" s="27" t="s">
        <v>57</v>
      </c>
      <c r="E84" s="28" t="s">
        <v>545</v>
      </c>
    </row>
    <row r="85" spans="1:5" ht="140.25">
      <c r="A85" t="s">
        <v>58</v>
      </c>
      <c r="E85" s="26" t="s">
        <v>223</v>
      </c>
    </row>
    <row r="86" spans="1:16" ht="12.75">
      <c r="A86" s="16" t="s">
        <v>50</v>
      </c>
      <c r="B86" s="21" t="s">
        <v>165</v>
      </c>
      <c r="C86" s="21" t="s">
        <v>546</v>
      </c>
      <c r="D86" s="16" t="s">
        <v>52</v>
      </c>
      <c r="E86" s="22" t="s">
        <v>547</v>
      </c>
      <c r="F86" s="23" t="s">
        <v>83</v>
      </c>
      <c r="G86" s="24">
        <v>7</v>
      </c>
      <c r="H86" s="24"/>
      <c r="I86" s="24">
        <f>ROUND(ROUND(H86,2)*ROUND(G86,2),2)</f>
        <v>0</v>
      </c>
      <c r="O86">
        <f>(I86*21)/100</f>
        <v>0</v>
      </c>
      <c r="P86" t="s">
        <v>28</v>
      </c>
    </row>
    <row r="87" spans="1:5" ht="12.75">
      <c r="A87" s="25" t="s">
        <v>55</v>
      </c>
      <c r="E87" s="26" t="s">
        <v>52</v>
      </c>
    </row>
    <row r="88" spans="1:5" ht="12.75">
      <c r="A88" s="27" t="s">
        <v>57</v>
      </c>
      <c r="E88" s="28" t="s">
        <v>548</v>
      </c>
    </row>
    <row r="89" spans="1:5" ht="140.25">
      <c r="A89" t="s">
        <v>58</v>
      </c>
      <c r="E89" s="26" t="s">
        <v>223</v>
      </c>
    </row>
    <row r="90" spans="1:16" ht="12.75">
      <c r="A90" s="16" t="s">
        <v>50</v>
      </c>
      <c r="B90" s="21" t="s">
        <v>170</v>
      </c>
      <c r="C90" s="21" t="s">
        <v>549</v>
      </c>
      <c r="D90" s="16" t="s">
        <v>52</v>
      </c>
      <c r="E90" s="22" t="s">
        <v>550</v>
      </c>
      <c r="F90" s="23" t="s">
        <v>93</v>
      </c>
      <c r="G90" s="24">
        <v>5</v>
      </c>
      <c r="H90" s="24"/>
      <c r="I90" s="24">
        <f>ROUND(ROUND(H90,2)*ROUND(G90,2),2)</f>
        <v>0</v>
      </c>
      <c r="O90">
        <f>(I90*21)/100</f>
        <v>0</v>
      </c>
      <c r="P90" t="s">
        <v>28</v>
      </c>
    </row>
    <row r="91" spans="1:5" ht="12.75">
      <c r="A91" s="25" t="s">
        <v>55</v>
      </c>
      <c r="E91" s="26" t="s">
        <v>551</v>
      </c>
    </row>
    <row r="92" spans="1:5" ht="12.75">
      <c r="A92" s="27" t="s">
        <v>57</v>
      </c>
      <c r="E92" s="28" t="s">
        <v>52</v>
      </c>
    </row>
    <row r="93" spans="1:5" ht="165.75">
      <c r="A93" t="s">
        <v>58</v>
      </c>
      <c r="E93" s="26" t="s">
        <v>233</v>
      </c>
    </row>
    <row r="94" spans="1:16" ht="12.75">
      <c r="A94" s="16" t="s">
        <v>50</v>
      </c>
      <c r="B94" s="21" t="s">
        <v>174</v>
      </c>
      <c r="C94" s="21" t="s">
        <v>552</v>
      </c>
      <c r="D94" s="16" t="s">
        <v>52</v>
      </c>
      <c r="E94" s="22" t="s">
        <v>553</v>
      </c>
      <c r="F94" s="23" t="s">
        <v>93</v>
      </c>
      <c r="G94" s="24">
        <v>15</v>
      </c>
      <c r="H94" s="24"/>
      <c r="I94" s="24">
        <f>ROUND(ROUND(H94,2)*ROUND(G94,2),2)</f>
        <v>0</v>
      </c>
      <c r="O94">
        <f>(I94*21)/100</f>
        <v>0</v>
      </c>
      <c r="P94" t="s">
        <v>28</v>
      </c>
    </row>
    <row r="95" spans="1:5" ht="12.75">
      <c r="A95" s="25" t="s">
        <v>55</v>
      </c>
      <c r="E95" s="26" t="s">
        <v>554</v>
      </c>
    </row>
    <row r="96" spans="1:5" ht="12.75">
      <c r="A96" s="27" t="s">
        <v>57</v>
      </c>
      <c r="E96" s="28" t="s">
        <v>555</v>
      </c>
    </row>
    <row r="97" spans="1:5" ht="102">
      <c r="A97" t="s">
        <v>58</v>
      </c>
      <c r="E97" s="26" t="s">
        <v>556</v>
      </c>
    </row>
    <row r="98" spans="1:16" ht="12.75">
      <c r="A98" s="16" t="s">
        <v>50</v>
      </c>
      <c r="B98" s="21" t="s">
        <v>179</v>
      </c>
      <c r="C98" s="21" t="s">
        <v>557</v>
      </c>
      <c r="D98" s="16" t="s">
        <v>52</v>
      </c>
      <c r="E98" s="22" t="s">
        <v>558</v>
      </c>
      <c r="F98" s="23" t="s">
        <v>110</v>
      </c>
      <c r="G98" s="24">
        <v>20</v>
      </c>
      <c r="H98" s="24"/>
      <c r="I98" s="24">
        <f>ROUND(ROUND(H98,2)*ROUND(G98,2),2)</f>
        <v>0</v>
      </c>
      <c r="O98">
        <f>(I98*21)/100</f>
        <v>0</v>
      </c>
      <c r="P98" t="s">
        <v>28</v>
      </c>
    </row>
    <row r="99" spans="1:5" ht="12.75">
      <c r="A99" s="25" t="s">
        <v>55</v>
      </c>
      <c r="E99" s="26" t="s">
        <v>52</v>
      </c>
    </row>
    <row r="100" spans="1:5" ht="12.75">
      <c r="A100" s="27" t="s">
        <v>57</v>
      </c>
      <c r="E100" s="28" t="s">
        <v>52</v>
      </c>
    </row>
    <row r="101" spans="1:5" ht="38.25">
      <c r="A101" t="s">
        <v>58</v>
      </c>
      <c r="E101" s="26" t="s">
        <v>559</v>
      </c>
    </row>
    <row r="102" spans="1:9" ht="12.75">
      <c r="A102" s="4" t="s">
        <v>48</v>
      </c>
      <c r="B102" s="4"/>
      <c r="C102" s="30" t="s">
        <v>111</v>
      </c>
      <c r="D102" s="4"/>
      <c r="E102" s="19" t="s">
        <v>252</v>
      </c>
      <c r="F102" s="4"/>
      <c r="G102" s="4"/>
      <c r="H102" s="4"/>
      <c r="I102" s="31">
        <f>0+I103+I107</f>
        <v>0</v>
      </c>
    </row>
    <row r="103" spans="1:16" ht="12.75">
      <c r="A103" s="16" t="s">
        <v>50</v>
      </c>
      <c r="B103" s="21" t="s">
        <v>187</v>
      </c>
      <c r="C103" s="21" t="s">
        <v>560</v>
      </c>
      <c r="D103" s="16" t="s">
        <v>52</v>
      </c>
      <c r="E103" s="22" t="s">
        <v>561</v>
      </c>
      <c r="F103" s="23" t="s">
        <v>75</v>
      </c>
      <c r="G103" s="24">
        <v>2</v>
      </c>
      <c r="H103" s="24"/>
      <c r="I103" s="24">
        <f>ROUND(ROUND(H103,2)*ROUND(G103,2),2)</f>
        <v>0</v>
      </c>
      <c r="O103">
        <f>(I103*21)/100</f>
        <v>0</v>
      </c>
      <c r="P103" t="s">
        <v>28</v>
      </c>
    </row>
    <row r="104" spans="1:5" ht="12.75">
      <c r="A104" s="25" t="s">
        <v>55</v>
      </c>
      <c r="E104" s="26" t="s">
        <v>52</v>
      </c>
    </row>
    <row r="105" spans="1:5" ht="12.75">
      <c r="A105" s="27" t="s">
        <v>57</v>
      </c>
      <c r="E105" s="28" t="s">
        <v>52</v>
      </c>
    </row>
    <row r="106" spans="1:5" ht="38.25">
      <c r="A106" t="s">
        <v>58</v>
      </c>
      <c r="E106" s="26" t="s">
        <v>562</v>
      </c>
    </row>
    <row r="107" spans="1:16" ht="12.75">
      <c r="A107" s="16" t="s">
        <v>50</v>
      </c>
      <c r="B107" s="21" t="s">
        <v>192</v>
      </c>
      <c r="C107" s="21" t="s">
        <v>563</v>
      </c>
      <c r="D107" s="16" t="s">
        <v>52</v>
      </c>
      <c r="E107" s="22" t="s">
        <v>564</v>
      </c>
      <c r="F107" s="23" t="s">
        <v>75</v>
      </c>
      <c r="G107" s="24">
        <v>5</v>
      </c>
      <c r="H107" s="24"/>
      <c r="I107" s="24">
        <f>ROUND(ROUND(H107,2)*ROUND(G107,2),2)</f>
        <v>0</v>
      </c>
      <c r="O107">
        <f>(I107*21)/100</f>
        <v>0</v>
      </c>
      <c r="P107" t="s">
        <v>28</v>
      </c>
    </row>
    <row r="108" spans="1:5" ht="12.75">
      <c r="A108" s="25" t="s">
        <v>55</v>
      </c>
      <c r="E108" s="26" t="s">
        <v>52</v>
      </c>
    </row>
    <row r="109" spans="1:5" ht="12.75">
      <c r="A109" s="27" t="s">
        <v>57</v>
      </c>
      <c r="E109" s="28" t="s">
        <v>52</v>
      </c>
    </row>
    <row r="110" spans="1:5" ht="38.25">
      <c r="A110" t="s">
        <v>58</v>
      </c>
      <c r="E110" s="26" t="s">
        <v>562</v>
      </c>
    </row>
    <row r="111" spans="1:9" ht="12.75">
      <c r="A111" s="4" t="s">
        <v>48</v>
      </c>
      <c r="B111" s="4"/>
      <c r="C111" s="30" t="s">
        <v>45</v>
      </c>
      <c r="D111" s="4"/>
      <c r="E111" s="19" t="s">
        <v>267</v>
      </c>
      <c r="F111" s="4"/>
      <c r="G111" s="4"/>
      <c r="H111" s="4"/>
      <c r="I111" s="31">
        <f>0+I112+I116+I120+I124+I128+I132+I136+I140+I144</f>
        <v>0</v>
      </c>
    </row>
    <row r="112" spans="1:16" ht="25.5">
      <c r="A112" s="16" t="s">
        <v>50</v>
      </c>
      <c r="B112" s="21" t="s">
        <v>198</v>
      </c>
      <c r="C112" s="21" t="s">
        <v>469</v>
      </c>
      <c r="D112" s="16" t="s">
        <v>52</v>
      </c>
      <c r="E112" s="22" t="s">
        <v>470</v>
      </c>
      <c r="F112" s="23" t="s">
        <v>75</v>
      </c>
      <c r="G112" s="24">
        <v>1</v>
      </c>
      <c r="H112" s="24"/>
      <c r="I112" s="24">
        <f>ROUND(ROUND(H112,2)*ROUND(G112,2),2)</f>
        <v>0</v>
      </c>
      <c r="O112">
        <f>(I112*21)/100</f>
        <v>0</v>
      </c>
      <c r="P112" t="s">
        <v>28</v>
      </c>
    </row>
    <row r="113" spans="1:5" ht="12.75">
      <c r="A113" s="25" t="s">
        <v>55</v>
      </c>
      <c r="E113" s="26" t="s">
        <v>52</v>
      </c>
    </row>
    <row r="114" spans="1:5" ht="12.75">
      <c r="A114" s="27" t="s">
        <v>57</v>
      </c>
      <c r="E114" s="28" t="s">
        <v>565</v>
      </c>
    </row>
    <row r="115" spans="1:5" ht="63.75">
      <c r="A115" t="s">
        <v>58</v>
      </c>
      <c r="E115" s="26" t="s">
        <v>472</v>
      </c>
    </row>
    <row r="116" spans="1:16" ht="25.5">
      <c r="A116" s="16" t="s">
        <v>50</v>
      </c>
      <c r="B116" s="21" t="s">
        <v>204</v>
      </c>
      <c r="C116" s="21" t="s">
        <v>473</v>
      </c>
      <c r="D116" s="16" t="s">
        <v>52</v>
      </c>
      <c r="E116" s="22" t="s">
        <v>474</v>
      </c>
      <c r="F116" s="23" t="s">
        <v>75</v>
      </c>
      <c r="G116" s="24">
        <v>1</v>
      </c>
      <c r="H116" s="24"/>
      <c r="I116" s="24">
        <f>ROUND(ROUND(H116,2)*ROUND(G116,2),2)</f>
        <v>0</v>
      </c>
      <c r="O116">
        <f>(I116*21)/100</f>
        <v>0</v>
      </c>
      <c r="P116" t="s">
        <v>28</v>
      </c>
    </row>
    <row r="117" spans="1:5" ht="12.75">
      <c r="A117" s="25" t="s">
        <v>55</v>
      </c>
      <c r="E117" s="26" t="s">
        <v>52</v>
      </c>
    </row>
    <row r="118" spans="1:5" ht="12.75">
      <c r="A118" s="27" t="s">
        <v>57</v>
      </c>
      <c r="E118" s="28" t="s">
        <v>52</v>
      </c>
    </row>
    <row r="119" spans="1:5" ht="76.5">
      <c r="A119" t="s">
        <v>58</v>
      </c>
      <c r="E119" s="26" t="s">
        <v>475</v>
      </c>
    </row>
    <row r="120" spans="1:16" ht="25.5">
      <c r="A120" s="16" t="s">
        <v>50</v>
      </c>
      <c r="B120" s="21" t="s">
        <v>209</v>
      </c>
      <c r="C120" s="21" t="s">
        <v>278</v>
      </c>
      <c r="D120" s="16" t="s">
        <v>181</v>
      </c>
      <c r="E120" s="22" t="s">
        <v>279</v>
      </c>
      <c r="F120" s="23" t="s">
        <v>93</v>
      </c>
      <c r="G120" s="24">
        <v>34.63</v>
      </c>
      <c r="H120" s="24"/>
      <c r="I120" s="24">
        <f>ROUND(ROUND(H120,2)*ROUND(G120,2),2)</f>
        <v>0</v>
      </c>
      <c r="O120">
        <f>(I120*21)/100</f>
        <v>0</v>
      </c>
      <c r="P120" t="s">
        <v>28</v>
      </c>
    </row>
    <row r="121" spans="1:5" ht="12.75">
      <c r="A121" s="25" t="s">
        <v>55</v>
      </c>
      <c r="E121" s="26" t="s">
        <v>566</v>
      </c>
    </row>
    <row r="122" spans="1:5" ht="63.75">
      <c r="A122" s="27" t="s">
        <v>57</v>
      </c>
      <c r="E122" s="28" t="s">
        <v>567</v>
      </c>
    </row>
    <row r="123" spans="1:5" ht="38.25">
      <c r="A123" t="s">
        <v>58</v>
      </c>
      <c r="E123" s="26" t="s">
        <v>281</v>
      </c>
    </row>
    <row r="124" spans="1:16" ht="25.5">
      <c r="A124" s="16" t="s">
        <v>50</v>
      </c>
      <c r="B124" s="21" t="s">
        <v>214</v>
      </c>
      <c r="C124" s="21" t="s">
        <v>278</v>
      </c>
      <c r="D124" s="16" t="s">
        <v>152</v>
      </c>
      <c r="E124" s="22" t="s">
        <v>279</v>
      </c>
      <c r="F124" s="23" t="s">
        <v>93</v>
      </c>
      <c r="G124" s="24">
        <v>5.75</v>
      </c>
      <c r="H124" s="24"/>
      <c r="I124" s="24">
        <f>ROUND(ROUND(H124,2)*ROUND(G124,2),2)</f>
        <v>0</v>
      </c>
      <c r="O124">
        <f>(I124*21)/100</f>
        <v>0</v>
      </c>
      <c r="P124" t="s">
        <v>28</v>
      </c>
    </row>
    <row r="125" spans="1:5" ht="12.75">
      <c r="A125" s="25" t="s">
        <v>55</v>
      </c>
      <c r="E125" s="26" t="s">
        <v>568</v>
      </c>
    </row>
    <row r="126" spans="1:5" ht="12.75">
      <c r="A126" s="27" t="s">
        <v>57</v>
      </c>
      <c r="E126" s="28" t="s">
        <v>569</v>
      </c>
    </row>
    <row r="127" spans="1:5" ht="38.25">
      <c r="A127" t="s">
        <v>58</v>
      </c>
      <c r="E127" s="26" t="s">
        <v>281</v>
      </c>
    </row>
    <row r="128" spans="1:16" ht="12.75">
      <c r="A128" s="16" t="s">
        <v>50</v>
      </c>
      <c r="B128" s="21" t="s">
        <v>219</v>
      </c>
      <c r="C128" s="21" t="s">
        <v>570</v>
      </c>
      <c r="D128" s="16" t="s">
        <v>52</v>
      </c>
      <c r="E128" s="22" t="s">
        <v>571</v>
      </c>
      <c r="F128" s="23" t="s">
        <v>75</v>
      </c>
      <c r="G128" s="24">
        <v>12</v>
      </c>
      <c r="H128" s="24"/>
      <c r="I128" s="24">
        <f>ROUND(ROUND(H128,2)*ROUND(G128,2),2)</f>
        <v>0</v>
      </c>
      <c r="O128">
        <f>(I128*21)/100</f>
        <v>0</v>
      </c>
      <c r="P128" t="s">
        <v>28</v>
      </c>
    </row>
    <row r="129" spans="1:5" ht="12.75">
      <c r="A129" s="25" t="s">
        <v>55</v>
      </c>
      <c r="E129" s="26" t="s">
        <v>52</v>
      </c>
    </row>
    <row r="130" spans="1:5" ht="12.75">
      <c r="A130" s="27" t="s">
        <v>57</v>
      </c>
      <c r="E130" s="28" t="s">
        <v>52</v>
      </c>
    </row>
    <row r="131" spans="1:5" ht="38.25">
      <c r="A131" t="s">
        <v>58</v>
      </c>
      <c r="E131" s="26" t="s">
        <v>572</v>
      </c>
    </row>
    <row r="132" spans="1:16" ht="12.75">
      <c r="A132" s="16" t="s">
        <v>50</v>
      </c>
      <c r="B132" s="21" t="s">
        <v>224</v>
      </c>
      <c r="C132" s="21" t="s">
        <v>573</v>
      </c>
      <c r="D132" s="16" t="s">
        <v>181</v>
      </c>
      <c r="E132" s="22" t="s">
        <v>574</v>
      </c>
      <c r="F132" s="23" t="s">
        <v>110</v>
      </c>
      <c r="G132" s="24">
        <v>25</v>
      </c>
      <c r="H132" s="24"/>
      <c r="I132" s="24">
        <f>ROUND(ROUND(H132,2)*ROUND(G132,2),2)</f>
        <v>0</v>
      </c>
      <c r="O132">
        <f>(I132*21)/100</f>
        <v>0</v>
      </c>
      <c r="P132" t="s">
        <v>28</v>
      </c>
    </row>
    <row r="133" spans="1:5" ht="12.75">
      <c r="A133" s="25" t="s">
        <v>55</v>
      </c>
      <c r="E133" s="26" t="s">
        <v>575</v>
      </c>
    </row>
    <row r="134" spans="1:5" ht="12.75">
      <c r="A134" s="27" t="s">
        <v>57</v>
      </c>
      <c r="E134" s="28" t="s">
        <v>52</v>
      </c>
    </row>
    <row r="135" spans="1:5" ht="51">
      <c r="A135" t="s">
        <v>58</v>
      </c>
      <c r="E135" s="26" t="s">
        <v>576</v>
      </c>
    </row>
    <row r="136" spans="1:16" ht="12.75">
      <c r="A136" s="16" t="s">
        <v>50</v>
      </c>
      <c r="B136" s="21" t="s">
        <v>228</v>
      </c>
      <c r="C136" s="21" t="s">
        <v>292</v>
      </c>
      <c r="D136" s="16" t="s">
        <v>52</v>
      </c>
      <c r="E136" s="22" t="s">
        <v>293</v>
      </c>
      <c r="F136" s="23" t="s">
        <v>110</v>
      </c>
      <c r="G136" s="24">
        <v>20</v>
      </c>
      <c r="H136" s="24"/>
      <c r="I136" s="24">
        <f>ROUND(ROUND(H136,2)*ROUND(G136,2),2)</f>
        <v>0</v>
      </c>
      <c r="O136">
        <f>(I136*21)/100</f>
        <v>0</v>
      </c>
      <c r="P136" t="s">
        <v>28</v>
      </c>
    </row>
    <row r="137" spans="1:5" ht="12.75">
      <c r="A137" s="25" t="s">
        <v>55</v>
      </c>
      <c r="E137" s="26" t="s">
        <v>52</v>
      </c>
    </row>
    <row r="138" spans="1:5" ht="12.75">
      <c r="A138" s="27" t="s">
        <v>57</v>
      </c>
      <c r="E138" s="28" t="s">
        <v>52</v>
      </c>
    </row>
    <row r="139" spans="1:5" ht="25.5">
      <c r="A139" t="s">
        <v>58</v>
      </c>
      <c r="E139" s="26" t="s">
        <v>295</v>
      </c>
    </row>
    <row r="140" spans="1:16" ht="12.75">
      <c r="A140" s="16" t="s">
        <v>50</v>
      </c>
      <c r="B140" s="21" t="s">
        <v>234</v>
      </c>
      <c r="C140" s="21" t="s">
        <v>577</v>
      </c>
      <c r="D140" s="16" t="s">
        <v>52</v>
      </c>
      <c r="E140" s="22" t="s">
        <v>578</v>
      </c>
      <c r="F140" s="23" t="s">
        <v>83</v>
      </c>
      <c r="G140" s="24">
        <v>5.4</v>
      </c>
      <c r="H140" s="24"/>
      <c r="I140" s="24">
        <f>ROUND(ROUND(H140,2)*ROUND(G140,2),2)</f>
        <v>0</v>
      </c>
      <c r="O140">
        <f>(I140*21)/100</f>
        <v>0</v>
      </c>
      <c r="P140" t="s">
        <v>28</v>
      </c>
    </row>
    <row r="141" spans="1:5" ht="12.75">
      <c r="A141" s="25" t="s">
        <v>55</v>
      </c>
      <c r="E141" s="26" t="s">
        <v>52</v>
      </c>
    </row>
    <row r="142" spans="1:5" ht="38.25">
      <c r="A142" s="27" t="s">
        <v>57</v>
      </c>
      <c r="E142" s="28" t="s">
        <v>579</v>
      </c>
    </row>
    <row r="143" spans="1:5" ht="114.75">
      <c r="A143" t="s">
        <v>58</v>
      </c>
      <c r="E143" s="26" t="s">
        <v>580</v>
      </c>
    </row>
    <row r="144" spans="1:16" ht="12.75">
      <c r="A144" s="16" t="s">
        <v>50</v>
      </c>
      <c r="B144" s="21" t="s">
        <v>239</v>
      </c>
      <c r="C144" s="21" t="s">
        <v>581</v>
      </c>
      <c r="D144" s="16" t="s">
        <v>61</v>
      </c>
      <c r="E144" s="22" t="s">
        <v>582</v>
      </c>
      <c r="F144" s="23" t="s">
        <v>75</v>
      </c>
      <c r="G144" s="24">
        <v>1</v>
      </c>
      <c r="H144" s="24"/>
      <c r="I144" s="24">
        <f>ROUND(ROUND(H144,2)*ROUND(G144,2),2)</f>
        <v>0</v>
      </c>
      <c r="O144">
        <f>(I144*21)/100</f>
        <v>0</v>
      </c>
      <c r="P144" t="s">
        <v>28</v>
      </c>
    </row>
    <row r="145" spans="1:5" ht="25.5">
      <c r="A145" s="25" t="s">
        <v>55</v>
      </c>
      <c r="E145" s="26" t="s">
        <v>583</v>
      </c>
    </row>
    <row r="146" spans="1:5" ht="12.75">
      <c r="A146" s="27" t="s">
        <v>57</v>
      </c>
      <c r="E146" s="28" t="s">
        <v>52</v>
      </c>
    </row>
    <row r="147" spans="1:5" ht="63.75">
      <c r="A147" t="s">
        <v>58</v>
      </c>
      <c r="E147" s="26" t="s">
        <v>584</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P166"/>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585</v>
      </c>
      <c r="I3" s="29">
        <f>0+I10</f>
        <v>0</v>
      </c>
      <c r="O3" t="s">
        <v>25</v>
      </c>
      <c r="P3" t="s">
        <v>28</v>
      </c>
    </row>
    <row r="4" spans="1:16" ht="15">
      <c r="A4" t="s">
        <v>16</v>
      </c>
      <c r="B4" s="9" t="s">
        <v>17</v>
      </c>
      <c r="C4" s="34" t="s">
        <v>382</v>
      </c>
      <c r="D4" s="32"/>
      <c r="E4" s="10" t="s">
        <v>383</v>
      </c>
      <c r="F4" s="1"/>
      <c r="G4" s="1"/>
      <c r="H4" s="8"/>
      <c r="I4" s="8"/>
      <c r="O4" t="s">
        <v>26</v>
      </c>
      <c r="P4" t="s">
        <v>28</v>
      </c>
    </row>
    <row r="5" spans="1:16" ht="15">
      <c r="A5" t="s">
        <v>20</v>
      </c>
      <c r="B5" s="9" t="s">
        <v>17</v>
      </c>
      <c r="C5" s="34" t="s">
        <v>585</v>
      </c>
      <c r="D5" s="32"/>
      <c r="E5" s="10" t="s">
        <v>586</v>
      </c>
      <c r="F5" s="1"/>
      <c r="G5" s="1"/>
      <c r="H5" s="1"/>
      <c r="I5" s="1"/>
      <c r="O5" t="s">
        <v>27</v>
      </c>
      <c r="P5" t="s">
        <v>28</v>
      </c>
    </row>
    <row r="6" spans="1:9" ht="15">
      <c r="A6" t="s">
        <v>23</v>
      </c>
      <c r="B6" s="12" t="s">
        <v>24</v>
      </c>
      <c r="C6" s="35" t="s">
        <v>585</v>
      </c>
      <c r="D6" s="36"/>
      <c r="E6" s="13" t="s">
        <v>587</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107</v>
      </c>
      <c r="D10" s="17"/>
      <c r="E10" s="19" t="s">
        <v>247</v>
      </c>
      <c r="F10" s="17"/>
      <c r="G10" s="17"/>
      <c r="H10" s="17"/>
      <c r="I10" s="20">
        <f>0+I11+I15+I19+I23+I27+I31+I35+I39+I43+I47+I51+I55+I59+I63+I67+I71+I75+I79+I83+I87+I91+I95+I99+I103+I107+I111+I115+I119+I123+I127+I131+I135+I139+I143+I147+I151+I155+I159+I163</f>
        <v>0</v>
      </c>
    </row>
    <row r="11" spans="1:16" ht="12.75">
      <c r="A11" s="16" t="s">
        <v>50</v>
      </c>
      <c r="B11" s="21" t="s">
        <v>34</v>
      </c>
      <c r="C11" s="21" t="s">
        <v>358</v>
      </c>
      <c r="D11" s="16" t="s">
        <v>52</v>
      </c>
      <c r="E11" s="22" t="s">
        <v>588</v>
      </c>
      <c r="F11" s="23" t="s">
        <v>75</v>
      </c>
      <c r="G11" s="24">
        <v>6</v>
      </c>
      <c r="H11" s="24"/>
      <c r="I11" s="24">
        <f>ROUND(ROUND(H11,2)*ROUND(G11,2),2)</f>
        <v>0</v>
      </c>
      <c r="O11">
        <f>(I11*21)/100</f>
        <v>0</v>
      </c>
      <c r="P11" t="s">
        <v>28</v>
      </c>
    </row>
    <row r="12" spans="1:5" ht="12.75">
      <c r="A12" s="25" t="s">
        <v>55</v>
      </c>
      <c r="E12" s="26" t="s">
        <v>52</v>
      </c>
    </row>
    <row r="13" spans="1:5" ht="12.75">
      <c r="A13" s="27" t="s">
        <v>57</v>
      </c>
      <c r="E13" s="28" t="s">
        <v>52</v>
      </c>
    </row>
    <row r="14" spans="1:5" ht="12.75">
      <c r="A14" t="s">
        <v>58</v>
      </c>
      <c r="E14" s="26" t="s">
        <v>52</v>
      </c>
    </row>
    <row r="15" spans="1:16" ht="12.75">
      <c r="A15" s="16" t="s">
        <v>50</v>
      </c>
      <c r="B15" s="21" t="s">
        <v>28</v>
      </c>
      <c r="C15" s="21" t="s">
        <v>360</v>
      </c>
      <c r="D15" s="16" t="s">
        <v>52</v>
      </c>
      <c r="E15" s="22" t="s">
        <v>589</v>
      </c>
      <c r="F15" s="23" t="s">
        <v>75</v>
      </c>
      <c r="G15" s="24">
        <v>6</v>
      </c>
      <c r="H15" s="24"/>
      <c r="I15" s="24">
        <f>ROUND(ROUND(H15,2)*ROUND(G15,2),2)</f>
        <v>0</v>
      </c>
      <c r="O15">
        <f>(I15*21)/100</f>
        <v>0</v>
      </c>
      <c r="P15" t="s">
        <v>28</v>
      </c>
    </row>
    <row r="16" spans="1:5" ht="12.75">
      <c r="A16" s="25" t="s">
        <v>55</v>
      </c>
      <c r="E16" s="26" t="s">
        <v>52</v>
      </c>
    </row>
    <row r="17" spans="1:5" ht="12.75">
      <c r="A17" s="27" t="s">
        <v>57</v>
      </c>
      <c r="E17" s="28" t="s">
        <v>52</v>
      </c>
    </row>
    <row r="18" spans="1:5" ht="12.75">
      <c r="A18" t="s">
        <v>58</v>
      </c>
      <c r="E18" s="26" t="s">
        <v>52</v>
      </c>
    </row>
    <row r="19" spans="1:16" ht="12.75">
      <c r="A19" s="16" t="s">
        <v>50</v>
      </c>
      <c r="B19" s="21" t="s">
        <v>29</v>
      </c>
      <c r="C19" s="21" t="s">
        <v>362</v>
      </c>
      <c r="D19" s="16" t="s">
        <v>52</v>
      </c>
      <c r="E19" s="22" t="s">
        <v>590</v>
      </c>
      <c r="F19" s="23" t="s">
        <v>75</v>
      </c>
      <c r="G19" s="24">
        <v>4</v>
      </c>
      <c r="H19" s="24"/>
      <c r="I19" s="24">
        <f>ROUND(ROUND(H19,2)*ROUND(G19,2),2)</f>
        <v>0</v>
      </c>
      <c r="O19">
        <f>(I19*21)/100</f>
        <v>0</v>
      </c>
      <c r="P19" t="s">
        <v>28</v>
      </c>
    </row>
    <row r="20" spans="1:5" ht="12.75">
      <c r="A20" s="25" t="s">
        <v>55</v>
      </c>
      <c r="E20" s="26" t="s">
        <v>52</v>
      </c>
    </row>
    <row r="21" spans="1:5" ht="12.75">
      <c r="A21" s="27" t="s">
        <v>57</v>
      </c>
      <c r="E21" s="28" t="s">
        <v>52</v>
      </c>
    </row>
    <row r="22" spans="1:5" ht="12.75">
      <c r="A22" t="s">
        <v>58</v>
      </c>
      <c r="E22" s="26" t="s">
        <v>52</v>
      </c>
    </row>
    <row r="23" spans="1:16" ht="12.75">
      <c r="A23" s="16" t="s">
        <v>50</v>
      </c>
      <c r="B23" s="21" t="s">
        <v>38</v>
      </c>
      <c r="C23" s="21" t="s">
        <v>364</v>
      </c>
      <c r="D23" s="16" t="s">
        <v>52</v>
      </c>
      <c r="E23" s="22" t="s">
        <v>591</v>
      </c>
      <c r="F23" s="23" t="s">
        <v>75</v>
      </c>
      <c r="G23" s="24">
        <v>2</v>
      </c>
      <c r="H23" s="24"/>
      <c r="I23" s="24">
        <f>ROUND(ROUND(H23,2)*ROUND(G23,2),2)</f>
        <v>0</v>
      </c>
      <c r="O23">
        <f>(I23*21)/100</f>
        <v>0</v>
      </c>
      <c r="P23" t="s">
        <v>28</v>
      </c>
    </row>
    <row r="24" spans="1:5" ht="12.75">
      <c r="A24" s="25" t="s">
        <v>55</v>
      </c>
      <c r="E24" s="26" t="s">
        <v>52</v>
      </c>
    </row>
    <row r="25" spans="1:5" ht="12.75">
      <c r="A25" s="27" t="s">
        <v>57</v>
      </c>
      <c r="E25" s="28" t="s">
        <v>52</v>
      </c>
    </row>
    <row r="26" spans="1:5" ht="12.75">
      <c r="A26" t="s">
        <v>58</v>
      </c>
      <c r="E26" s="26" t="s">
        <v>52</v>
      </c>
    </row>
    <row r="27" spans="1:16" ht="12.75">
      <c r="A27" s="16" t="s">
        <v>50</v>
      </c>
      <c r="B27" s="21" t="s">
        <v>40</v>
      </c>
      <c r="C27" s="21" t="s">
        <v>367</v>
      </c>
      <c r="D27" s="16" t="s">
        <v>52</v>
      </c>
      <c r="E27" s="22" t="s">
        <v>592</v>
      </c>
      <c r="F27" s="23" t="s">
        <v>75</v>
      </c>
      <c r="G27" s="24">
        <v>4</v>
      </c>
      <c r="H27" s="24"/>
      <c r="I27" s="24">
        <f>ROUND(ROUND(H27,2)*ROUND(G27,2),2)</f>
        <v>0</v>
      </c>
      <c r="O27">
        <f>(I27*21)/100</f>
        <v>0</v>
      </c>
      <c r="P27" t="s">
        <v>28</v>
      </c>
    </row>
    <row r="28" spans="1:5" ht="12.75">
      <c r="A28" s="25" t="s">
        <v>55</v>
      </c>
      <c r="E28" s="26" t="s">
        <v>52</v>
      </c>
    </row>
    <row r="29" spans="1:5" ht="12.75">
      <c r="A29" s="27" t="s">
        <v>57</v>
      </c>
      <c r="E29" s="28" t="s">
        <v>52</v>
      </c>
    </row>
    <row r="30" spans="1:5" ht="12.75">
      <c r="A30" t="s">
        <v>58</v>
      </c>
      <c r="E30" s="26" t="s">
        <v>52</v>
      </c>
    </row>
    <row r="31" spans="1:16" ht="12.75">
      <c r="A31" s="16" t="s">
        <v>50</v>
      </c>
      <c r="B31" s="21" t="s">
        <v>42</v>
      </c>
      <c r="C31" s="21" t="s">
        <v>369</v>
      </c>
      <c r="D31" s="16" t="s">
        <v>52</v>
      </c>
      <c r="E31" s="22" t="s">
        <v>593</v>
      </c>
      <c r="F31" s="23" t="s">
        <v>75</v>
      </c>
      <c r="G31" s="24">
        <v>2</v>
      </c>
      <c r="H31" s="24"/>
      <c r="I31" s="24">
        <f>ROUND(ROUND(H31,2)*ROUND(G31,2),2)</f>
        <v>0</v>
      </c>
      <c r="O31">
        <f>(I31*21)/100</f>
        <v>0</v>
      </c>
      <c r="P31" t="s">
        <v>28</v>
      </c>
    </row>
    <row r="32" spans="1:5" ht="12.75">
      <c r="A32" s="25" t="s">
        <v>55</v>
      </c>
      <c r="E32" s="26" t="s">
        <v>52</v>
      </c>
    </row>
    <row r="33" spans="1:5" ht="12.75">
      <c r="A33" s="27" t="s">
        <v>57</v>
      </c>
      <c r="E33" s="28" t="s">
        <v>52</v>
      </c>
    </row>
    <row r="34" spans="1:5" ht="12.75">
      <c r="A34" t="s">
        <v>58</v>
      </c>
      <c r="E34" s="26" t="s">
        <v>52</v>
      </c>
    </row>
    <row r="35" spans="1:16" ht="12.75">
      <c r="A35" s="16" t="s">
        <v>50</v>
      </c>
      <c r="B35" s="21" t="s">
        <v>107</v>
      </c>
      <c r="C35" s="21" t="s">
        <v>371</v>
      </c>
      <c r="D35" s="16" t="s">
        <v>52</v>
      </c>
      <c r="E35" s="22" t="s">
        <v>594</v>
      </c>
      <c r="F35" s="23" t="s">
        <v>110</v>
      </c>
      <c r="G35" s="24">
        <v>230</v>
      </c>
      <c r="H35" s="24"/>
      <c r="I35" s="24">
        <f>ROUND(ROUND(H35,2)*ROUND(G35,2),2)</f>
        <v>0</v>
      </c>
      <c r="O35">
        <f>(I35*21)/100</f>
        <v>0</v>
      </c>
      <c r="P35" t="s">
        <v>28</v>
      </c>
    </row>
    <row r="36" spans="1:5" ht="12.75">
      <c r="A36" s="25" t="s">
        <v>55</v>
      </c>
      <c r="E36" s="26" t="s">
        <v>52</v>
      </c>
    </row>
    <row r="37" spans="1:5" ht="12.75">
      <c r="A37" s="27" t="s">
        <v>57</v>
      </c>
      <c r="E37" s="28" t="s">
        <v>52</v>
      </c>
    </row>
    <row r="38" spans="1:5" ht="12.75">
      <c r="A38" t="s">
        <v>58</v>
      </c>
      <c r="E38" s="26" t="s">
        <v>52</v>
      </c>
    </row>
    <row r="39" spans="1:16" ht="12.75">
      <c r="A39" s="16" t="s">
        <v>50</v>
      </c>
      <c r="B39" s="21" t="s">
        <v>111</v>
      </c>
      <c r="C39" s="21" t="s">
        <v>374</v>
      </c>
      <c r="D39" s="16" t="s">
        <v>52</v>
      </c>
      <c r="E39" s="22" t="s">
        <v>363</v>
      </c>
      <c r="F39" s="23" t="s">
        <v>110</v>
      </c>
      <c r="G39" s="24">
        <v>60</v>
      </c>
      <c r="H39" s="24"/>
      <c r="I39" s="24">
        <f>ROUND(ROUND(H39,2)*ROUND(G39,2),2)</f>
        <v>0</v>
      </c>
      <c r="O39">
        <f>(I39*21)/100</f>
        <v>0</v>
      </c>
      <c r="P39" t="s">
        <v>28</v>
      </c>
    </row>
    <row r="40" spans="1:5" ht="12.75">
      <c r="A40" s="25" t="s">
        <v>55</v>
      </c>
      <c r="E40" s="26" t="s">
        <v>52</v>
      </c>
    </row>
    <row r="41" spans="1:5" ht="12.75">
      <c r="A41" s="27" t="s">
        <v>57</v>
      </c>
      <c r="E41" s="28" t="s">
        <v>52</v>
      </c>
    </row>
    <row r="42" spans="1:5" ht="12.75">
      <c r="A42" t="s">
        <v>58</v>
      </c>
      <c r="E42" s="26" t="s">
        <v>52</v>
      </c>
    </row>
    <row r="43" spans="1:16" ht="12.75">
      <c r="A43" s="16" t="s">
        <v>50</v>
      </c>
      <c r="B43" s="21" t="s">
        <v>45</v>
      </c>
      <c r="C43" s="21" t="s">
        <v>376</v>
      </c>
      <c r="D43" s="16" t="s">
        <v>52</v>
      </c>
      <c r="E43" s="22" t="s">
        <v>595</v>
      </c>
      <c r="F43" s="23" t="s">
        <v>110</v>
      </c>
      <c r="G43" s="24">
        <v>120</v>
      </c>
      <c r="H43" s="24"/>
      <c r="I43" s="24">
        <f>ROUND(ROUND(H43,2)*ROUND(G43,2),2)</f>
        <v>0</v>
      </c>
      <c r="O43">
        <f>(I43*21)/100</f>
        <v>0</v>
      </c>
      <c r="P43" t="s">
        <v>28</v>
      </c>
    </row>
    <row r="44" spans="1:5" ht="12.75">
      <c r="A44" s="25" t="s">
        <v>55</v>
      </c>
      <c r="E44" s="26" t="s">
        <v>52</v>
      </c>
    </row>
    <row r="45" spans="1:5" ht="12.75">
      <c r="A45" s="27" t="s">
        <v>57</v>
      </c>
      <c r="E45" s="28" t="s">
        <v>52</v>
      </c>
    </row>
    <row r="46" spans="1:5" ht="12.75">
      <c r="A46" t="s">
        <v>58</v>
      </c>
      <c r="E46" s="26" t="s">
        <v>52</v>
      </c>
    </row>
    <row r="47" spans="1:16" ht="12.75">
      <c r="A47" s="16" t="s">
        <v>50</v>
      </c>
      <c r="B47" s="21" t="s">
        <v>47</v>
      </c>
      <c r="C47" s="21" t="s">
        <v>378</v>
      </c>
      <c r="D47" s="16" t="s">
        <v>52</v>
      </c>
      <c r="E47" s="22" t="s">
        <v>596</v>
      </c>
      <c r="F47" s="23" t="s">
        <v>110</v>
      </c>
      <c r="G47" s="24">
        <v>10</v>
      </c>
      <c r="H47" s="24"/>
      <c r="I47" s="24">
        <f>ROUND(ROUND(H47,2)*ROUND(G47,2),2)</f>
        <v>0</v>
      </c>
      <c r="O47">
        <f>(I47*21)/100</f>
        <v>0</v>
      </c>
      <c r="P47" t="s">
        <v>28</v>
      </c>
    </row>
    <row r="48" spans="1:5" ht="12.75">
      <c r="A48" s="25" t="s">
        <v>55</v>
      </c>
      <c r="E48" s="26" t="s">
        <v>52</v>
      </c>
    </row>
    <row r="49" spans="1:5" ht="12.75">
      <c r="A49" s="27" t="s">
        <v>57</v>
      </c>
      <c r="E49" s="28" t="s">
        <v>52</v>
      </c>
    </row>
    <row r="50" spans="1:5" ht="12.75">
      <c r="A50" t="s">
        <v>58</v>
      </c>
      <c r="E50" s="26" t="s">
        <v>52</v>
      </c>
    </row>
    <row r="51" spans="1:16" ht="12.75">
      <c r="A51" s="16" t="s">
        <v>50</v>
      </c>
      <c r="B51" s="21" t="s">
        <v>124</v>
      </c>
      <c r="C51" s="21" t="s">
        <v>380</v>
      </c>
      <c r="D51" s="16" t="s">
        <v>52</v>
      </c>
      <c r="E51" s="22" t="s">
        <v>597</v>
      </c>
      <c r="F51" s="23" t="s">
        <v>75</v>
      </c>
      <c r="G51" s="24">
        <v>6</v>
      </c>
      <c r="H51" s="24"/>
      <c r="I51" s="24">
        <f>ROUND(ROUND(H51,2)*ROUND(G51,2),2)</f>
        <v>0</v>
      </c>
      <c r="O51">
        <f>(I51*21)/100</f>
        <v>0</v>
      </c>
      <c r="P51" t="s">
        <v>28</v>
      </c>
    </row>
    <row r="52" spans="1:5" ht="12.75">
      <c r="A52" s="25" t="s">
        <v>55</v>
      </c>
      <c r="E52" s="26" t="s">
        <v>52</v>
      </c>
    </row>
    <row r="53" spans="1:5" ht="12.75">
      <c r="A53" s="27" t="s">
        <v>57</v>
      </c>
      <c r="E53" s="28" t="s">
        <v>52</v>
      </c>
    </row>
    <row r="54" spans="1:5" ht="12.75">
      <c r="A54" t="s">
        <v>58</v>
      </c>
      <c r="E54" s="26" t="s">
        <v>52</v>
      </c>
    </row>
    <row r="55" spans="1:16" ht="12.75">
      <c r="A55" s="16" t="s">
        <v>50</v>
      </c>
      <c r="B55" s="21" t="s">
        <v>130</v>
      </c>
      <c r="C55" s="21" t="s">
        <v>598</v>
      </c>
      <c r="D55" s="16" t="s">
        <v>52</v>
      </c>
      <c r="E55" s="22" t="s">
        <v>599</v>
      </c>
      <c r="F55" s="23" t="s">
        <v>75</v>
      </c>
      <c r="G55" s="24">
        <v>12</v>
      </c>
      <c r="H55" s="24"/>
      <c r="I55" s="24">
        <f>ROUND(ROUND(H55,2)*ROUND(G55,2),2)</f>
        <v>0</v>
      </c>
      <c r="O55">
        <f>(I55*21)/100</f>
        <v>0</v>
      </c>
      <c r="P55" t="s">
        <v>28</v>
      </c>
    </row>
    <row r="56" spans="1:5" ht="12.75">
      <c r="A56" s="25" t="s">
        <v>55</v>
      </c>
      <c r="E56" s="26" t="s">
        <v>52</v>
      </c>
    </row>
    <row r="57" spans="1:5" ht="12.75">
      <c r="A57" s="27" t="s">
        <v>57</v>
      </c>
      <c r="E57" s="28" t="s">
        <v>52</v>
      </c>
    </row>
    <row r="58" spans="1:5" ht="12.75">
      <c r="A58" t="s">
        <v>58</v>
      </c>
      <c r="E58" s="26" t="s">
        <v>52</v>
      </c>
    </row>
    <row r="59" spans="1:16" ht="12.75">
      <c r="A59" s="16" t="s">
        <v>50</v>
      </c>
      <c r="B59" s="21" t="s">
        <v>136</v>
      </c>
      <c r="C59" s="21" t="s">
        <v>600</v>
      </c>
      <c r="D59" s="16" t="s">
        <v>52</v>
      </c>
      <c r="E59" s="22" t="s">
        <v>601</v>
      </c>
      <c r="F59" s="23" t="s">
        <v>110</v>
      </c>
      <c r="G59" s="24">
        <v>200</v>
      </c>
      <c r="H59" s="24"/>
      <c r="I59" s="24">
        <f>ROUND(ROUND(H59,2)*ROUND(G59,2),2)</f>
        <v>0</v>
      </c>
      <c r="O59">
        <f>(I59*21)/100</f>
        <v>0</v>
      </c>
      <c r="P59" t="s">
        <v>28</v>
      </c>
    </row>
    <row r="60" spans="1:5" ht="12.75">
      <c r="A60" s="25" t="s">
        <v>55</v>
      </c>
      <c r="E60" s="26" t="s">
        <v>52</v>
      </c>
    </row>
    <row r="61" spans="1:5" ht="12.75">
      <c r="A61" s="27" t="s">
        <v>57</v>
      </c>
      <c r="E61" s="28" t="s">
        <v>52</v>
      </c>
    </row>
    <row r="62" spans="1:5" ht="12.75">
      <c r="A62" t="s">
        <v>58</v>
      </c>
      <c r="E62" s="26" t="s">
        <v>52</v>
      </c>
    </row>
    <row r="63" spans="1:16" ht="12.75">
      <c r="A63" s="16" t="s">
        <v>50</v>
      </c>
      <c r="B63" s="21" t="s">
        <v>140</v>
      </c>
      <c r="C63" s="21" t="s">
        <v>602</v>
      </c>
      <c r="D63" s="16" t="s">
        <v>52</v>
      </c>
      <c r="E63" s="22" t="s">
        <v>603</v>
      </c>
      <c r="F63" s="23" t="s">
        <v>110</v>
      </c>
      <c r="G63" s="24">
        <v>80</v>
      </c>
      <c r="H63" s="24"/>
      <c r="I63" s="24">
        <f>ROUND(ROUND(H63,2)*ROUND(G63,2),2)</f>
        <v>0</v>
      </c>
      <c r="O63">
        <f>(I63*21)/100</f>
        <v>0</v>
      </c>
      <c r="P63" t="s">
        <v>28</v>
      </c>
    </row>
    <row r="64" spans="1:5" ht="12.75">
      <c r="A64" s="25" t="s">
        <v>55</v>
      </c>
      <c r="E64" s="26" t="s">
        <v>52</v>
      </c>
    </row>
    <row r="65" spans="1:5" ht="12.75">
      <c r="A65" s="27" t="s">
        <v>57</v>
      </c>
      <c r="E65" s="28" t="s">
        <v>52</v>
      </c>
    </row>
    <row r="66" spans="1:5" ht="12.75">
      <c r="A66" t="s">
        <v>58</v>
      </c>
      <c r="E66" s="26" t="s">
        <v>52</v>
      </c>
    </row>
    <row r="67" spans="1:16" ht="12.75">
      <c r="A67" s="16" t="s">
        <v>50</v>
      </c>
      <c r="B67" s="21" t="s">
        <v>145</v>
      </c>
      <c r="C67" s="21" t="s">
        <v>604</v>
      </c>
      <c r="D67" s="16" t="s">
        <v>52</v>
      </c>
      <c r="E67" s="22" t="s">
        <v>605</v>
      </c>
      <c r="F67" s="23" t="s">
        <v>110</v>
      </c>
      <c r="G67" s="24">
        <v>20</v>
      </c>
      <c r="H67" s="24"/>
      <c r="I67" s="24">
        <f>ROUND(ROUND(H67,2)*ROUND(G67,2),2)</f>
        <v>0</v>
      </c>
      <c r="O67">
        <f>(I67*21)/100</f>
        <v>0</v>
      </c>
      <c r="P67" t="s">
        <v>28</v>
      </c>
    </row>
    <row r="68" spans="1:5" ht="12.75">
      <c r="A68" s="25" t="s">
        <v>55</v>
      </c>
      <c r="E68" s="26" t="s">
        <v>52</v>
      </c>
    </row>
    <row r="69" spans="1:5" ht="12.75">
      <c r="A69" s="27" t="s">
        <v>57</v>
      </c>
      <c r="E69" s="28" t="s">
        <v>52</v>
      </c>
    </row>
    <row r="70" spans="1:5" ht="12.75">
      <c r="A70" t="s">
        <v>58</v>
      </c>
      <c r="E70" s="26" t="s">
        <v>52</v>
      </c>
    </row>
    <row r="71" spans="1:16" ht="12.75">
      <c r="A71" s="16" t="s">
        <v>50</v>
      </c>
      <c r="B71" s="21" t="s">
        <v>150</v>
      </c>
      <c r="C71" s="21" t="s">
        <v>606</v>
      </c>
      <c r="D71" s="16" t="s">
        <v>52</v>
      </c>
      <c r="E71" s="22" t="s">
        <v>607</v>
      </c>
      <c r="F71" s="23" t="s">
        <v>110</v>
      </c>
      <c r="G71" s="24">
        <v>200</v>
      </c>
      <c r="H71" s="24"/>
      <c r="I71" s="24">
        <f>ROUND(ROUND(H71,2)*ROUND(G71,2),2)</f>
        <v>0</v>
      </c>
      <c r="O71">
        <f>(I71*21)/100</f>
        <v>0</v>
      </c>
      <c r="P71" t="s">
        <v>28</v>
      </c>
    </row>
    <row r="72" spans="1:5" ht="12.75">
      <c r="A72" s="25" t="s">
        <v>55</v>
      </c>
      <c r="E72" s="26" t="s">
        <v>52</v>
      </c>
    </row>
    <row r="73" spans="1:5" ht="12.75">
      <c r="A73" s="27" t="s">
        <v>57</v>
      </c>
      <c r="E73" s="28" t="s">
        <v>52</v>
      </c>
    </row>
    <row r="74" spans="1:5" ht="12.75">
      <c r="A74" t="s">
        <v>58</v>
      </c>
      <c r="E74" s="26" t="s">
        <v>52</v>
      </c>
    </row>
    <row r="75" spans="1:16" ht="12.75">
      <c r="A75" s="16" t="s">
        <v>50</v>
      </c>
      <c r="B75" s="21" t="s">
        <v>155</v>
      </c>
      <c r="C75" s="21" t="s">
        <v>608</v>
      </c>
      <c r="D75" s="16" t="s">
        <v>52</v>
      </c>
      <c r="E75" s="22" t="s">
        <v>609</v>
      </c>
      <c r="F75" s="23" t="s">
        <v>75</v>
      </c>
      <c r="G75" s="24">
        <v>2</v>
      </c>
      <c r="H75" s="24"/>
      <c r="I75" s="24">
        <f>ROUND(ROUND(H75,2)*ROUND(G75,2),2)</f>
        <v>0</v>
      </c>
      <c r="O75">
        <f>(I75*21)/100</f>
        <v>0</v>
      </c>
      <c r="P75" t="s">
        <v>28</v>
      </c>
    </row>
    <row r="76" spans="1:5" ht="12.75">
      <c r="A76" s="25" t="s">
        <v>55</v>
      </c>
      <c r="E76" s="26" t="s">
        <v>52</v>
      </c>
    </row>
    <row r="77" spans="1:5" ht="12.75">
      <c r="A77" s="27" t="s">
        <v>57</v>
      </c>
      <c r="E77" s="28" t="s">
        <v>52</v>
      </c>
    </row>
    <row r="78" spans="1:5" ht="12.75">
      <c r="A78" t="s">
        <v>58</v>
      </c>
      <c r="E78" s="26" t="s">
        <v>52</v>
      </c>
    </row>
    <row r="79" spans="1:16" ht="12.75">
      <c r="A79" s="16" t="s">
        <v>50</v>
      </c>
      <c r="B79" s="21" t="s">
        <v>160</v>
      </c>
      <c r="C79" s="21" t="s">
        <v>610</v>
      </c>
      <c r="D79" s="16" t="s">
        <v>52</v>
      </c>
      <c r="E79" s="22" t="s">
        <v>611</v>
      </c>
      <c r="F79" s="23" t="s">
        <v>75</v>
      </c>
      <c r="G79" s="24">
        <v>6</v>
      </c>
      <c r="H79" s="24"/>
      <c r="I79" s="24">
        <f>ROUND(ROUND(H79,2)*ROUND(G79,2),2)</f>
        <v>0</v>
      </c>
      <c r="O79">
        <f>(I79*21)/100</f>
        <v>0</v>
      </c>
      <c r="P79" t="s">
        <v>28</v>
      </c>
    </row>
    <row r="80" spans="1:5" ht="12.75">
      <c r="A80" s="25" t="s">
        <v>55</v>
      </c>
      <c r="E80" s="26" t="s">
        <v>52</v>
      </c>
    </row>
    <row r="81" spans="1:5" ht="12.75">
      <c r="A81" s="27" t="s">
        <v>57</v>
      </c>
      <c r="E81" s="28" t="s">
        <v>52</v>
      </c>
    </row>
    <row r="82" spans="1:5" ht="12.75">
      <c r="A82" t="s">
        <v>58</v>
      </c>
      <c r="E82" s="26" t="s">
        <v>52</v>
      </c>
    </row>
    <row r="83" spans="1:16" ht="12.75">
      <c r="A83" s="16" t="s">
        <v>50</v>
      </c>
      <c r="B83" s="21" t="s">
        <v>165</v>
      </c>
      <c r="C83" s="21" t="s">
        <v>612</v>
      </c>
      <c r="D83" s="16" t="s">
        <v>52</v>
      </c>
      <c r="E83" s="22" t="s">
        <v>613</v>
      </c>
      <c r="F83" s="23" t="s">
        <v>75</v>
      </c>
      <c r="G83" s="24">
        <v>6</v>
      </c>
      <c r="H83" s="24"/>
      <c r="I83" s="24">
        <f>ROUND(ROUND(H83,2)*ROUND(G83,2),2)</f>
        <v>0</v>
      </c>
      <c r="O83">
        <f>(I83*21)/100</f>
        <v>0</v>
      </c>
      <c r="P83" t="s">
        <v>28</v>
      </c>
    </row>
    <row r="84" spans="1:5" ht="12.75">
      <c r="A84" s="25" t="s">
        <v>55</v>
      </c>
      <c r="E84" s="26" t="s">
        <v>52</v>
      </c>
    </row>
    <row r="85" spans="1:5" ht="12.75">
      <c r="A85" s="27" t="s">
        <v>57</v>
      </c>
      <c r="E85" s="28" t="s">
        <v>52</v>
      </c>
    </row>
    <row r="86" spans="1:5" ht="12.75">
      <c r="A86" t="s">
        <v>58</v>
      </c>
      <c r="E86" s="26" t="s">
        <v>52</v>
      </c>
    </row>
    <row r="87" spans="1:16" ht="12.75">
      <c r="A87" s="16" t="s">
        <v>50</v>
      </c>
      <c r="B87" s="21" t="s">
        <v>170</v>
      </c>
      <c r="C87" s="21" t="s">
        <v>614</v>
      </c>
      <c r="D87" s="16" t="s">
        <v>52</v>
      </c>
      <c r="E87" s="22" t="s">
        <v>615</v>
      </c>
      <c r="F87" s="23" t="s">
        <v>110</v>
      </c>
      <c r="G87" s="24">
        <v>160</v>
      </c>
      <c r="H87" s="24"/>
      <c r="I87" s="24">
        <f>ROUND(ROUND(H87,2)*ROUND(G87,2),2)</f>
        <v>0</v>
      </c>
      <c r="O87">
        <f>(I87*21)/100</f>
        <v>0</v>
      </c>
      <c r="P87" t="s">
        <v>28</v>
      </c>
    </row>
    <row r="88" spans="1:5" ht="12.75">
      <c r="A88" s="25" t="s">
        <v>55</v>
      </c>
      <c r="E88" s="26" t="s">
        <v>52</v>
      </c>
    </row>
    <row r="89" spans="1:5" ht="12.75">
      <c r="A89" s="27" t="s">
        <v>57</v>
      </c>
      <c r="E89" s="28" t="s">
        <v>52</v>
      </c>
    </row>
    <row r="90" spans="1:5" ht="12.75">
      <c r="A90" t="s">
        <v>58</v>
      </c>
      <c r="E90" s="26" t="s">
        <v>52</v>
      </c>
    </row>
    <row r="91" spans="1:16" ht="12.75">
      <c r="A91" s="16" t="s">
        <v>50</v>
      </c>
      <c r="B91" s="21" t="s">
        <v>174</v>
      </c>
      <c r="C91" s="21" t="s">
        <v>616</v>
      </c>
      <c r="D91" s="16" t="s">
        <v>52</v>
      </c>
      <c r="E91" s="22" t="s">
        <v>617</v>
      </c>
      <c r="F91" s="23" t="s">
        <v>110</v>
      </c>
      <c r="G91" s="24">
        <v>160</v>
      </c>
      <c r="H91" s="24"/>
      <c r="I91" s="24">
        <f>ROUND(ROUND(H91,2)*ROUND(G91,2),2)</f>
        <v>0</v>
      </c>
      <c r="O91">
        <f>(I91*21)/100</f>
        <v>0</v>
      </c>
      <c r="P91" t="s">
        <v>28</v>
      </c>
    </row>
    <row r="92" spans="1:5" ht="12.75">
      <c r="A92" s="25" t="s">
        <v>55</v>
      </c>
      <c r="E92" s="26" t="s">
        <v>52</v>
      </c>
    </row>
    <row r="93" spans="1:5" ht="12.75">
      <c r="A93" s="27" t="s">
        <v>57</v>
      </c>
      <c r="E93" s="28" t="s">
        <v>52</v>
      </c>
    </row>
    <row r="94" spans="1:5" ht="12.75">
      <c r="A94" t="s">
        <v>58</v>
      </c>
      <c r="E94" s="26" t="s">
        <v>52</v>
      </c>
    </row>
    <row r="95" spans="1:16" ht="12.75">
      <c r="A95" s="16" t="s">
        <v>50</v>
      </c>
      <c r="B95" s="21" t="s">
        <v>179</v>
      </c>
      <c r="C95" s="21" t="s">
        <v>618</v>
      </c>
      <c r="D95" s="16" t="s">
        <v>52</v>
      </c>
      <c r="E95" s="22" t="s">
        <v>619</v>
      </c>
      <c r="F95" s="23" t="s">
        <v>110</v>
      </c>
      <c r="G95" s="24">
        <v>40</v>
      </c>
      <c r="H95" s="24"/>
      <c r="I95" s="24">
        <f>ROUND(ROUND(H95,2)*ROUND(G95,2),2)</f>
        <v>0</v>
      </c>
      <c r="O95">
        <f>(I95*21)/100</f>
        <v>0</v>
      </c>
      <c r="P95" t="s">
        <v>28</v>
      </c>
    </row>
    <row r="96" spans="1:5" ht="12.75">
      <c r="A96" s="25" t="s">
        <v>55</v>
      </c>
      <c r="E96" s="26" t="s">
        <v>52</v>
      </c>
    </row>
    <row r="97" spans="1:5" ht="12.75">
      <c r="A97" s="27" t="s">
        <v>57</v>
      </c>
      <c r="E97" s="28" t="s">
        <v>52</v>
      </c>
    </row>
    <row r="98" spans="1:5" ht="12.75">
      <c r="A98" t="s">
        <v>58</v>
      </c>
      <c r="E98" s="26" t="s">
        <v>52</v>
      </c>
    </row>
    <row r="99" spans="1:16" ht="12.75">
      <c r="A99" s="16" t="s">
        <v>50</v>
      </c>
      <c r="B99" s="21" t="s">
        <v>187</v>
      </c>
      <c r="C99" s="21" t="s">
        <v>620</v>
      </c>
      <c r="D99" s="16" t="s">
        <v>52</v>
      </c>
      <c r="E99" s="22" t="s">
        <v>621</v>
      </c>
      <c r="F99" s="23" t="s">
        <v>110</v>
      </c>
      <c r="G99" s="24">
        <v>40</v>
      </c>
      <c r="H99" s="24"/>
      <c r="I99" s="24">
        <f>ROUND(ROUND(H99,2)*ROUND(G99,2),2)</f>
        <v>0</v>
      </c>
      <c r="O99">
        <f>(I99*21)/100</f>
        <v>0</v>
      </c>
      <c r="P99" t="s">
        <v>28</v>
      </c>
    </row>
    <row r="100" spans="1:5" ht="12.75">
      <c r="A100" s="25" t="s">
        <v>55</v>
      </c>
      <c r="E100" s="26" t="s">
        <v>52</v>
      </c>
    </row>
    <row r="101" spans="1:5" ht="12.75">
      <c r="A101" s="27" t="s">
        <v>57</v>
      </c>
      <c r="E101" s="28" t="s">
        <v>52</v>
      </c>
    </row>
    <row r="102" spans="1:5" ht="12.75">
      <c r="A102" t="s">
        <v>58</v>
      </c>
      <c r="E102" s="26" t="s">
        <v>52</v>
      </c>
    </row>
    <row r="103" spans="1:16" ht="12.75">
      <c r="A103" s="16" t="s">
        <v>50</v>
      </c>
      <c r="B103" s="21" t="s">
        <v>192</v>
      </c>
      <c r="C103" s="21" t="s">
        <v>622</v>
      </c>
      <c r="D103" s="16" t="s">
        <v>52</v>
      </c>
      <c r="E103" s="22" t="s">
        <v>623</v>
      </c>
      <c r="F103" s="23" t="s">
        <v>110</v>
      </c>
      <c r="G103" s="24">
        <v>160</v>
      </c>
      <c r="H103" s="24"/>
      <c r="I103" s="24">
        <f>ROUND(ROUND(H103,2)*ROUND(G103,2),2)</f>
        <v>0</v>
      </c>
      <c r="O103">
        <f>(I103*21)/100</f>
        <v>0</v>
      </c>
      <c r="P103" t="s">
        <v>28</v>
      </c>
    </row>
    <row r="104" spans="1:5" ht="12.75">
      <c r="A104" s="25" t="s">
        <v>55</v>
      </c>
      <c r="E104" s="26" t="s">
        <v>52</v>
      </c>
    </row>
    <row r="105" spans="1:5" ht="12.75">
      <c r="A105" s="27" t="s">
        <v>57</v>
      </c>
      <c r="E105" s="28" t="s">
        <v>52</v>
      </c>
    </row>
    <row r="106" spans="1:5" ht="12.75">
      <c r="A106" t="s">
        <v>58</v>
      </c>
      <c r="E106" s="26" t="s">
        <v>52</v>
      </c>
    </row>
    <row r="107" spans="1:16" ht="12.75">
      <c r="A107" s="16" t="s">
        <v>50</v>
      </c>
      <c r="B107" s="21" t="s">
        <v>198</v>
      </c>
      <c r="C107" s="21" t="s">
        <v>624</v>
      </c>
      <c r="D107" s="16" t="s">
        <v>52</v>
      </c>
      <c r="E107" s="22" t="s">
        <v>625</v>
      </c>
      <c r="F107" s="23" t="s">
        <v>110</v>
      </c>
      <c r="G107" s="24">
        <v>40</v>
      </c>
      <c r="H107" s="24"/>
      <c r="I107" s="24">
        <f>ROUND(ROUND(H107,2)*ROUND(G107,2),2)</f>
        <v>0</v>
      </c>
      <c r="O107">
        <f>(I107*21)/100</f>
        <v>0</v>
      </c>
      <c r="P107" t="s">
        <v>28</v>
      </c>
    </row>
    <row r="108" spans="1:5" ht="12.75">
      <c r="A108" s="25" t="s">
        <v>55</v>
      </c>
      <c r="E108" s="26" t="s">
        <v>52</v>
      </c>
    </row>
    <row r="109" spans="1:5" ht="12.75">
      <c r="A109" s="27" t="s">
        <v>57</v>
      </c>
      <c r="E109" s="28" t="s">
        <v>52</v>
      </c>
    </row>
    <row r="110" spans="1:5" ht="12.75">
      <c r="A110" t="s">
        <v>58</v>
      </c>
      <c r="E110" s="26" t="s">
        <v>52</v>
      </c>
    </row>
    <row r="111" spans="1:16" ht="12.75">
      <c r="A111" s="16" t="s">
        <v>50</v>
      </c>
      <c r="B111" s="21" t="s">
        <v>204</v>
      </c>
      <c r="C111" s="21" t="s">
        <v>626</v>
      </c>
      <c r="D111" s="16" t="s">
        <v>52</v>
      </c>
      <c r="E111" s="22" t="s">
        <v>627</v>
      </c>
      <c r="F111" s="23" t="s">
        <v>93</v>
      </c>
      <c r="G111" s="24">
        <v>100</v>
      </c>
      <c r="H111" s="24"/>
      <c r="I111" s="24">
        <f>ROUND(ROUND(H111,2)*ROUND(G111,2),2)</f>
        <v>0</v>
      </c>
      <c r="O111">
        <f>(I111*21)/100</f>
        <v>0</v>
      </c>
      <c r="P111" t="s">
        <v>28</v>
      </c>
    </row>
    <row r="112" spans="1:5" ht="12.75">
      <c r="A112" s="25" t="s">
        <v>55</v>
      </c>
      <c r="E112" s="26" t="s">
        <v>52</v>
      </c>
    </row>
    <row r="113" spans="1:5" ht="12.75">
      <c r="A113" s="27" t="s">
        <v>57</v>
      </c>
      <c r="E113" s="28" t="s">
        <v>52</v>
      </c>
    </row>
    <row r="114" spans="1:5" ht="12.75">
      <c r="A114" t="s">
        <v>58</v>
      </c>
      <c r="E114" s="26" t="s">
        <v>52</v>
      </c>
    </row>
    <row r="115" spans="1:16" ht="12.75">
      <c r="A115" s="16" t="s">
        <v>50</v>
      </c>
      <c r="B115" s="21" t="s">
        <v>209</v>
      </c>
      <c r="C115" s="21" t="s">
        <v>628</v>
      </c>
      <c r="D115" s="16" t="s">
        <v>52</v>
      </c>
      <c r="E115" s="22" t="s">
        <v>629</v>
      </c>
      <c r="F115" s="23" t="s">
        <v>93</v>
      </c>
      <c r="G115" s="24">
        <v>10</v>
      </c>
      <c r="H115" s="24"/>
      <c r="I115" s="24">
        <f>ROUND(ROUND(H115,2)*ROUND(G115,2),2)</f>
        <v>0</v>
      </c>
      <c r="O115">
        <f>(I115*21)/100</f>
        <v>0</v>
      </c>
      <c r="P115" t="s">
        <v>28</v>
      </c>
    </row>
    <row r="116" spans="1:5" ht="12.75">
      <c r="A116" s="25" t="s">
        <v>55</v>
      </c>
      <c r="E116" s="26" t="s">
        <v>52</v>
      </c>
    </row>
    <row r="117" spans="1:5" ht="12.75">
      <c r="A117" s="27" t="s">
        <v>57</v>
      </c>
      <c r="E117" s="28" t="s">
        <v>52</v>
      </c>
    </row>
    <row r="118" spans="1:5" ht="12.75">
      <c r="A118" t="s">
        <v>58</v>
      </c>
      <c r="E118" s="26" t="s">
        <v>52</v>
      </c>
    </row>
    <row r="119" spans="1:16" ht="12.75">
      <c r="A119" s="16" t="s">
        <v>50</v>
      </c>
      <c r="B119" s="21" t="s">
        <v>214</v>
      </c>
      <c r="C119" s="21" t="s">
        <v>630</v>
      </c>
      <c r="D119" s="16" t="s">
        <v>52</v>
      </c>
      <c r="E119" s="22" t="s">
        <v>631</v>
      </c>
      <c r="F119" s="23" t="s">
        <v>93</v>
      </c>
      <c r="G119" s="24">
        <v>10</v>
      </c>
      <c r="H119" s="24"/>
      <c r="I119" s="24">
        <f>ROUND(ROUND(H119,2)*ROUND(G119,2),2)</f>
        <v>0</v>
      </c>
      <c r="O119">
        <f>(I119*21)/100</f>
        <v>0</v>
      </c>
      <c r="P119" t="s">
        <v>28</v>
      </c>
    </row>
    <row r="120" spans="1:5" ht="12.75">
      <c r="A120" s="25" t="s">
        <v>55</v>
      </c>
      <c r="E120" s="26" t="s">
        <v>52</v>
      </c>
    </row>
    <row r="121" spans="1:5" ht="12.75">
      <c r="A121" s="27" t="s">
        <v>57</v>
      </c>
      <c r="E121" s="28" t="s">
        <v>52</v>
      </c>
    </row>
    <row r="122" spans="1:5" ht="12.75">
      <c r="A122" t="s">
        <v>58</v>
      </c>
      <c r="E122" s="26" t="s">
        <v>52</v>
      </c>
    </row>
    <row r="123" spans="1:16" ht="12.75">
      <c r="A123" s="16" t="s">
        <v>50</v>
      </c>
      <c r="B123" s="21" t="s">
        <v>219</v>
      </c>
      <c r="C123" s="21" t="s">
        <v>632</v>
      </c>
      <c r="D123" s="16" t="s">
        <v>52</v>
      </c>
      <c r="E123" s="22" t="s">
        <v>633</v>
      </c>
      <c r="F123" s="23" t="s">
        <v>93</v>
      </c>
      <c r="G123" s="24">
        <v>10</v>
      </c>
      <c r="H123" s="24"/>
      <c r="I123" s="24">
        <f>ROUND(ROUND(H123,2)*ROUND(G123,2),2)</f>
        <v>0</v>
      </c>
      <c r="O123">
        <f>(I123*21)/100</f>
        <v>0</v>
      </c>
      <c r="P123" t="s">
        <v>28</v>
      </c>
    </row>
    <row r="124" spans="1:5" ht="12.75">
      <c r="A124" s="25" t="s">
        <v>55</v>
      </c>
      <c r="E124" s="26" t="s">
        <v>52</v>
      </c>
    </row>
    <row r="125" spans="1:5" ht="12.75">
      <c r="A125" s="27" t="s">
        <v>57</v>
      </c>
      <c r="E125" s="28" t="s">
        <v>52</v>
      </c>
    </row>
    <row r="126" spans="1:5" ht="12.75">
      <c r="A126" t="s">
        <v>58</v>
      </c>
      <c r="E126" s="26" t="s">
        <v>52</v>
      </c>
    </row>
    <row r="127" spans="1:16" ht="12.75">
      <c r="A127" s="16" t="s">
        <v>50</v>
      </c>
      <c r="B127" s="21" t="s">
        <v>224</v>
      </c>
      <c r="C127" s="21" t="s">
        <v>634</v>
      </c>
      <c r="D127" s="16" t="s">
        <v>52</v>
      </c>
      <c r="E127" s="22" t="s">
        <v>635</v>
      </c>
      <c r="F127" s="23" t="s">
        <v>75</v>
      </c>
      <c r="G127" s="24">
        <v>4</v>
      </c>
      <c r="H127" s="24"/>
      <c r="I127" s="24">
        <f>ROUND(ROUND(H127,2)*ROUND(G127,2),2)</f>
        <v>0</v>
      </c>
      <c r="O127">
        <f>(I127*21)/100</f>
        <v>0</v>
      </c>
      <c r="P127" t="s">
        <v>28</v>
      </c>
    </row>
    <row r="128" spans="1:5" ht="12.75">
      <c r="A128" s="25" t="s">
        <v>55</v>
      </c>
      <c r="E128" s="26" t="s">
        <v>52</v>
      </c>
    </row>
    <row r="129" spans="1:5" ht="12.75">
      <c r="A129" s="27" t="s">
        <v>57</v>
      </c>
      <c r="E129" s="28" t="s">
        <v>52</v>
      </c>
    </row>
    <row r="130" spans="1:5" ht="12.75">
      <c r="A130" t="s">
        <v>58</v>
      </c>
      <c r="E130" s="26" t="s">
        <v>52</v>
      </c>
    </row>
    <row r="131" spans="1:16" ht="12.75">
      <c r="A131" s="16" t="s">
        <v>50</v>
      </c>
      <c r="B131" s="21" t="s">
        <v>228</v>
      </c>
      <c r="C131" s="21" t="s">
        <v>636</v>
      </c>
      <c r="D131" s="16" t="s">
        <v>52</v>
      </c>
      <c r="E131" s="22" t="s">
        <v>637</v>
      </c>
      <c r="F131" s="23" t="s">
        <v>75</v>
      </c>
      <c r="G131" s="24">
        <v>4</v>
      </c>
      <c r="H131" s="24"/>
      <c r="I131" s="24">
        <f>ROUND(ROUND(H131,2)*ROUND(G131,2),2)</f>
        <v>0</v>
      </c>
      <c r="O131">
        <f>(I131*21)/100</f>
        <v>0</v>
      </c>
      <c r="P131" t="s">
        <v>28</v>
      </c>
    </row>
    <row r="132" spans="1:5" ht="12.75">
      <c r="A132" s="25" t="s">
        <v>55</v>
      </c>
      <c r="E132" s="26" t="s">
        <v>52</v>
      </c>
    </row>
    <row r="133" spans="1:5" ht="12.75">
      <c r="A133" s="27" t="s">
        <v>57</v>
      </c>
      <c r="E133" s="28" t="s">
        <v>52</v>
      </c>
    </row>
    <row r="134" spans="1:5" ht="12.75">
      <c r="A134" t="s">
        <v>58</v>
      </c>
      <c r="E134" s="26" t="s">
        <v>52</v>
      </c>
    </row>
    <row r="135" spans="1:16" ht="12.75">
      <c r="A135" s="16" t="s">
        <v>50</v>
      </c>
      <c r="B135" s="21" t="s">
        <v>234</v>
      </c>
      <c r="C135" s="21" t="s">
        <v>638</v>
      </c>
      <c r="D135" s="16" t="s">
        <v>52</v>
      </c>
      <c r="E135" s="22" t="s">
        <v>365</v>
      </c>
      <c r="F135" s="23" t="s">
        <v>366</v>
      </c>
      <c r="G135" s="24">
        <v>1</v>
      </c>
      <c r="H135" s="24"/>
      <c r="I135" s="24">
        <f>ROUND(ROUND(H135,2)*ROUND(G135,2),2)</f>
        <v>0</v>
      </c>
      <c r="O135">
        <f>(I135*21)/100</f>
        <v>0</v>
      </c>
      <c r="P135" t="s">
        <v>28</v>
      </c>
    </row>
    <row r="136" spans="1:5" ht="12.75">
      <c r="A136" s="25" t="s">
        <v>55</v>
      </c>
      <c r="E136" s="26" t="s">
        <v>52</v>
      </c>
    </row>
    <row r="137" spans="1:5" ht="12.75">
      <c r="A137" s="27" t="s">
        <v>57</v>
      </c>
      <c r="E137" s="28" t="s">
        <v>52</v>
      </c>
    </row>
    <row r="138" spans="1:5" ht="12.75">
      <c r="A138" t="s">
        <v>58</v>
      </c>
      <c r="E138" s="26" t="s">
        <v>52</v>
      </c>
    </row>
    <row r="139" spans="1:16" ht="12.75">
      <c r="A139" s="16" t="s">
        <v>50</v>
      </c>
      <c r="B139" s="21" t="s">
        <v>239</v>
      </c>
      <c r="C139" s="21" t="s">
        <v>639</v>
      </c>
      <c r="D139" s="16" t="s">
        <v>52</v>
      </c>
      <c r="E139" s="22" t="s">
        <v>640</v>
      </c>
      <c r="F139" s="23" t="s">
        <v>641</v>
      </c>
      <c r="G139" s="24">
        <v>0.2</v>
      </c>
      <c r="H139" s="24"/>
      <c r="I139" s="24">
        <f>ROUND(ROUND(H139,2)*ROUND(G139,2),2)</f>
        <v>0</v>
      </c>
      <c r="O139">
        <f>(I139*21)/100</f>
        <v>0</v>
      </c>
      <c r="P139" t="s">
        <v>28</v>
      </c>
    </row>
    <row r="140" spans="1:5" ht="12.75">
      <c r="A140" s="25" t="s">
        <v>55</v>
      </c>
      <c r="E140" s="26" t="s">
        <v>52</v>
      </c>
    </row>
    <row r="141" spans="1:5" ht="12.75">
      <c r="A141" s="27" t="s">
        <v>57</v>
      </c>
      <c r="E141" s="28" t="s">
        <v>52</v>
      </c>
    </row>
    <row r="142" spans="1:5" ht="12.75">
      <c r="A142" t="s">
        <v>58</v>
      </c>
      <c r="E142" s="26" t="s">
        <v>52</v>
      </c>
    </row>
    <row r="143" spans="1:16" ht="12.75">
      <c r="A143" s="16" t="s">
        <v>50</v>
      </c>
      <c r="B143" s="21" t="s">
        <v>243</v>
      </c>
      <c r="C143" s="21" t="s">
        <v>642</v>
      </c>
      <c r="D143" s="16" t="s">
        <v>52</v>
      </c>
      <c r="E143" s="22" t="s">
        <v>370</v>
      </c>
      <c r="F143" s="23" t="s">
        <v>366</v>
      </c>
      <c r="G143" s="24">
        <v>1</v>
      </c>
      <c r="H143" s="24"/>
      <c r="I143" s="24">
        <f>ROUND(ROUND(H143,2)*ROUND(G143,2),2)</f>
        <v>0</v>
      </c>
      <c r="O143">
        <f>(I143*21)/100</f>
        <v>0</v>
      </c>
      <c r="P143" t="s">
        <v>28</v>
      </c>
    </row>
    <row r="144" spans="1:5" ht="12.75">
      <c r="A144" s="25" t="s">
        <v>55</v>
      </c>
      <c r="E144" s="26" t="s">
        <v>52</v>
      </c>
    </row>
    <row r="145" spans="1:5" ht="12.75">
      <c r="A145" s="27" t="s">
        <v>57</v>
      </c>
      <c r="E145" s="28" t="s">
        <v>52</v>
      </c>
    </row>
    <row r="146" spans="1:5" ht="12.75">
      <c r="A146" t="s">
        <v>58</v>
      </c>
      <c r="E146" s="26" t="s">
        <v>52</v>
      </c>
    </row>
    <row r="147" spans="1:16" ht="12.75">
      <c r="A147" s="16" t="s">
        <v>50</v>
      </c>
      <c r="B147" s="21" t="s">
        <v>248</v>
      </c>
      <c r="C147" s="21" t="s">
        <v>643</v>
      </c>
      <c r="D147" s="16" t="s">
        <v>52</v>
      </c>
      <c r="E147" s="22" t="s">
        <v>372</v>
      </c>
      <c r="F147" s="23" t="s">
        <v>373</v>
      </c>
      <c r="G147" s="24">
        <v>4</v>
      </c>
      <c r="H147" s="24"/>
      <c r="I147" s="24">
        <f>ROUND(ROUND(H147,2)*ROUND(G147,2),2)</f>
        <v>0</v>
      </c>
      <c r="O147">
        <f>(I147*21)/100</f>
        <v>0</v>
      </c>
      <c r="P147" t="s">
        <v>28</v>
      </c>
    </row>
    <row r="148" spans="1:5" ht="12.75">
      <c r="A148" s="25" t="s">
        <v>55</v>
      </c>
      <c r="E148" s="26" t="s">
        <v>52</v>
      </c>
    </row>
    <row r="149" spans="1:5" ht="12.75">
      <c r="A149" s="27" t="s">
        <v>57</v>
      </c>
      <c r="E149" s="28" t="s">
        <v>52</v>
      </c>
    </row>
    <row r="150" spans="1:5" ht="12.75">
      <c r="A150" t="s">
        <v>58</v>
      </c>
      <c r="E150" s="26" t="s">
        <v>52</v>
      </c>
    </row>
    <row r="151" spans="1:16" ht="12.75">
      <c r="A151" s="16" t="s">
        <v>50</v>
      </c>
      <c r="B151" s="21" t="s">
        <v>253</v>
      </c>
      <c r="C151" s="21" t="s">
        <v>644</v>
      </c>
      <c r="D151" s="16" t="s">
        <v>52</v>
      </c>
      <c r="E151" s="22" t="s">
        <v>375</v>
      </c>
      <c r="F151" s="23" t="s">
        <v>373</v>
      </c>
      <c r="G151" s="24">
        <v>10</v>
      </c>
      <c r="H151" s="24"/>
      <c r="I151" s="24">
        <f>ROUND(ROUND(H151,2)*ROUND(G151,2),2)</f>
        <v>0</v>
      </c>
      <c r="O151">
        <f>(I151*21)/100</f>
        <v>0</v>
      </c>
      <c r="P151" t="s">
        <v>28</v>
      </c>
    </row>
    <row r="152" spans="1:5" ht="12.75">
      <c r="A152" s="25" t="s">
        <v>55</v>
      </c>
      <c r="E152" s="26" t="s">
        <v>52</v>
      </c>
    </row>
    <row r="153" spans="1:5" ht="12.75">
      <c r="A153" s="27" t="s">
        <v>57</v>
      </c>
      <c r="E153" s="28" t="s">
        <v>52</v>
      </c>
    </row>
    <row r="154" spans="1:5" ht="12.75">
      <c r="A154" t="s">
        <v>58</v>
      </c>
      <c r="E154" s="26" t="s">
        <v>52</v>
      </c>
    </row>
    <row r="155" spans="1:16" ht="12.75">
      <c r="A155" s="16" t="s">
        <v>50</v>
      </c>
      <c r="B155" s="21" t="s">
        <v>258</v>
      </c>
      <c r="C155" s="21" t="s">
        <v>645</v>
      </c>
      <c r="D155" s="16" t="s">
        <v>52</v>
      </c>
      <c r="E155" s="22" t="s">
        <v>377</v>
      </c>
      <c r="F155" s="23" t="s">
        <v>366</v>
      </c>
      <c r="G155" s="24">
        <v>1</v>
      </c>
      <c r="H155" s="24"/>
      <c r="I155" s="24">
        <f>ROUND(ROUND(H155,2)*ROUND(G155,2),2)</f>
        <v>0</v>
      </c>
      <c r="O155">
        <f>(I155*21)/100</f>
        <v>0</v>
      </c>
      <c r="P155" t="s">
        <v>28</v>
      </c>
    </row>
    <row r="156" spans="1:5" ht="12.75">
      <c r="A156" s="25" t="s">
        <v>55</v>
      </c>
      <c r="E156" s="26" t="s">
        <v>52</v>
      </c>
    </row>
    <row r="157" spans="1:5" ht="12.75">
      <c r="A157" s="27" t="s">
        <v>57</v>
      </c>
      <c r="E157" s="28" t="s">
        <v>52</v>
      </c>
    </row>
    <row r="158" spans="1:5" ht="12.75">
      <c r="A158" t="s">
        <v>58</v>
      </c>
      <c r="E158" s="26" t="s">
        <v>52</v>
      </c>
    </row>
    <row r="159" spans="1:16" ht="12.75">
      <c r="A159" s="16" t="s">
        <v>50</v>
      </c>
      <c r="B159" s="21" t="s">
        <v>263</v>
      </c>
      <c r="C159" s="21" t="s">
        <v>646</v>
      </c>
      <c r="D159" s="16" t="s">
        <v>52</v>
      </c>
      <c r="E159" s="22" t="s">
        <v>379</v>
      </c>
      <c r="F159" s="23" t="s">
        <v>75</v>
      </c>
      <c r="G159" s="24">
        <v>1</v>
      </c>
      <c r="H159" s="24"/>
      <c r="I159" s="24">
        <f>ROUND(ROUND(H159,2)*ROUND(G159,2),2)</f>
        <v>0</v>
      </c>
      <c r="O159">
        <f>(I159*21)/100</f>
        <v>0</v>
      </c>
      <c r="P159" t="s">
        <v>28</v>
      </c>
    </row>
    <row r="160" spans="1:5" ht="12.75">
      <c r="A160" s="25" t="s">
        <v>55</v>
      </c>
      <c r="E160" s="26" t="s">
        <v>52</v>
      </c>
    </row>
    <row r="161" spans="1:5" ht="12.75">
      <c r="A161" s="27" t="s">
        <v>57</v>
      </c>
      <c r="E161" s="28" t="s">
        <v>52</v>
      </c>
    </row>
    <row r="162" spans="1:5" ht="12.75">
      <c r="A162" t="s">
        <v>58</v>
      </c>
      <c r="E162" s="26" t="s">
        <v>52</v>
      </c>
    </row>
    <row r="163" spans="1:16" ht="12.75">
      <c r="A163" s="16" t="s">
        <v>50</v>
      </c>
      <c r="B163" s="21" t="s">
        <v>268</v>
      </c>
      <c r="C163" s="21" t="s">
        <v>647</v>
      </c>
      <c r="D163" s="16" t="s">
        <v>52</v>
      </c>
      <c r="E163" s="22" t="s">
        <v>381</v>
      </c>
      <c r="F163" s="23" t="s">
        <v>75</v>
      </c>
      <c r="G163" s="24">
        <v>1</v>
      </c>
      <c r="H163" s="24"/>
      <c r="I163" s="24">
        <f>ROUND(ROUND(H163,2)*ROUND(G163,2),2)</f>
        <v>0</v>
      </c>
      <c r="O163">
        <f>(I163*21)/100</f>
        <v>0</v>
      </c>
      <c r="P163" t="s">
        <v>28</v>
      </c>
    </row>
    <row r="164" spans="1:5" ht="12.75">
      <c r="A164" s="25" t="s">
        <v>55</v>
      </c>
      <c r="E164" s="26" t="s">
        <v>52</v>
      </c>
    </row>
    <row r="165" spans="1:5" ht="12.75">
      <c r="A165" s="27" t="s">
        <v>57</v>
      </c>
      <c r="E165" s="28" t="s">
        <v>52</v>
      </c>
    </row>
    <row r="166" spans="1:5" ht="12.75">
      <c r="A166" t="s">
        <v>58</v>
      </c>
      <c r="E166" s="26" t="s">
        <v>52</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34"/>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21</v>
      </c>
      <c r="I3" s="29">
        <f>0+I10</f>
        <v>0</v>
      </c>
      <c r="O3" t="s">
        <v>25</v>
      </c>
      <c r="P3" t="s">
        <v>28</v>
      </c>
    </row>
    <row r="4" spans="1:16" ht="15">
      <c r="A4" t="s">
        <v>16</v>
      </c>
      <c r="B4" s="9" t="s">
        <v>17</v>
      </c>
      <c r="C4" s="34" t="s">
        <v>18</v>
      </c>
      <c r="D4" s="32"/>
      <c r="E4" s="10" t="s">
        <v>19</v>
      </c>
      <c r="F4" s="1"/>
      <c r="G4" s="1"/>
      <c r="H4" s="8"/>
      <c r="I4" s="8"/>
      <c r="O4" t="s">
        <v>26</v>
      </c>
      <c r="P4" t="s">
        <v>28</v>
      </c>
    </row>
    <row r="5" spans="1:16" ht="15">
      <c r="A5" t="s">
        <v>20</v>
      </c>
      <c r="B5" s="9" t="s">
        <v>17</v>
      </c>
      <c r="C5" s="34" t="s">
        <v>21</v>
      </c>
      <c r="D5" s="32"/>
      <c r="E5" s="10" t="s">
        <v>22</v>
      </c>
      <c r="F5" s="1"/>
      <c r="G5" s="1"/>
      <c r="H5" s="1"/>
      <c r="I5" s="1"/>
      <c r="O5" t="s">
        <v>27</v>
      </c>
      <c r="P5" t="s">
        <v>28</v>
      </c>
    </row>
    <row r="6" spans="1:9" ht="15">
      <c r="A6" t="s">
        <v>23</v>
      </c>
      <c r="B6" s="12" t="s">
        <v>24</v>
      </c>
      <c r="C6" s="35" t="s">
        <v>21</v>
      </c>
      <c r="D6" s="36"/>
      <c r="E6" s="13" t="s">
        <v>30</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0+I11+I15+I19+I23+I27+I31</f>
        <v>0</v>
      </c>
    </row>
    <row r="11" spans="1:16" ht="12.75">
      <c r="A11" s="16" t="s">
        <v>50</v>
      </c>
      <c r="B11" s="21" t="s">
        <v>34</v>
      </c>
      <c r="C11" s="21" t="s">
        <v>51</v>
      </c>
      <c r="D11" s="16" t="s">
        <v>52</v>
      </c>
      <c r="E11" s="22" t="s">
        <v>53</v>
      </c>
      <c r="F11" s="23" t="s">
        <v>54</v>
      </c>
      <c r="G11" s="24">
        <v>1</v>
      </c>
      <c r="H11" s="24"/>
      <c r="I11" s="24">
        <f>ROUND(ROUND(H11,2)*ROUND(G11,2),2)</f>
        <v>0</v>
      </c>
      <c r="O11">
        <f>(I11*21)/100</f>
        <v>0</v>
      </c>
      <c r="P11" t="s">
        <v>28</v>
      </c>
    </row>
    <row r="12" spans="1:5" ht="38.25">
      <c r="A12" s="25" t="s">
        <v>55</v>
      </c>
      <c r="E12" s="26" t="s">
        <v>56</v>
      </c>
    </row>
    <row r="13" spans="1:5" ht="12.75">
      <c r="A13" s="27" t="s">
        <v>57</v>
      </c>
      <c r="E13" s="28" t="s">
        <v>52</v>
      </c>
    </row>
    <row r="14" spans="1:5" ht="12.75">
      <c r="A14" t="s">
        <v>58</v>
      </c>
      <c r="E14" s="26" t="s">
        <v>59</v>
      </c>
    </row>
    <row r="15" spans="1:16" ht="12.75">
      <c r="A15" s="16" t="s">
        <v>50</v>
      </c>
      <c r="B15" s="21" t="s">
        <v>28</v>
      </c>
      <c r="C15" s="21" t="s">
        <v>60</v>
      </c>
      <c r="D15" s="16" t="s">
        <v>61</v>
      </c>
      <c r="E15" s="22" t="s">
        <v>62</v>
      </c>
      <c r="F15" s="23" t="s">
        <v>54</v>
      </c>
      <c r="G15" s="24">
        <v>1</v>
      </c>
      <c r="H15" s="24"/>
      <c r="I15" s="24">
        <f>ROUND(ROUND(H15,2)*ROUND(G15,2),2)</f>
        <v>0</v>
      </c>
      <c r="O15">
        <f>(I15*21)/100</f>
        <v>0</v>
      </c>
      <c r="P15" t="s">
        <v>28</v>
      </c>
    </row>
    <row r="16" spans="1:5" ht="12.75">
      <c r="A16" s="25" t="s">
        <v>55</v>
      </c>
      <c r="E16" s="26" t="s">
        <v>63</v>
      </c>
    </row>
    <row r="17" spans="1:5" ht="12.75">
      <c r="A17" s="27" t="s">
        <v>57</v>
      </c>
      <c r="E17" s="28" t="s">
        <v>52</v>
      </c>
    </row>
    <row r="18" spans="1:5" ht="12.75">
      <c r="A18" t="s">
        <v>58</v>
      </c>
      <c r="E18" s="26" t="s">
        <v>64</v>
      </c>
    </row>
    <row r="19" spans="1:16" ht="12.75">
      <c r="A19" s="16" t="s">
        <v>50</v>
      </c>
      <c r="B19" s="21" t="s">
        <v>29</v>
      </c>
      <c r="C19" s="21" t="s">
        <v>60</v>
      </c>
      <c r="D19" s="16" t="s">
        <v>65</v>
      </c>
      <c r="E19" s="22" t="s">
        <v>62</v>
      </c>
      <c r="F19" s="23" t="s">
        <v>54</v>
      </c>
      <c r="G19" s="24">
        <v>1</v>
      </c>
      <c r="H19" s="24"/>
      <c r="I19" s="24">
        <f>ROUND(ROUND(H19,2)*ROUND(G19,2),2)</f>
        <v>0</v>
      </c>
      <c r="O19">
        <f>(I19*21)/100</f>
        <v>0</v>
      </c>
      <c r="P19" t="s">
        <v>28</v>
      </c>
    </row>
    <row r="20" spans="1:5" ht="12.75">
      <c r="A20" s="25" t="s">
        <v>55</v>
      </c>
      <c r="E20" s="26" t="s">
        <v>66</v>
      </c>
    </row>
    <row r="21" spans="1:5" ht="12.75">
      <c r="A21" s="27" t="s">
        <v>57</v>
      </c>
      <c r="E21" s="28" t="s">
        <v>52</v>
      </c>
    </row>
    <row r="22" spans="1:5" ht="12.75">
      <c r="A22" t="s">
        <v>58</v>
      </c>
      <c r="E22" s="26" t="s">
        <v>64</v>
      </c>
    </row>
    <row r="23" spans="1:16" ht="12.75">
      <c r="A23" s="16" t="s">
        <v>50</v>
      </c>
      <c r="B23" s="21" t="s">
        <v>38</v>
      </c>
      <c r="C23" s="21" t="s">
        <v>67</v>
      </c>
      <c r="D23" s="16" t="s">
        <v>52</v>
      </c>
      <c r="E23" s="22" t="s">
        <v>68</v>
      </c>
      <c r="F23" s="23" t="s">
        <v>54</v>
      </c>
      <c r="G23" s="24">
        <v>1</v>
      </c>
      <c r="H23" s="24"/>
      <c r="I23" s="24">
        <f>ROUND(ROUND(H23,2)*ROUND(G23,2),2)</f>
        <v>0</v>
      </c>
      <c r="O23">
        <f>(I23*21)/100</f>
        <v>0</v>
      </c>
      <c r="P23" t="s">
        <v>28</v>
      </c>
    </row>
    <row r="24" spans="1:5" ht="12.75">
      <c r="A24" s="25" t="s">
        <v>55</v>
      </c>
      <c r="E24" s="26" t="s">
        <v>52</v>
      </c>
    </row>
    <row r="25" spans="1:5" ht="12.75">
      <c r="A25" s="27" t="s">
        <v>57</v>
      </c>
      <c r="E25" s="28" t="s">
        <v>69</v>
      </c>
    </row>
    <row r="26" spans="1:5" ht="12.75">
      <c r="A26" t="s">
        <v>58</v>
      </c>
      <c r="E26" s="26" t="s">
        <v>64</v>
      </c>
    </row>
    <row r="27" spans="1:16" ht="12.75">
      <c r="A27" s="16" t="s">
        <v>50</v>
      </c>
      <c r="B27" s="21" t="s">
        <v>40</v>
      </c>
      <c r="C27" s="21" t="s">
        <v>70</v>
      </c>
      <c r="D27" s="16" t="s">
        <v>52</v>
      </c>
      <c r="E27" s="22" t="s">
        <v>71</v>
      </c>
      <c r="F27" s="23" t="s">
        <v>54</v>
      </c>
      <c r="G27" s="24">
        <v>1</v>
      </c>
      <c r="H27" s="24"/>
      <c r="I27" s="24">
        <f>ROUND(ROUND(H27,2)*ROUND(G27,2),2)</f>
        <v>0</v>
      </c>
      <c r="O27">
        <f>(I27*21)/100</f>
        <v>0</v>
      </c>
      <c r="P27" t="s">
        <v>28</v>
      </c>
    </row>
    <row r="28" spans="1:5" ht="12.75">
      <c r="A28" s="25" t="s">
        <v>55</v>
      </c>
      <c r="E28" s="26" t="s">
        <v>72</v>
      </c>
    </row>
    <row r="29" spans="1:5" ht="12.75">
      <c r="A29" s="27" t="s">
        <v>57</v>
      </c>
      <c r="E29" s="28" t="s">
        <v>69</v>
      </c>
    </row>
    <row r="30" spans="1:5" ht="12.75">
      <c r="A30" t="s">
        <v>58</v>
      </c>
      <c r="E30" s="26" t="s">
        <v>64</v>
      </c>
    </row>
    <row r="31" spans="1:16" ht="12.75">
      <c r="A31" s="16" t="s">
        <v>50</v>
      </c>
      <c r="B31" s="21" t="s">
        <v>42</v>
      </c>
      <c r="C31" s="21" t="s">
        <v>73</v>
      </c>
      <c r="D31" s="16" t="s">
        <v>52</v>
      </c>
      <c r="E31" s="22" t="s">
        <v>74</v>
      </c>
      <c r="F31" s="23" t="s">
        <v>75</v>
      </c>
      <c r="G31" s="24">
        <v>1</v>
      </c>
      <c r="H31" s="24"/>
      <c r="I31" s="24">
        <f>ROUND(ROUND(H31,2)*ROUND(G31,2),2)</f>
        <v>0</v>
      </c>
      <c r="O31">
        <f>(I31*21)/100</f>
        <v>0</v>
      </c>
      <c r="P31" t="s">
        <v>28</v>
      </c>
    </row>
    <row r="32" spans="1:5" ht="12.75">
      <c r="A32" s="25" t="s">
        <v>55</v>
      </c>
      <c r="E32" s="26" t="s">
        <v>76</v>
      </c>
    </row>
    <row r="33" spans="1:5" ht="12.75">
      <c r="A33" s="27" t="s">
        <v>57</v>
      </c>
      <c r="E33" s="28" t="s">
        <v>52</v>
      </c>
    </row>
    <row r="34" spans="1:5" ht="89.25">
      <c r="A34" t="s">
        <v>58</v>
      </c>
      <c r="E34" s="26" t="s">
        <v>77</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209"/>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78</v>
      </c>
      <c r="I3" s="29">
        <f>0+I10+I19+I96+I101+I110+I151+I156+I169</f>
        <v>0</v>
      </c>
      <c r="O3" t="s">
        <v>25</v>
      </c>
      <c r="P3" t="s">
        <v>28</v>
      </c>
    </row>
    <row r="4" spans="1:16" ht="15">
      <c r="A4" t="s">
        <v>16</v>
      </c>
      <c r="B4" s="9" t="s">
        <v>17</v>
      </c>
      <c r="C4" s="34" t="s">
        <v>18</v>
      </c>
      <c r="D4" s="32"/>
      <c r="E4" s="10" t="s">
        <v>19</v>
      </c>
      <c r="F4" s="1"/>
      <c r="G4" s="1"/>
      <c r="H4" s="8"/>
      <c r="I4" s="8"/>
      <c r="O4" t="s">
        <v>26</v>
      </c>
      <c r="P4" t="s">
        <v>28</v>
      </c>
    </row>
    <row r="5" spans="1:16" ht="15">
      <c r="A5" t="s">
        <v>20</v>
      </c>
      <c r="B5" s="9" t="s">
        <v>17</v>
      </c>
      <c r="C5" s="34" t="s">
        <v>78</v>
      </c>
      <c r="D5" s="32"/>
      <c r="E5" s="10" t="s">
        <v>79</v>
      </c>
      <c r="F5" s="1"/>
      <c r="G5" s="1"/>
      <c r="H5" s="1"/>
      <c r="I5" s="1"/>
      <c r="O5" t="s">
        <v>27</v>
      </c>
      <c r="P5" t="s">
        <v>28</v>
      </c>
    </row>
    <row r="6" spans="1:9" ht="15">
      <c r="A6" t="s">
        <v>23</v>
      </c>
      <c r="B6" s="12" t="s">
        <v>24</v>
      </c>
      <c r="C6" s="35" t="s">
        <v>78</v>
      </c>
      <c r="D6" s="36"/>
      <c r="E6" s="13" t="s">
        <v>80</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0+I11+I15</f>
        <v>0</v>
      </c>
    </row>
    <row r="11" spans="1:16" ht="12.75">
      <c r="A11" s="16" t="s">
        <v>50</v>
      </c>
      <c r="B11" s="21" t="s">
        <v>34</v>
      </c>
      <c r="C11" s="21" t="s">
        <v>81</v>
      </c>
      <c r="D11" s="16" t="s">
        <v>52</v>
      </c>
      <c r="E11" s="22" t="s">
        <v>82</v>
      </c>
      <c r="F11" s="23" t="s">
        <v>83</v>
      </c>
      <c r="G11" s="24">
        <v>34.4</v>
      </c>
      <c r="H11" s="24"/>
      <c r="I11" s="24">
        <f>ROUND(ROUND(H11,2)*ROUND(G11,2),2)</f>
        <v>0</v>
      </c>
      <c r="O11">
        <f>(I11*21)/100</f>
        <v>0</v>
      </c>
      <c r="P11" t="s">
        <v>28</v>
      </c>
    </row>
    <row r="12" spans="1:5" ht="12.75">
      <c r="A12" s="25" t="s">
        <v>55</v>
      </c>
      <c r="E12" s="26" t="s">
        <v>84</v>
      </c>
    </row>
    <row r="13" spans="1:5" ht="12.75">
      <c r="A13" s="27" t="s">
        <v>57</v>
      </c>
      <c r="E13" s="28" t="s">
        <v>52</v>
      </c>
    </row>
    <row r="14" spans="1:5" ht="25.5">
      <c r="A14" t="s">
        <v>58</v>
      </c>
      <c r="E14" s="26" t="s">
        <v>85</v>
      </c>
    </row>
    <row r="15" spans="1:16" ht="12.75">
      <c r="A15" s="16" t="s">
        <v>50</v>
      </c>
      <c r="B15" s="21" t="s">
        <v>28</v>
      </c>
      <c r="C15" s="21" t="s">
        <v>86</v>
      </c>
      <c r="D15" s="16" t="s">
        <v>52</v>
      </c>
      <c r="E15" s="22" t="s">
        <v>82</v>
      </c>
      <c r="F15" s="23" t="s">
        <v>87</v>
      </c>
      <c r="G15" s="24">
        <v>73.18</v>
      </c>
      <c r="H15" s="24"/>
      <c r="I15" s="24">
        <f>ROUND(ROUND(H15,2)*ROUND(G15,2),2)</f>
        <v>0</v>
      </c>
      <c r="O15">
        <f>(I15*21)/100</f>
        <v>0</v>
      </c>
      <c r="P15" t="s">
        <v>28</v>
      </c>
    </row>
    <row r="16" spans="1:5" ht="12.75">
      <c r="A16" s="25" t="s">
        <v>55</v>
      </c>
      <c r="E16" s="26" t="s">
        <v>88</v>
      </c>
    </row>
    <row r="17" spans="1:5" ht="76.5">
      <c r="A17" s="27" t="s">
        <v>57</v>
      </c>
      <c r="E17" s="28" t="s">
        <v>89</v>
      </c>
    </row>
    <row r="18" spans="1:5" ht="25.5">
      <c r="A18" t="s">
        <v>58</v>
      </c>
      <c r="E18" s="26" t="s">
        <v>85</v>
      </c>
    </row>
    <row r="19" spans="1:9" ht="12.75">
      <c r="A19" s="4" t="s">
        <v>48</v>
      </c>
      <c r="B19" s="4"/>
      <c r="C19" s="30" t="s">
        <v>34</v>
      </c>
      <c r="D19" s="4"/>
      <c r="E19" s="19" t="s">
        <v>90</v>
      </c>
      <c r="F19" s="4"/>
      <c r="G19" s="4"/>
      <c r="H19" s="4"/>
      <c r="I19" s="31">
        <f>0+I20+I24+I28+I32+I36+I40+I44+I48+I52+I56+I60+I64+I68+I72+I76+I80+I84+I88+I92</f>
        <v>0</v>
      </c>
    </row>
    <row r="20" spans="1:16" ht="12.75">
      <c r="A20" s="16" t="s">
        <v>50</v>
      </c>
      <c r="B20" s="21" t="s">
        <v>29</v>
      </c>
      <c r="C20" s="21" t="s">
        <v>91</v>
      </c>
      <c r="D20" s="16" t="s">
        <v>52</v>
      </c>
      <c r="E20" s="22" t="s">
        <v>92</v>
      </c>
      <c r="F20" s="23" t="s">
        <v>93</v>
      </c>
      <c r="G20" s="24">
        <v>136</v>
      </c>
      <c r="H20" s="24"/>
      <c r="I20" s="24">
        <f>ROUND(ROUND(H20,2)*ROUND(G20,2),2)</f>
        <v>0</v>
      </c>
      <c r="O20">
        <f>(I20*21)/100</f>
        <v>0</v>
      </c>
      <c r="P20" t="s">
        <v>28</v>
      </c>
    </row>
    <row r="21" spans="1:5" ht="12.75">
      <c r="A21" s="25" t="s">
        <v>55</v>
      </c>
      <c r="E21" s="26" t="s">
        <v>94</v>
      </c>
    </row>
    <row r="22" spans="1:5" ht="12.75">
      <c r="A22" s="27" t="s">
        <v>57</v>
      </c>
      <c r="E22" s="28" t="s">
        <v>52</v>
      </c>
    </row>
    <row r="23" spans="1:5" ht="38.25">
      <c r="A23" t="s">
        <v>58</v>
      </c>
      <c r="E23" s="26" t="s">
        <v>95</v>
      </c>
    </row>
    <row r="24" spans="1:16" ht="12.75">
      <c r="A24" s="16" t="s">
        <v>50</v>
      </c>
      <c r="B24" s="21" t="s">
        <v>38</v>
      </c>
      <c r="C24" s="21" t="s">
        <v>96</v>
      </c>
      <c r="D24" s="16" t="s">
        <v>52</v>
      </c>
      <c r="E24" s="22" t="s">
        <v>97</v>
      </c>
      <c r="F24" s="23" t="s">
        <v>75</v>
      </c>
      <c r="G24" s="24">
        <v>7</v>
      </c>
      <c r="H24" s="24"/>
      <c r="I24" s="24">
        <f>ROUND(ROUND(H24,2)*ROUND(G24,2),2)</f>
        <v>0</v>
      </c>
      <c r="O24">
        <f>(I24*21)/100</f>
        <v>0</v>
      </c>
      <c r="P24" t="s">
        <v>28</v>
      </c>
    </row>
    <row r="25" spans="1:5" ht="12.75">
      <c r="A25" s="25" t="s">
        <v>55</v>
      </c>
      <c r="E25" s="26" t="s">
        <v>98</v>
      </c>
    </row>
    <row r="26" spans="1:5" ht="12.75">
      <c r="A26" s="27" t="s">
        <v>57</v>
      </c>
      <c r="E26" s="28" t="s">
        <v>52</v>
      </c>
    </row>
    <row r="27" spans="1:5" ht="165.75">
      <c r="A27" t="s">
        <v>58</v>
      </c>
      <c r="E27" s="26" t="s">
        <v>99</v>
      </c>
    </row>
    <row r="28" spans="1:16" ht="25.5">
      <c r="A28" s="16" t="s">
        <v>50</v>
      </c>
      <c r="B28" s="21" t="s">
        <v>40</v>
      </c>
      <c r="C28" s="21" t="s">
        <v>100</v>
      </c>
      <c r="D28" s="16" t="s">
        <v>52</v>
      </c>
      <c r="E28" s="22" t="s">
        <v>101</v>
      </c>
      <c r="F28" s="23" t="s">
        <v>83</v>
      </c>
      <c r="G28" s="24">
        <v>2.1</v>
      </c>
      <c r="H28" s="24"/>
      <c r="I28" s="24">
        <f>ROUND(ROUND(H28,2)*ROUND(G28,2),2)</f>
        <v>0</v>
      </c>
      <c r="O28">
        <f>(I28*21)/100</f>
        <v>0</v>
      </c>
      <c r="P28" t="s">
        <v>28</v>
      </c>
    </row>
    <row r="29" spans="1:5" ht="12.75">
      <c r="A29" s="25" t="s">
        <v>55</v>
      </c>
      <c r="E29" s="26" t="s">
        <v>52</v>
      </c>
    </row>
    <row r="30" spans="1:5" ht="12.75">
      <c r="A30" s="27" t="s">
        <v>57</v>
      </c>
      <c r="E30" s="28" t="s">
        <v>102</v>
      </c>
    </row>
    <row r="31" spans="1:5" ht="63.75">
      <c r="A31" t="s">
        <v>58</v>
      </c>
      <c r="E31" s="26" t="s">
        <v>103</v>
      </c>
    </row>
    <row r="32" spans="1:16" ht="25.5">
      <c r="A32" s="16" t="s">
        <v>50</v>
      </c>
      <c r="B32" s="21" t="s">
        <v>42</v>
      </c>
      <c r="C32" s="21" t="s">
        <v>104</v>
      </c>
      <c r="D32" s="16" t="s">
        <v>52</v>
      </c>
      <c r="E32" s="22" t="s">
        <v>105</v>
      </c>
      <c r="F32" s="23" t="s">
        <v>83</v>
      </c>
      <c r="G32" s="24">
        <v>27.9</v>
      </c>
      <c r="H32" s="24"/>
      <c r="I32" s="24">
        <f>ROUND(ROUND(H32,2)*ROUND(G32,2),2)</f>
        <v>0</v>
      </c>
      <c r="O32">
        <f>(I32*21)/100</f>
        <v>0</v>
      </c>
      <c r="P32" t="s">
        <v>28</v>
      </c>
    </row>
    <row r="33" spans="1:5" ht="12.75">
      <c r="A33" s="25" t="s">
        <v>55</v>
      </c>
      <c r="E33" s="26" t="s">
        <v>52</v>
      </c>
    </row>
    <row r="34" spans="1:5" ht="12.75">
      <c r="A34" s="27" t="s">
        <v>57</v>
      </c>
      <c r="E34" s="28" t="s">
        <v>106</v>
      </c>
    </row>
    <row r="35" spans="1:5" ht="63.75">
      <c r="A35" t="s">
        <v>58</v>
      </c>
      <c r="E35" s="26" t="s">
        <v>103</v>
      </c>
    </row>
    <row r="36" spans="1:16" ht="25.5">
      <c r="A36" s="16" t="s">
        <v>50</v>
      </c>
      <c r="B36" s="21" t="s">
        <v>107</v>
      </c>
      <c r="C36" s="21" t="s">
        <v>108</v>
      </c>
      <c r="D36" s="16" t="s">
        <v>52</v>
      </c>
      <c r="E36" s="22" t="s">
        <v>109</v>
      </c>
      <c r="F36" s="23" t="s">
        <v>110</v>
      </c>
      <c r="G36" s="24">
        <v>25</v>
      </c>
      <c r="H36" s="24"/>
      <c r="I36" s="24">
        <f>ROUND(ROUND(H36,2)*ROUND(G36,2),2)</f>
        <v>0</v>
      </c>
      <c r="O36">
        <f>(I36*21)/100</f>
        <v>0</v>
      </c>
      <c r="P36" t="s">
        <v>28</v>
      </c>
    </row>
    <row r="37" spans="1:5" ht="12.75">
      <c r="A37" s="25" t="s">
        <v>55</v>
      </c>
      <c r="E37" s="26" t="s">
        <v>52</v>
      </c>
    </row>
    <row r="38" spans="1:5" ht="12.75">
      <c r="A38" s="27" t="s">
        <v>57</v>
      </c>
      <c r="E38" s="28" t="s">
        <v>52</v>
      </c>
    </row>
    <row r="39" spans="1:5" ht="63.75">
      <c r="A39" t="s">
        <v>58</v>
      </c>
      <c r="E39" s="26" t="s">
        <v>103</v>
      </c>
    </row>
    <row r="40" spans="1:16" ht="12.75">
      <c r="A40" s="16" t="s">
        <v>50</v>
      </c>
      <c r="B40" s="21" t="s">
        <v>111</v>
      </c>
      <c r="C40" s="21" t="s">
        <v>112</v>
      </c>
      <c r="D40" s="16" t="s">
        <v>52</v>
      </c>
      <c r="E40" s="22" t="s">
        <v>113</v>
      </c>
      <c r="F40" s="23" t="s">
        <v>83</v>
      </c>
      <c r="G40" s="24">
        <v>27.09</v>
      </c>
      <c r="H40" s="24"/>
      <c r="I40" s="24">
        <f>ROUND(ROUND(H40,2)*ROUND(G40,2),2)</f>
        <v>0</v>
      </c>
      <c r="O40">
        <f>(I40*21)/100</f>
        <v>0</v>
      </c>
      <c r="P40" t="s">
        <v>28</v>
      </c>
    </row>
    <row r="41" spans="1:5" ht="12.75">
      <c r="A41" s="25" t="s">
        <v>55</v>
      </c>
      <c r="E41" s="26" t="s">
        <v>114</v>
      </c>
    </row>
    <row r="42" spans="1:5" ht="38.25">
      <c r="A42" s="27" t="s">
        <v>57</v>
      </c>
      <c r="E42" s="28" t="s">
        <v>115</v>
      </c>
    </row>
    <row r="43" spans="1:5" ht="63.75">
      <c r="A43" t="s">
        <v>58</v>
      </c>
      <c r="E43" s="26" t="s">
        <v>103</v>
      </c>
    </row>
    <row r="44" spans="1:16" ht="12.75">
      <c r="A44" s="16" t="s">
        <v>50</v>
      </c>
      <c r="B44" s="21" t="s">
        <v>45</v>
      </c>
      <c r="C44" s="21" t="s">
        <v>116</v>
      </c>
      <c r="D44" s="16" t="s">
        <v>52</v>
      </c>
      <c r="E44" s="22" t="s">
        <v>117</v>
      </c>
      <c r="F44" s="23" t="s">
        <v>83</v>
      </c>
      <c r="G44" s="24">
        <v>6.2</v>
      </c>
      <c r="H44" s="24"/>
      <c r="I44" s="24">
        <f>ROUND(ROUND(H44,2)*ROUND(G44,2),2)</f>
        <v>0</v>
      </c>
      <c r="O44">
        <f>(I44*21)/100</f>
        <v>0</v>
      </c>
      <c r="P44" t="s">
        <v>28</v>
      </c>
    </row>
    <row r="45" spans="1:5" ht="12.75">
      <c r="A45" s="25" t="s">
        <v>55</v>
      </c>
      <c r="E45" s="26" t="s">
        <v>118</v>
      </c>
    </row>
    <row r="46" spans="1:5" ht="12.75">
      <c r="A46" s="27" t="s">
        <v>57</v>
      </c>
      <c r="E46" s="28" t="s">
        <v>119</v>
      </c>
    </row>
    <row r="47" spans="1:5" ht="38.25">
      <c r="A47" t="s">
        <v>58</v>
      </c>
      <c r="E47" s="26" t="s">
        <v>120</v>
      </c>
    </row>
    <row r="48" spans="1:16" ht="12.75">
      <c r="A48" s="16" t="s">
        <v>50</v>
      </c>
      <c r="B48" s="21" t="s">
        <v>47</v>
      </c>
      <c r="C48" s="21" t="s">
        <v>121</v>
      </c>
      <c r="D48" s="16" t="s">
        <v>52</v>
      </c>
      <c r="E48" s="22" t="s">
        <v>122</v>
      </c>
      <c r="F48" s="23" t="s">
        <v>83</v>
      </c>
      <c r="G48" s="24">
        <v>35</v>
      </c>
      <c r="H48" s="24"/>
      <c r="I48" s="24">
        <f>ROUND(ROUND(H48,2)*ROUND(G48,2),2)</f>
        <v>0</v>
      </c>
      <c r="O48">
        <f>(I48*21)/100</f>
        <v>0</v>
      </c>
      <c r="P48" t="s">
        <v>28</v>
      </c>
    </row>
    <row r="49" spans="1:5" ht="12.75">
      <c r="A49" s="25" t="s">
        <v>55</v>
      </c>
      <c r="E49" s="26" t="s">
        <v>118</v>
      </c>
    </row>
    <row r="50" spans="1:5" ht="12.75">
      <c r="A50" s="27" t="s">
        <v>57</v>
      </c>
      <c r="E50" s="28" t="s">
        <v>52</v>
      </c>
    </row>
    <row r="51" spans="1:5" ht="331.5">
      <c r="A51" t="s">
        <v>58</v>
      </c>
      <c r="E51" s="26" t="s">
        <v>123</v>
      </c>
    </row>
    <row r="52" spans="1:16" ht="12.75">
      <c r="A52" s="16" t="s">
        <v>50</v>
      </c>
      <c r="B52" s="21" t="s">
        <v>124</v>
      </c>
      <c r="C52" s="21" t="s">
        <v>125</v>
      </c>
      <c r="D52" s="16" t="s">
        <v>52</v>
      </c>
      <c r="E52" s="22" t="s">
        <v>126</v>
      </c>
      <c r="F52" s="23" t="s">
        <v>83</v>
      </c>
      <c r="G52" s="24">
        <v>9</v>
      </c>
      <c r="H52" s="24"/>
      <c r="I52" s="24">
        <f>ROUND(ROUND(H52,2)*ROUND(G52,2),2)</f>
        <v>0</v>
      </c>
      <c r="O52">
        <f>(I52*21)/100</f>
        <v>0</v>
      </c>
      <c r="P52" t="s">
        <v>28</v>
      </c>
    </row>
    <row r="53" spans="1:5" ht="12.75">
      <c r="A53" s="25" t="s">
        <v>55</v>
      </c>
      <c r="E53" s="26" t="s">
        <v>127</v>
      </c>
    </row>
    <row r="54" spans="1:5" ht="12.75">
      <c r="A54" s="27" t="s">
        <v>57</v>
      </c>
      <c r="E54" s="28" t="s">
        <v>128</v>
      </c>
    </row>
    <row r="55" spans="1:5" ht="306">
      <c r="A55" t="s">
        <v>58</v>
      </c>
      <c r="E55" s="26" t="s">
        <v>129</v>
      </c>
    </row>
    <row r="56" spans="1:16" ht="12.75">
      <c r="A56" s="16" t="s">
        <v>50</v>
      </c>
      <c r="B56" s="21" t="s">
        <v>130</v>
      </c>
      <c r="C56" s="21" t="s">
        <v>131</v>
      </c>
      <c r="D56" s="16" t="s">
        <v>52</v>
      </c>
      <c r="E56" s="22" t="s">
        <v>132</v>
      </c>
      <c r="F56" s="23" t="s">
        <v>83</v>
      </c>
      <c r="G56" s="24">
        <v>78.4</v>
      </c>
      <c r="H56" s="24"/>
      <c r="I56" s="24">
        <f>ROUND(ROUND(H56,2)*ROUND(G56,2),2)</f>
        <v>0</v>
      </c>
      <c r="O56">
        <f>(I56*21)/100</f>
        <v>0</v>
      </c>
      <c r="P56" t="s">
        <v>28</v>
      </c>
    </row>
    <row r="57" spans="1:5" ht="12.75">
      <c r="A57" s="25" t="s">
        <v>55</v>
      </c>
      <c r="E57" s="26" t="s">
        <v>133</v>
      </c>
    </row>
    <row r="58" spans="1:5" ht="12.75">
      <c r="A58" s="27" t="s">
        <v>57</v>
      </c>
      <c r="E58" s="28" t="s">
        <v>134</v>
      </c>
    </row>
    <row r="59" spans="1:5" ht="293.25">
      <c r="A59" t="s">
        <v>58</v>
      </c>
      <c r="E59" s="26" t="s">
        <v>135</v>
      </c>
    </row>
    <row r="60" spans="1:16" ht="12.75">
      <c r="A60" s="16" t="s">
        <v>50</v>
      </c>
      <c r="B60" s="21" t="s">
        <v>136</v>
      </c>
      <c r="C60" s="21" t="s">
        <v>137</v>
      </c>
      <c r="D60" s="16" t="s">
        <v>52</v>
      </c>
      <c r="E60" s="22" t="s">
        <v>138</v>
      </c>
      <c r="F60" s="23" t="s">
        <v>83</v>
      </c>
      <c r="G60" s="24">
        <v>55</v>
      </c>
      <c r="H60" s="24"/>
      <c r="I60" s="24">
        <f>ROUND(ROUND(H60,2)*ROUND(G60,2),2)</f>
        <v>0</v>
      </c>
      <c r="O60">
        <f>(I60*21)/100</f>
        <v>0</v>
      </c>
      <c r="P60" t="s">
        <v>28</v>
      </c>
    </row>
    <row r="61" spans="1:5" ht="12.75">
      <c r="A61" s="25" t="s">
        <v>55</v>
      </c>
      <c r="E61" s="26" t="s">
        <v>52</v>
      </c>
    </row>
    <row r="62" spans="1:5" ht="12.75">
      <c r="A62" s="27" t="s">
        <v>57</v>
      </c>
      <c r="E62" s="28" t="s">
        <v>139</v>
      </c>
    </row>
    <row r="63" spans="1:5" ht="293.25">
      <c r="A63" t="s">
        <v>58</v>
      </c>
      <c r="E63" s="26" t="s">
        <v>135</v>
      </c>
    </row>
    <row r="64" spans="1:16" ht="12.75">
      <c r="A64" s="16" t="s">
        <v>50</v>
      </c>
      <c r="B64" s="21" t="s">
        <v>140</v>
      </c>
      <c r="C64" s="21" t="s">
        <v>141</v>
      </c>
      <c r="D64" s="16" t="s">
        <v>52</v>
      </c>
      <c r="E64" s="22" t="s">
        <v>142</v>
      </c>
      <c r="F64" s="23" t="s">
        <v>83</v>
      </c>
      <c r="G64" s="24">
        <v>49</v>
      </c>
      <c r="H64" s="24"/>
      <c r="I64" s="24">
        <f>ROUND(ROUND(H64,2)*ROUND(G64,2),2)</f>
        <v>0</v>
      </c>
      <c r="O64">
        <f>(I64*21)/100</f>
        <v>0</v>
      </c>
      <c r="P64" t="s">
        <v>28</v>
      </c>
    </row>
    <row r="65" spans="1:5" ht="12.75">
      <c r="A65" s="25" t="s">
        <v>55</v>
      </c>
      <c r="E65" s="26" t="s">
        <v>52</v>
      </c>
    </row>
    <row r="66" spans="1:5" ht="38.25">
      <c r="A66" s="27" t="s">
        <v>57</v>
      </c>
      <c r="E66" s="28" t="s">
        <v>143</v>
      </c>
    </row>
    <row r="67" spans="1:5" ht="255">
      <c r="A67" t="s">
        <v>58</v>
      </c>
      <c r="E67" s="26" t="s">
        <v>144</v>
      </c>
    </row>
    <row r="68" spans="1:16" ht="12.75">
      <c r="A68" s="16" t="s">
        <v>50</v>
      </c>
      <c r="B68" s="21" t="s">
        <v>145</v>
      </c>
      <c r="C68" s="21" t="s">
        <v>146</v>
      </c>
      <c r="D68" s="16" t="s">
        <v>52</v>
      </c>
      <c r="E68" s="22" t="s">
        <v>147</v>
      </c>
      <c r="F68" s="23" t="s">
        <v>83</v>
      </c>
      <c r="G68" s="24">
        <v>55</v>
      </c>
      <c r="H68" s="24"/>
      <c r="I68" s="24">
        <f>ROUND(ROUND(H68,2)*ROUND(G68,2),2)</f>
        <v>0</v>
      </c>
      <c r="O68">
        <f>(I68*21)/100</f>
        <v>0</v>
      </c>
      <c r="P68" t="s">
        <v>28</v>
      </c>
    </row>
    <row r="69" spans="1:5" ht="12.75">
      <c r="A69" s="25" t="s">
        <v>55</v>
      </c>
      <c r="E69" s="26" t="s">
        <v>52</v>
      </c>
    </row>
    <row r="70" spans="1:5" ht="12.75">
      <c r="A70" s="27" t="s">
        <v>57</v>
      </c>
      <c r="E70" s="28" t="s">
        <v>148</v>
      </c>
    </row>
    <row r="71" spans="1:5" ht="191.25">
      <c r="A71" t="s">
        <v>58</v>
      </c>
      <c r="E71" s="26" t="s">
        <v>149</v>
      </c>
    </row>
    <row r="72" spans="1:16" ht="12.75">
      <c r="A72" s="16" t="s">
        <v>50</v>
      </c>
      <c r="B72" s="21" t="s">
        <v>150</v>
      </c>
      <c r="C72" s="21" t="s">
        <v>151</v>
      </c>
      <c r="D72" s="16" t="s">
        <v>152</v>
      </c>
      <c r="E72" s="22" t="s">
        <v>153</v>
      </c>
      <c r="F72" s="23" t="s">
        <v>83</v>
      </c>
      <c r="G72" s="24">
        <v>78.4</v>
      </c>
      <c r="H72" s="24"/>
      <c r="I72" s="24">
        <f>ROUND(ROUND(H72,2)*ROUND(G72,2),2)</f>
        <v>0</v>
      </c>
      <c r="O72">
        <f>(I72*21)/100</f>
        <v>0</v>
      </c>
      <c r="P72" t="s">
        <v>28</v>
      </c>
    </row>
    <row r="73" spans="1:5" ht="12.75">
      <c r="A73" s="25" t="s">
        <v>55</v>
      </c>
      <c r="E73" s="26" t="s">
        <v>133</v>
      </c>
    </row>
    <row r="74" spans="1:5" ht="12.75">
      <c r="A74" s="27" t="s">
        <v>57</v>
      </c>
      <c r="E74" s="28" t="s">
        <v>134</v>
      </c>
    </row>
    <row r="75" spans="1:5" ht="229.5">
      <c r="A75" t="s">
        <v>58</v>
      </c>
      <c r="E75" s="26" t="s">
        <v>154</v>
      </c>
    </row>
    <row r="76" spans="1:16" ht="12.75">
      <c r="A76" s="16" t="s">
        <v>50</v>
      </c>
      <c r="B76" s="21" t="s">
        <v>155</v>
      </c>
      <c r="C76" s="21" t="s">
        <v>156</v>
      </c>
      <c r="D76" s="16" t="s">
        <v>52</v>
      </c>
      <c r="E76" s="22" t="s">
        <v>157</v>
      </c>
      <c r="F76" s="23" t="s">
        <v>83</v>
      </c>
      <c r="G76" s="24">
        <v>21</v>
      </c>
      <c r="H76" s="24"/>
      <c r="I76" s="24">
        <f>ROUND(ROUND(H76,2)*ROUND(G76,2),2)</f>
        <v>0</v>
      </c>
      <c r="O76">
        <f>(I76*21)/100</f>
        <v>0</v>
      </c>
      <c r="P76" t="s">
        <v>28</v>
      </c>
    </row>
    <row r="77" spans="1:5" ht="12.75">
      <c r="A77" s="25" t="s">
        <v>55</v>
      </c>
      <c r="E77" s="26" t="s">
        <v>52</v>
      </c>
    </row>
    <row r="78" spans="1:5" ht="12.75">
      <c r="A78" s="27" t="s">
        <v>57</v>
      </c>
      <c r="E78" s="28" t="s">
        <v>158</v>
      </c>
    </row>
    <row r="79" spans="1:5" ht="229.5">
      <c r="A79" t="s">
        <v>58</v>
      </c>
      <c r="E79" s="26" t="s">
        <v>159</v>
      </c>
    </row>
    <row r="80" spans="1:16" ht="12.75">
      <c r="A80" s="16" t="s">
        <v>50</v>
      </c>
      <c r="B80" s="21" t="s">
        <v>160</v>
      </c>
      <c r="C80" s="21" t="s">
        <v>161</v>
      </c>
      <c r="D80" s="16" t="s">
        <v>52</v>
      </c>
      <c r="E80" s="22" t="s">
        <v>162</v>
      </c>
      <c r="F80" s="23" t="s">
        <v>83</v>
      </c>
      <c r="G80" s="24">
        <v>23.63</v>
      </c>
      <c r="H80" s="24"/>
      <c r="I80" s="24">
        <f>ROUND(ROUND(H80,2)*ROUND(G80,2),2)</f>
        <v>0</v>
      </c>
      <c r="O80">
        <f>(I80*21)/100</f>
        <v>0</v>
      </c>
      <c r="P80" t="s">
        <v>28</v>
      </c>
    </row>
    <row r="81" spans="1:5" ht="12.75">
      <c r="A81" s="25" t="s">
        <v>55</v>
      </c>
      <c r="E81" s="26" t="s">
        <v>52</v>
      </c>
    </row>
    <row r="82" spans="1:5" ht="12.75">
      <c r="A82" s="27" t="s">
        <v>57</v>
      </c>
      <c r="E82" s="28" t="s">
        <v>163</v>
      </c>
    </row>
    <row r="83" spans="1:5" ht="255">
      <c r="A83" t="s">
        <v>58</v>
      </c>
      <c r="E83" s="26" t="s">
        <v>164</v>
      </c>
    </row>
    <row r="84" spans="1:16" ht="12.75">
      <c r="A84" s="16" t="s">
        <v>50</v>
      </c>
      <c r="B84" s="21" t="s">
        <v>165</v>
      </c>
      <c r="C84" s="21" t="s">
        <v>166</v>
      </c>
      <c r="D84" s="16" t="s">
        <v>52</v>
      </c>
      <c r="E84" s="22" t="s">
        <v>167</v>
      </c>
      <c r="F84" s="23" t="s">
        <v>93</v>
      </c>
      <c r="G84" s="24">
        <v>447</v>
      </c>
      <c r="H84" s="24"/>
      <c r="I84" s="24">
        <f>ROUND(ROUND(H84,2)*ROUND(G84,2),2)</f>
        <v>0</v>
      </c>
      <c r="O84">
        <f>(I84*21)/100</f>
        <v>0</v>
      </c>
      <c r="P84" t="s">
        <v>28</v>
      </c>
    </row>
    <row r="85" spans="1:5" ht="12.75">
      <c r="A85" s="25" t="s">
        <v>55</v>
      </c>
      <c r="E85" s="26" t="s">
        <v>52</v>
      </c>
    </row>
    <row r="86" spans="1:5" ht="38.25">
      <c r="A86" s="27" t="s">
        <v>57</v>
      </c>
      <c r="E86" s="28" t="s">
        <v>168</v>
      </c>
    </row>
    <row r="87" spans="1:5" ht="25.5">
      <c r="A87" t="s">
        <v>58</v>
      </c>
      <c r="E87" s="26" t="s">
        <v>169</v>
      </c>
    </row>
    <row r="88" spans="1:16" ht="12.75">
      <c r="A88" s="16" t="s">
        <v>50</v>
      </c>
      <c r="B88" s="21" t="s">
        <v>170</v>
      </c>
      <c r="C88" s="21" t="s">
        <v>171</v>
      </c>
      <c r="D88" s="16" t="s">
        <v>52</v>
      </c>
      <c r="E88" s="22" t="s">
        <v>172</v>
      </c>
      <c r="F88" s="23" t="s">
        <v>93</v>
      </c>
      <c r="G88" s="24">
        <v>152</v>
      </c>
      <c r="H88" s="24"/>
      <c r="I88" s="24">
        <f>ROUND(ROUND(H88,2)*ROUND(G88,2),2)</f>
        <v>0</v>
      </c>
      <c r="O88">
        <f>(I88*21)/100</f>
        <v>0</v>
      </c>
      <c r="P88" t="s">
        <v>28</v>
      </c>
    </row>
    <row r="89" spans="1:5" ht="12.75">
      <c r="A89" s="25" t="s">
        <v>55</v>
      </c>
      <c r="E89" s="26" t="s">
        <v>52</v>
      </c>
    </row>
    <row r="90" spans="1:5" ht="12.75">
      <c r="A90" s="27" t="s">
        <v>57</v>
      </c>
      <c r="E90" s="28" t="s">
        <v>52</v>
      </c>
    </row>
    <row r="91" spans="1:5" ht="38.25">
      <c r="A91" t="s">
        <v>58</v>
      </c>
      <c r="E91" s="26" t="s">
        <v>173</v>
      </c>
    </row>
    <row r="92" spans="1:16" ht="12.75">
      <c r="A92" s="16" t="s">
        <v>50</v>
      </c>
      <c r="B92" s="21" t="s">
        <v>174</v>
      </c>
      <c r="C92" s="21" t="s">
        <v>175</v>
      </c>
      <c r="D92" s="16" t="s">
        <v>52</v>
      </c>
      <c r="E92" s="22" t="s">
        <v>176</v>
      </c>
      <c r="F92" s="23" t="s">
        <v>93</v>
      </c>
      <c r="G92" s="24">
        <v>152</v>
      </c>
      <c r="H92" s="24"/>
      <c r="I92" s="24">
        <f>ROUND(ROUND(H92,2)*ROUND(G92,2),2)</f>
        <v>0</v>
      </c>
      <c r="O92">
        <f>(I92*21)/100</f>
        <v>0</v>
      </c>
      <c r="P92" t="s">
        <v>28</v>
      </c>
    </row>
    <row r="93" spans="1:5" ht="12.75">
      <c r="A93" s="25" t="s">
        <v>55</v>
      </c>
      <c r="E93" s="26" t="s">
        <v>52</v>
      </c>
    </row>
    <row r="94" spans="1:5" ht="12.75">
      <c r="A94" s="27" t="s">
        <v>57</v>
      </c>
      <c r="E94" s="28" t="s">
        <v>52</v>
      </c>
    </row>
    <row r="95" spans="1:5" ht="25.5">
      <c r="A95" t="s">
        <v>58</v>
      </c>
      <c r="E95" s="26" t="s">
        <v>177</v>
      </c>
    </row>
    <row r="96" spans="1:9" ht="12.75">
      <c r="A96" s="4" t="s">
        <v>48</v>
      </c>
      <c r="B96" s="4"/>
      <c r="C96" s="30" t="s">
        <v>29</v>
      </c>
      <c r="D96" s="4"/>
      <c r="E96" s="19" t="s">
        <v>178</v>
      </c>
      <c r="F96" s="4"/>
      <c r="G96" s="4"/>
      <c r="H96" s="4"/>
      <c r="I96" s="31">
        <f>0+I97</f>
        <v>0</v>
      </c>
    </row>
    <row r="97" spans="1:16" ht="12.75">
      <c r="A97" s="16" t="s">
        <v>50</v>
      </c>
      <c r="B97" s="21" t="s">
        <v>179</v>
      </c>
      <c r="C97" s="21" t="s">
        <v>180</v>
      </c>
      <c r="D97" s="16" t="s">
        <v>181</v>
      </c>
      <c r="E97" s="22" t="s">
        <v>182</v>
      </c>
      <c r="F97" s="23" t="s">
        <v>83</v>
      </c>
      <c r="G97" s="24">
        <v>1.68</v>
      </c>
      <c r="H97" s="24"/>
      <c r="I97" s="24">
        <f>ROUND(ROUND(H97,2)*ROUND(G97,2),2)</f>
        <v>0</v>
      </c>
      <c r="O97">
        <f>(I97*21)/100</f>
        <v>0</v>
      </c>
      <c r="P97" t="s">
        <v>28</v>
      </c>
    </row>
    <row r="98" spans="1:5" ht="12.75">
      <c r="A98" s="25" t="s">
        <v>55</v>
      </c>
      <c r="E98" s="26" t="s">
        <v>183</v>
      </c>
    </row>
    <row r="99" spans="1:5" ht="38.25">
      <c r="A99" s="27" t="s">
        <v>57</v>
      </c>
      <c r="E99" s="28" t="s">
        <v>184</v>
      </c>
    </row>
    <row r="100" spans="1:5" ht="229.5">
      <c r="A100" t="s">
        <v>58</v>
      </c>
      <c r="E100" s="26" t="s">
        <v>185</v>
      </c>
    </row>
    <row r="101" spans="1:9" ht="12.75">
      <c r="A101" s="4" t="s">
        <v>48</v>
      </c>
      <c r="B101" s="4"/>
      <c r="C101" s="30" t="s">
        <v>38</v>
      </c>
      <c r="D101" s="4"/>
      <c r="E101" s="19" t="s">
        <v>186</v>
      </c>
      <c r="F101" s="4"/>
      <c r="G101" s="4"/>
      <c r="H101" s="4"/>
      <c r="I101" s="31">
        <f>0+I102+I106</f>
        <v>0</v>
      </c>
    </row>
    <row r="102" spans="1:16" ht="12.75">
      <c r="A102" s="16" t="s">
        <v>50</v>
      </c>
      <c r="B102" s="21" t="s">
        <v>187</v>
      </c>
      <c r="C102" s="21" t="s">
        <v>188</v>
      </c>
      <c r="D102" s="16" t="s">
        <v>52</v>
      </c>
      <c r="E102" s="22" t="s">
        <v>189</v>
      </c>
      <c r="F102" s="23" t="s">
        <v>83</v>
      </c>
      <c r="G102" s="24">
        <v>5.55</v>
      </c>
      <c r="H102" s="24"/>
      <c r="I102" s="24">
        <f>ROUND(ROUND(H102,2)*ROUND(G102,2),2)</f>
        <v>0</v>
      </c>
      <c r="O102">
        <f>(I102*21)/100</f>
        <v>0</v>
      </c>
      <c r="P102" t="s">
        <v>28</v>
      </c>
    </row>
    <row r="103" spans="1:5" ht="12.75">
      <c r="A103" s="25" t="s">
        <v>55</v>
      </c>
      <c r="E103" s="26" t="s">
        <v>52</v>
      </c>
    </row>
    <row r="104" spans="1:5" ht="38.25">
      <c r="A104" s="27" t="s">
        <v>57</v>
      </c>
      <c r="E104" s="28" t="s">
        <v>190</v>
      </c>
    </row>
    <row r="105" spans="1:5" ht="318.75">
      <c r="A105" t="s">
        <v>58</v>
      </c>
      <c r="E105" s="26" t="s">
        <v>191</v>
      </c>
    </row>
    <row r="106" spans="1:16" ht="12.75">
      <c r="A106" s="16" t="s">
        <v>50</v>
      </c>
      <c r="B106" s="21" t="s">
        <v>192</v>
      </c>
      <c r="C106" s="21" t="s">
        <v>193</v>
      </c>
      <c r="D106" s="16" t="s">
        <v>52</v>
      </c>
      <c r="E106" s="22" t="s">
        <v>194</v>
      </c>
      <c r="F106" s="23" t="s">
        <v>83</v>
      </c>
      <c r="G106" s="24">
        <v>7.88</v>
      </c>
      <c r="H106" s="24"/>
      <c r="I106" s="24">
        <f>ROUND(ROUND(H106,2)*ROUND(G106,2),2)</f>
        <v>0</v>
      </c>
      <c r="O106">
        <f>(I106*21)/100</f>
        <v>0</v>
      </c>
      <c r="P106" t="s">
        <v>28</v>
      </c>
    </row>
    <row r="107" spans="1:5" ht="12.75">
      <c r="A107" s="25" t="s">
        <v>55</v>
      </c>
      <c r="E107" s="26" t="s">
        <v>52</v>
      </c>
    </row>
    <row r="108" spans="1:5" ht="12.75">
      <c r="A108" s="27" t="s">
        <v>57</v>
      </c>
      <c r="E108" s="28" t="s">
        <v>195</v>
      </c>
    </row>
    <row r="109" spans="1:5" ht="38.25">
      <c r="A109" t="s">
        <v>58</v>
      </c>
      <c r="E109" s="26" t="s">
        <v>196</v>
      </c>
    </row>
    <row r="110" spans="1:9" ht="12.75">
      <c r="A110" s="4" t="s">
        <v>48</v>
      </c>
      <c r="B110" s="4"/>
      <c r="C110" s="30" t="s">
        <v>40</v>
      </c>
      <c r="D110" s="4"/>
      <c r="E110" s="19" t="s">
        <v>197</v>
      </c>
      <c r="F110" s="4"/>
      <c r="G110" s="4"/>
      <c r="H110" s="4"/>
      <c r="I110" s="31">
        <f>0+I111+I115+I119+I123+I127+I131+I135+I139+I143+I147</f>
        <v>0</v>
      </c>
    </row>
    <row r="111" spans="1:16" ht="12.75">
      <c r="A111" s="16" t="s">
        <v>50</v>
      </c>
      <c r="B111" s="21" t="s">
        <v>198</v>
      </c>
      <c r="C111" s="21" t="s">
        <v>199</v>
      </c>
      <c r="D111" s="16" t="s">
        <v>52</v>
      </c>
      <c r="E111" s="22" t="s">
        <v>200</v>
      </c>
      <c r="F111" s="23" t="s">
        <v>83</v>
      </c>
      <c r="G111" s="24">
        <v>7.02</v>
      </c>
      <c r="H111" s="24"/>
      <c r="I111" s="24">
        <f>ROUND(ROUND(H111,2)*ROUND(G111,2),2)</f>
        <v>0</v>
      </c>
      <c r="O111">
        <f>(I111*21)/100</f>
        <v>0</v>
      </c>
      <c r="P111" t="s">
        <v>28</v>
      </c>
    </row>
    <row r="112" spans="1:5" ht="12.75">
      <c r="A112" s="25" t="s">
        <v>55</v>
      </c>
      <c r="E112" s="26" t="s">
        <v>201</v>
      </c>
    </row>
    <row r="113" spans="1:5" ht="12.75">
      <c r="A113" s="27" t="s">
        <v>57</v>
      </c>
      <c r="E113" s="28" t="s">
        <v>202</v>
      </c>
    </row>
    <row r="114" spans="1:5" ht="127.5">
      <c r="A114" t="s">
        <v>58</v>
      </c>
      <c r="E114" s="26" t="s">
        <v>203</v>
      </c>
    </row>
    <row r="115" spans="1:16" ht="12.75">
      <c r="A115" s="16" t="s">
        <v>50</v>
      </c>
      <c r="B115" s="21" t="s">
        <v>204</v>
      </c>
      <c r="C115" s="21" t="s">
        <v>205</v>
      </c>
      <c r="D115" s="16" t="s">
        <v>52</v>
      </c>
      <c r="E115" s="22" t="s">
        <v>206</v>
      </c>
      <c r="F115" s="23" t="s">
        <v>83</v>
      </c>
      <c r="G115" s="24">
        <v>70.65</v>
      </c>
      <c r="H115" s="24"/>
      <c r="I115" s="24">
        <f>ROUND(ROUND(H115,2)*ROUND(G115,2),2)</f>
        <v>0</v>
      </c>
      <c r="O115">
        <f>(I115*21)/100</f>
        <v>0</v>
      </c>
      <c r="P115" t="s">
        <v>28</v>
      </c>
    </row>
    <row r="116" spans="1:5" ht="12.75">
      <c r="A116" s="25" t="s">
        <v>55</v>
      </c>
      <c r="E116" s="26" t="s">
        <v>52</v>
      </c>
    </row>
    <row r="117" spans="1:5" ht="38.25">
      <c r="A117" s="27" t="s">
        <v>57</v>
      </c>
      <c r="E117" s="28" t="s">
        <v>207</v>
      </c>
    </row>
    <row r="118" spans="1:5" ht="51">
      <c r="A118" t="s">
        <v>58</v>
      </c>
      <c r="E118" s="26" t="s">
        <v>208</v>
      </c>
    </row>
    <row r="119" spans="1:16" ht="12.75">
      <c r="A119" s="16" t="s">
        <v>50</v>
      </c>
      <c r="B119" s="21" t="s">
        <v>209</v>
      </c>
      <c r="C119" s="21" t="s">
        <v>210</v>
      </c>
      <c r="D119" s="16" t="s">
        <v>52</v>
      </c>
      <c r="E119" s="22" t="s">
        <v>211</v>
      </c>
      <c r="F119" s="23" t="s">
        <v>93</v>
      </c>
      <c r="G119" s="24">
        <v>367</v>
      </c>
      <c r="H119" s="24"/>
      <c r="I119" s="24">
        <f>ROUND(ROUND(H119,2)*ROUND(G119,2),2)</f>
        <v>0</v>
      </c>
      <c r="O119">
        <f>(I119*21)/100</f>
        <v>0</v>
      </c>
      <c r="P119" t="s">
        <v>28</v>
      </c>
    </row>
    <row r="120" spans="1:5" ht="12.75">
      <c r="A120" s="25" t="s">
        <v>55</v>
      </c>
      <c r="E120" s="26" t="s">
        <v>52</v>
      </c>
    </row>
    <row r="121" spans="1:5" ht="12.75">
      <c r="A121" s="27" t="s">
        <v>57</v>
      </c>
      <c r="E121" s="28" t="s">
        <v>212</v>
      </c>
    </row>
    <row r="122" spans="1:5" ht="51">
      <c r="A122" t="s">
        <v>58</v>
      </c>
      <c r="E122" s="26" t="s">
        <v>213</v>
      </c>
    </row>
    <row r="123" spans="1:16" ht="12.75">
      <c r="A123" s="16" t="s">
        <v>50</v>
      </c>
      <c r="B123" s="21" t="s">
        <v>214</v>
      </c>
      <c r="C123" s="21" t="s">
        <v>215</v>
      </c>
      <c r="D123" s="16" t="s">
        <v>52</v>
      </c>
      <c r="E123" s="22" t="s">
        <v>216</v>
      </c>
      <c r="F123" s="23" t="s">
        <v>93</v>
      </c>
      <c r="G123" s="24">
        <v>210</v>
      </c>
      <c r="H123" s="24"/>
      <c r="I123" s="24">
        <f>ROUND(ROUND(H123,2)*ROUND(G123,2),2)</f>
        <v>0</v>
      </c>
      <c r="O123">
        <f>(I123*21)/100</f>
        <v>0</v>
      </c>
      <c r="P123" t="s">
        <v>28</v>
      </c>
    </row>
    <row r="124" spans="1:5" ht="12.75">
      <c r="A124" s="25" t="s">
        <v>55</v>
      </c>
      <c r="E124" s="26" t="s">
        <v>52</v>
      </c>
    </row>
    <row r="125" spans="1:5" ht="12.75">
      <c r="A125" s="27" t="s">
        <v>57</v>
      </c>
      <c r="E125" s="28" t="s">
        <v>217</v>
      </c>
    </row>
    <row r="126" spans="1:5" ht="51">
      <c r="A126" t="s">
        <v>58</v>
      </c>
      <c r="E126" s="26" t="s">
        <v>218</v>
      </c>
    </row>
    <row r="127" spans="1:16" ht="12.75">
      <c r="A127" s="16" t="s">
        <v>50</v>
      </c>
      <c r="B127" s="21" t="s">
        <v>219</v>
      </c>
      <c r="C127" s="21" t="s">
        <v>220</v>
      </c>
      <c r="D127" s="16" t="s">
        <v>52</v>
      </c>
      <c r="E127" s="22" t="s">
        <v>221</v>
      </c>
      <c r="F127" s="23" t="s">
        <v>93</v>
      </c>
      <c r="G127" s="24">
        <v>322</v>
      </c>
      <c r="H127" s="24"/>
      <c r="I127" s="24">
        <f>ROUND(ROUND(H127,2)*ROUND(G127,2),2)</f>
        <v>0</v>
      </c>
      <c r="O127">
        <f>(I127*21)/100</f>
        <v>0</v>
      </c>
      <c r="P127" t="s">
        <v>28</v>
      </c>
    </row>
    <row r="128" spans="1:5" ht="12.75">
      <c r="A128" s="25" t="s">
        <v>55</v>
      </c>
      <c r="E128" s="26" t="s">
        <v>52</v>
      </c>
    </row>
    <row r="129" spans="1:5" ht="38.25">
      <c r="A129" s="27" t="s">
        <v>57</v>
      </c>
      <c r="E129" s="28" t="s">
        <v>222</v>
      </c>
    </row>
    <row r="130" spans="1:5" ht="140.25">
      <c r="A130" t="s">
        <v>58</v>
      </c>
      <c r="E130" s="26" t="s">
        <v>223</v>
      </c>
    </row>
    <row r="131" spans="1:16" ht="12.75">
      <c r="A131" s="16" t="s">
        <v>50</v>
      </c>
      <c r="B131" s="21" t="s">
        <v>224</v>
      </c>
      <c r="C131" s="21" t="s">
        <v>225</v>
      </c>
      <c r="D131" s="16" t="s">
        <v>52</v>
      </c>
      <c r="E131" s="22" t="s">
        <v>226</v>
      </c>
      <c r="F131" s="23" t="s">
        <v>93</v>
      </c>
      <c r="G131" s="24">
        <v>157</v>
      </c>
      <c r="H131" s="24"/>
      <c r="I131" s="24">
        <f>ROUND(ROUND(H131,2)*ROUND(G131,2),2)</f>
        <v>0</v>
      </c>
      <c r="O131">
        <f>(I131*21)/100</f>
        <v>0</v>
      </c>
      <c r="P131" t="s">
        <v>28</v>
      </c>
    </row>
    <row r="132" spans="1:5" ht="12.75">
      <c r="A132" s="25" t="s">
        <v>55</v>
      </c>
      <c r="E132" s="26" t="s">
        <v>52</v>
      </c>
    </row>
    <row r="133" spans="1:5" ht="12.75">
      <c r="A133" s="27" t="s">
        <v>57</v>
      </c>
      <c r="E133" s="28" t="s">
        <v>227</v>
      </c>
    </row>
    <row r="134" spans="1:5" ht="140.25">
      <c r="A134" t="s">
        <v>58</v>
      </c>
      <c r="E134" s="26" t="s">
        <v>223</v>
      </c>
    </row>
    <row r="135" spans="1:16" ht="12.75">
      <c r="A135" s="16" t="s">
        <v>50</v>
      </c>
      <c r="B135" s="21" t="s">
        <v>228</v>
      </c>
      <c r="C135" s="21" t="s">
        <v>229</v>
      </c>
      <c r="D135" s="16" t="s">
        <v>52</v>
      </c>
      <c r="E135" s="22" t="s">
        <v>230</v>
      </c>
      <c r="F135" s="23" t="s">
        <v>93</v>
      </c>
      <c r="G135" s="24">
        <v>366</v>
      </c>
      <c r="H135" s="24"/>
      <c r="I135" s="24">
        <f>ROUND(ROUND(H135,2)*ROUND(G135,2),2)</f>
        <v>0</v>
      </c>
      <c r="O135">
        <f>(I135*21)/100</f>
        <v>0</v>
      </c>
      <c r="P135" t="s">
        <v>28</v>
      </c>
    </row>
    <row r="136" spans="1:5" ht="25.5">
      <c r="A136" s="25" t="s">
        <v>55</v>
      </c>
      <c r="E136" s="26" t="s">
        <v>231</v>
      </c>
    </row>
    <row r="137" spans="1:5" ht="12.75">
      <c r="A137" s="27" t="s">
        <v>57</v>
      </c>
      <c r="E137" s="28" t="s">
        <v>232</v>
      </c>
    </row>
    <row r="138" spans="1:5" ht="165.75">
      <c r="A138" t="s">
        <v>58</v>
      </c>
      <c r="E138" s="26" t="s">
        <v>233</v>
      </c>
    </row>
    <row r="139" spans="1:16" ht="12.75">
      <c r="A139" s="16" t="s">
        <v>50</v>
      </c>
      <c r="B139" s="21" t="s">
        <v>234</v>
      </c>
      <c r="C139" s="21" t="s">
        <v>235</v>
      </c>
      <c r="D139" s="16" t="s">
        <v>52</v>
      </c>
      <c r="E139" s="22" t="s">
        <v>236</v>
      </c>
      <c r="F139" s="23" t="s">
        <v>93</v>
      </c>
      <c r="G139" s="24">
        <v>6.5</v>
      </c>
      <c r="H139" s="24"/>
      <c r="I139" s="24">
        <f>ROUND(ROUND(H139,2)*ROUND(G139,2),2)</f>
        <v>0</v>
      </c>
      <c r="O139">
        <f>(I139*21)/100</f>
        <v>0</v>
      </c>
      <c r="P139" t="s">
        <v>28</v>
      </c>
    </row>
    <row r="140" spans="1:5" ht="25.5">
      <c r="A140" s="25" t="s">
        <v>55</v>
      </c>
      <c r="E140" s="26" t="s">
        <v>237</v>
      </c>
    </row>
    <row r="141" spans="1:5" ht="12.75">
      <c r="A141" s="27" t="s">
        <v>57</v>
      </c>
      <c r="E141" s="28" t="s">
        <v>238</v>
      </c>
    </row>
    <row r="142" spans="1:5" ht="165.75">
      <c r="A142" t="s">
        <v>58</v>
      </c>
      <c r="E142" s="26" t="s">
        <v>233</v>
      </c>
    </row>
    <row r="143" spans="1:16" ht="25.5">
      <c r="A143" s="16" t="s">
        <v>50</v>
      </c>
      <c r="B143" s="21" t="s">
        <v>239</v>
      </c>
      <c r="C143" s="21" t="s">
        <v>240</v>
      </c>
      <c r="D143" s="16" t="s">
        <v>52</v>
      </c>
      <c r="E143" s="22" t="s">
        <v>241</v>
      </c>
      <c r="F143" s="23" t="s">
        <v>93</v>
      </c>
      <c r="G143" s="24">
        <v>18</v>
      </c>
      <c r="H143" s="24"/>
      <c r="I143" s="24">
        <f>ROUND(ROUND(H143,2)*ROUND(G143,2),2)</f>
        <v>0</v>
      </c>
      <c r="O143">
        <f>(I143*21)/100</f>
        <v>0</v>
      </c>
      <c r="P143" t="s">
        <v>28</v>
      </c>
    </row>
    <row r="144" spans="1:5" ht="12.75">
      <c r="A144" s="25" t="s">
        <v>55</v>
      </c>
      <c r="E144" s="26" t="s">
        <v>52</v>
      </c>
    </row>
    <row r="145" spans="1:5" ht="12.75">
      <c r="A145" s="27" t="s">
        <v>57</v>
      </c>
      <c r="E145" s="28" t="s">
        <v>242</v>
      </c>
    </row>
    <row r="146" spans="1:5" ht="165.75">
      <c r="A146" t="s">
        <v>58</v>
      </c>
      <c r="E146" s="26" t="s">
        <v>233</v>
      </c>
    </row>
    <row r="147" spans="1:16" ht="25.5">
      <c r="A147" s="16" t="s">
        <v>50</v>
      </c>
      <c r="B147" s="21" t="s">
        <v>243</v>
      </c>
      <c r="C147" s="21" t="s">
        <v>244</v>
      </c>
      <c r="D147" s="16" t="s">
        <v>52</v>
      </c>
      <c r="E147" s="22" t="s">
        <v>245</v>
      </c>
      <c r="F147" s="23" t="s">
        <v>93</v>
      </c>
      <c r="G147" s="24">
        <v>2.5</v>
      </c>
      <c r="H147" s="24"/>
      <c r="I147" s="24">
        <f>ROUND(ROUND(H147,2)*ROUND(G147,2),2)</f>
        <v>0</v>
      </c>
      <c r="O147">
        <f>(I147*21)/100</f>
        <v>0</v>
      </c>
      <c r="P147" t="s">
        <v>28</v>
      </c>
    </row>
    <row r="148" spans="1:5" ht="12.75">
      <c r="A148" s="25" t="s">
        <v>55</v>
      </c>
      <c r="E148" s="26" t="s">
        <v>52</v>
      </c>
    </row>
    <row r="149" spans="1:5" ht="12.75">
      <c r="A149" s="27" t="s">
        <v>57</v>
      </c>
      <c r="E149" s="28" t="s">
        <v>246</v>
      </c>
    </row>
    <row r="150" spans="1:5" ht="165.75">
      <c r="A150" t="s">
        <v>58</v>
      </c>
      <c r="E150" s="26" t="s">
        <v>233</v>
      </c>
    </row>
    <row r="151" spans="1:9" ht="12.75">
      <c r="A151" s="4" t="s">
        <v>48</v>
      </c>
      <c r="B151" s="4"/>
      <c r="C151" s="30" t="s">
        <v>107</v>
      </c>
      <c r="D151" s="4"/>
      <c r="E151" s="19" t="s">
        <v>247</v>
      </c>
      <c r="F151" s="4"/>
      <c r="G151" s="4"/>
      <c r="H151" s="4"/>
      <c r="I151" s="31">
        <f>0+I152</f>
        <v>0</v>
      </c>
    </row>
    <row r="152" spans="1:16" ht="12.75">
      <c r="A152" s="16" t="s">
        <v>50</v>
      </c>
      <c r="B152" s="21" t="s">
        <v>248</v>
      </c>
      <c r="C152" s="21" t="s">
        <v>249</v>
      </c>
      <c r="D152" s="16" t="s">
        <v>181</v>
      </c>
      <c r="E152" s="22" t="s">
        <v>250</v>
      </c>
      <c r="F152" s="23" t="s">
        <v>110</v>
      </c>
      <c r="G152" s="24">
        <v>140</v>
      </c>
      <c r="H152" s="24"/>
      <c r="I152" s="24">
        <f>ROUND(ROUND(H152,2)*ROUND(G152,2),2)</f>
        <v>0</v>
      </c>
      <c r="O152">
        <f>(I152*21)/100</f>
        <v>0</v>
      </c>
      <c r="P152" t="s">
        <v>28</v>
      </c>
    </row>
    <row r="153" spans="1:5" ht="12.75">
      <c r="A153" s="25" t="s">
        <v>55</v>
      </c>
      <c r="E153" s="26" t="s">
        <v>251</v>
      </c>
    </row>
    <row r="154" spans="1:5" ht="12.75">
      <c r="A154" s="27" t="s">
        <v>57</v>
      </c>
      <c r="E154" s="28" t="s">
        <v>52</v>
      </c>
    </row>
    <row r="155" spans="1:5" ht="12.75">
      <c r="A155" t="s">
        <v>58</v>
      </c>
      <c r="E155" s="26" t="s">
        <v>52</v>
      </c>
    </row>
    <row r="156" spans="1:9" ht="12.75">
      <c r="A156" s="4" t="s">
        <v>48</v>
      </c>
      <c r="B156" s="4"/>
      <c r="C156" s="30" t="s">
        <v>111</v>
      </c>
      <c r="D156" s="4"/>
      <c r="E156" s="19" t="s">
        <v>252</v>
      </c>
      <c r="F156" s="4"/>
      <c r="G156" s="4"/>
      <c r="H156" s="4"/>
      <c r="I156" s="31">
        <f>0+I157+I161+I165</f>
        <v>0</v>
      </c>
    </row>
    <row r="157" spans="1:16" ht="12.75">
      <c r="A157" s="16" t="s">
        <v>50</v>
      </c>
      <c r="B157" s="21" t="s">
        <v>253</v>
      </c>
      <c r="C157" s="21" t="s">
        <v>254</v>
      </c>
      <c r="D157" s="16" t="s">
        <v>52</v>
      </c>
      <c r="E157" s="22" t="s">
        <v>255</v>
      </c>
      <c r="F157" s="23" t="s">
        <v>110</v>
      </c>
      <c r="G157" s="24">
        <v>52.5</v>
      </c>
      <c r="H157" s="24"/>
      <c r="I157" s="24">
        <f>ROUND(ROUND(H157,2)*ROUND(G157,2),2)</f>
        <v>0</v>
      </c>
      <c r="O157">
        <f>(I157*21)/100</f>
        <v>0</v>
      </c>
      <c r="P157" t="s">
        <v>28</v>
      </c>
    </row>
    <row r="158" spans="1:5" ht="12.75">
      <c r="A158" s="25" t="s">
        <v>55</v>
      </c>
      <c r="E158" s="26" t="s">
        <v>52</v>
      </c>
    </row>
    <row r="159" spans="1:5" ht="12.75">
      <c r="A159" s="27" t="s">
        <v>57</v>
      </c>
      <c r="E159" s="28" t="s">
        <v>256</v>
      </c>
    </row>
    <row r="160" spans="1:5" ht="255">
      <c r="A160" t="s">
        <v>58</v>
      </c>
      <c r="E160" s="26" t="s">
        <v>257</v>
      </c>
    </row>
    <row r="161" spans="1:16" ht="12.75">
      <c r="A161" s="16" t="s">
        <v>50</v>
      </c>
      <c r="B161" s="21" t="s">
        <v>258</v>
      </c>
      <c r="C161" s="21" t="s">
        <v>259</v>
      </c>
      <c r="D161" s="16" t="s">
        <v>52</v>
      </c>
      <c r="E161" s="22" t="s">
        <v>260</v>
      </c>
      <c r="F161" s="23" t="s">
        <v>75</v>
      </c>
      <c r="G161" s="24">
        <v>1</v>
      </c>
      <c r="H161" s="24"/>
      <c r="I161" s="24">
        <f>ROUND(ROUND(H161,2)*ROUND(G161,2),2)</f>
        <v>0</v>
      </c>
      <c r="O161">
        <f>(I161*21)/100</f>
        <v>0</v>
      </c>
      <c r="P161" t="s">
        <v>28</v>
      </c>
    </row>
    <row r="162" spans="1:5" ht="12.75">
      <c r="A162" s="25" t="s">
        <v>55</v>
      </c>
      <c r="E162" s="26" t="s">
        <v>261</v>
      </c>
    </row>
    <row r="163" spans="1:5" ht="12.75">
      <c r="A163" s="27" t="s">
        <v>57</v>
      </c>
      <c r="E163" s="28" t="s">
        <v>52</v>
      </c>
    </row>
    <row r="164" spans="1:5" ht="153">
      <c r="A164" t="s">
        <v>58</v>
      </c>
      <c r="E164" s="26" t="s">
        <v>262</v>
      </c>
    </row>
    <row r="165" spans="1:16" ht="12.75">
      <c r="A165" s="16" t="s">
        <v>50</v>
      </c>
      <c r="B165" s="21" t="s">
        <v>263</v>
      </c>
      <c r="C165" s="21" t="s">
        <v>264</v>
      </c>
      <c r="D165" s="16" t="s">
        <v>52</v>
      </c>
      <c r="E165" s="22" t="s">
        <v>265</v>
      </c>
      <c r="F165" s="23" t="s">
        <v>75</v>
      </c>
      <c r="G165" s="24">
        <v>6</v>
      </c>
      <c r="H165" s="24"/>
      <c r="I165" s="24">
        <f>ROUND(ROUND(H165,2)*ROUND(G165,2),2)</f>
        <v>0</v>
      </c>
      <c r="O165">
        <f>(I165*21)/100</f>
        <v>0</v>
      </c>
      <c r="P165" t="s">
        <v>28</v>
      </c>
    </row>
    <row r="166" spans="1:5" ht="12.75">
      <c r="A166" s="25" t="s">
        <v>55</v>
      </c>
      <c r="E166" s="26" t="s">
        <v>52</v>
      </c>
    </row>
    <row r="167" spans="1:5" ht="12.75">
      <c r="A167" s="27" t="s">
        <v>57</v>
      </c>
      <c r="E167" s="28" t="s">
        <v>52</v>
      </c>
    </row>
    <row r="168" spans="1:5" ht="76.5">
      <c r="A168" t="s">
        <v>58</v>
      </c>
      <c r="E168" s="26" t="s">
        <v>266</v>
      </c>
    </row>
    <row r="169" spans="1:9" ht="12.75">
      <c r="A169" s="4" t="s">
        <v>48</v>
      </c>
      <c r="B169" s="4"/>
      <c r="C169" s="30" t="s">
        <v>45</v>
      </c>
      <c r="D169" s="4"/>
      <c r="E169" s="19" t="s">
        <v>267</v>
      </c>
      <c r="F169" s="4"/>
      <c r="G169" s="4"/>
      <c r="H169" s="4"/>
      <c r="I169" s="31">
        <f>0+I170+I174+I178+I182+I186+I190+I194+I198+I202+I206</f>
        <v>0</v>
      </c>
    </row>
    <row r="170" spans="1:16" ht="12.75">
      <c r="A170" s="16" t="s">
        <v>50</v>
      </c>
      <c r="B170" s="21" t="s">
        <v>268</v>
      </c>
      <c r="C170" s="21" t="s">
        <v>269</v>
      </c>
      <c r="D170" s="16" t="s">
        <v>52</v>
      </c>
      <c r="E170" s="22" t="s">
        <v>270</v>
      </c>
      <c r="F170" s="23" t="s">
        <v>75</v>
      </c>
      <c r="G170" s="24">
        <v>2</v>
      </c>
      <c r="H170" s="24"/>
      <c r="I170" s="24">
        <f>ROUND(ROUND(H170,2)*ROUND(G170,2),2)</f>
        <v>0</v>
      </c>
      <c r="O170">
        <f>(I170*21)/100</f>
        <v>0</v>
      </c>
      <c r="P170" t="s">
        <v>28</v>
      </c>
    </row>
    <row r="171" spans="1:5" ht="12.75">
      <c r="A171" s="25" t="s">
        <v>55</v>
      </c>
      <c r="E171" s="26" t="s">
        <v>271</v>
      </c>
    </row>
    <row r="172" spans="1:5" ht="12.75">
      <c r="A172" s="27" t="s">
        <v>57</v>
      </c>
      <c r="E172" s="28" t="s">
        <v>52</v>
      </c>
    </row>
    <row r="173" spans="1:5" ht="76.5">
      <c r="A173" t="s">
        <v>58</v>
      </c>
      <c r="E173" s="26" t="s">
        <v>272</v>
      </c>
    </row>
    <row r="174" spans="1:16" ht="12.75">
      <c r="A174" s="16" t="s">
        <v>50</v>
      </c>
      <c r="B174" s="21" t="s">
        <v>273</v>
      </c>
      <c r="C174" s="21" t="s">
        <v>274</v>
      </c>
      <c r="D174" s="16" t="s">
        <v>52</v>
      </c>
      <c r="E174" s="22" t="s">
        <v>275</v>
      </c>
      <c r="F174" s="23" t="s">
        <v>75</v>
      </c>
      <c r="G174" s="24">
        <v>2</v>
      </c>
      <c r="H174" s="24"/>
      <c r="I174" s="24">
        <f>ROUND(ROUND(H174,2)*ROUND(G174,2),2)</f>
        <v>0</v>
      </c>
      <c r="O174">
        <f>(I174*21)/100</f>
        <v>0</v>
      </c>
      <c r="P174" t="s">
        <v>28</v>
      </c>
    </row>
    <row r="175" spans="1:5" ht="12.75">
      <c r="A175" s="25" t="s">
        <v>55</v>
      </c>
      <c r="E175" s="26" t="s">
        <v>271</v>
      </c>
    </row>
    <row r="176" spans="1:5" ht="12.75">
      <c r="A176" s="27" t="s">
        <v>57</v>
      </c>
      <c r="E176" s="28" t="s">
        <v>52</v>
      </c>
    </row>
    <row r="177" spans="1:5" ht="25.5">
      <c r="A177" t="s">
        <v>58</v>
      </c>
      <c r="E177" s="26" t="s">
        <v>276</v>
      </c>
    </row>
    <row r="178" spans="1:16" ht="25.5">
      <c r="A178" s="16" t="s">
        <v>50</v>
      </c>
      <c r="B178" s="21" t="s">
        <v>277</v>
      </c>
      <c r="C178" s="21" t="s">
        <v>278</v>
      </c>
      <c r="D178" s="16" t="s">
        <v>52</v>
      </c>
      <c r="E178" s="22" t="s">
        <v>279</v>
      </c>
      <c r="F178" s="23" t="s">
        <v>93</v>
      </c>
      <c r="G178" s="24">
        <v>36</v>
      </c>
      <c r="H178" s="24"/>
      <c r="I178" s="24">
        <f>ROUND(ROUND(H178,2)*ROUND(G178,2),2)</f>
        <v>0</v>
      </c>
      <c r="O178">
        <f>(I178*21)/100</f>
        <v>0</v>
      </c>
      <c r="P178" t="s">
        <v>28</v>
      </c>
    </row>
    <row r="179" spans="1:5" ht="12.75">
      <c r="A179" s="25" t="s">
        <v>55</v>
      </c>
      <c r="E179" s="26" t="s">
        <v>52</v>
      </c>
    </row>
    <row r="180" spans="1:5" ht="38.25">
      <c r="A180" s="27" t="s">
        <v>57</v>
      </c>
      <c r="E180" s="28" t="s">
        <v>280</v>
      </c>
    </row>
    <row r="181" spans="1:5" ht="38.25">
      <c r="A181" t="s">
        <v>58</v>
      </c>
      <c r="E181" s="26" t="s">
        <v>281</v>
      </c>
    </row>
    <row r="182" spans="1:16" ht="12.75">
      <c r="A182" s="16" t="s">
        <v>50</v>
      </c>
      <c r="B182" s="21" t="s">
        <v>282</v>
      </c>
      <c r="C182" s="21" t="s">
        <v>283</v>
      </c>
      <c r="D182" s="16" t="s">
        <v>52</v>
      </c>
      <c r="E182" s="22" t="s">
        <v>284</v>
      </c>
      <c r="F182" s="23" t="s">
        <v>110</v>
      </c>
      <c r="G182" s="24">
        <v>264</v>
      </c>
      <c r="H182" s="24"/>
      <c r="I182" s="24">
        <f>ROUND(ROUND(H182,2)*ROUND(G182,2),2)</f>
        <v>0</v>
      </c>
      <c r="O182">
        <f>(I182*21)/100</f>
        <v>0</v>
      </c>
      <c r="P182" t="s">
        <v>28</v>
      </c>
    </row>
    <row r="183" spans="1:5" ht="12.75">
      <c r="A183" s="25" t="s">
        <v>55</v>
      </c>
      <c r="E183" s="26" t="s">
        <v>285</v>
      </c>
    </row>
    <row r="184" spans="1:5" ht="12.75">
      <c r="A184" s="27" t="s">
        <v>57</v>
      </c>
      <c r="E184" s="28" t="s">
        <v>52</v>
      </c>
    </row>
    <row r="185" spans="1:5" ht="51">
      <c r="A185" t="s">
        <v>58</v>
      </c>
      <c r="E185" s="26" t="s">
        <v>286</v>
      </c>
    </row>
    <row r="186" spans="1:16" ht="12.75">
      <c r="A186" s="16" t="s">
        <v>50</v>
      </c>
      <c r="B186" s="21" t="s">
        <v>287</v>
      </c>
      <c r="C186" s="21" t="s">
        <v>288</v>
      </c>
      <c r="D186" s="16" t="s">
        <v>52</v>
      </c>
      <c r="E186" s="22" t="s">
        <v>289</v>
      </c>
      <c r="F186" s="23" t="s">
        <v>110</v>
      </c>
      <c r="G186" s="24">
        <v>278</v>
      </c>
      <c r="H186" s="24"/>
      <c r="I186" s="24">
        <f>ROUND(ROUND(H186,2)*ROUND(G186,2),2)</f>
        <v>0</v>
      </c>
      <c r="O186">
        <f>(I186*21)/100</f>
        <v>0</v>
      </c>
      <c r="P186" t="s">
        <v>28</v>
      </c>
    </row>
    <row r="187" spans="1:5" ht="12.75">
      <c r="A187" s="25" t="s">
        <v>55</v>
      </c>
      <c r="E187" s="26" t="s">
        <v>290</v>
      </c>
    </row>
    <row r="188" spans="1:5" ht="12.75">
      <c r="A188" s="27" t="s">
        <v>57</v>
      </c>
      <c r="E188" s="28" t="s">
        <v>52</v>
      </c>
    </row>
    <row r="189" spans="1:5" ht="51">
      <c r="A189" t="s">
        <v>58</v>
      </c>
      <c r="E189" s="26" t="s">
        <v>286</v>
      </c>
    </row>
    <row r="190" spans="1:16" ht="12.75">
      <c r="A190" s="16" t="s">
        <v>50</v>
      </c>
      <c r="B190" s="21" t="s">
        <v>291</v>
      </c>
      <c r="C190" s="21" t="s">
        <v>292</v>
      </c>
      <c r="D190" s="16" t="s">
        <v>52</v>
      </c>
      <c r="E190" s="22" t="s">
        <v>293</v>
      </c>
      <c r="F190" s="23" t="s">
        <v>110</v>
      </c>
      <c r="G190" s="24">
        <v>356</v>
      </c>
      <c r="H190" s="24"/>
      <c r="I190" s="24">
        <f>ROUND(ROUND(H190,2)*ROUND(G190,2),2)</f>
        <v>0</v>
      </c>
      <c r="O190">
        <f>(I190*21)/100</f>
        <v>0</v>
      </c>
      <c r="P190" t="s">
        <v>28</v>
      </c>
    </row>
    <row r="191" spans="1:5" ht="12.75">
      <c r="A191" s="25" t="s">
        <v>55</v>
      </c>
      <c r="E191" s="26" t="s">
        <v>52</v>
      </c>
    </row>
    <row r="192" spans="1:5" ht="12.75">
      <c r="A192" s="27" t="s">
        <v>57</v>
      </c>
      <c r="E192" s="28" t="s">
        <v>294</v>
      </c>
    </row>
    <row r="193" spans="1:5" ht="25.5">
      <c r="A193" t="s">
        <v>58</v>
      </c>
      <c r="E193" s="26" t="s">
        <v>295</v>
      </c>
    </row>
    <row r="194" spans="1:16" ht="25.5">
      <c r="A194" s="16" t="s">
        <v>50</v>
      </c>
      <c r="B194" s="21" t="s">
        <v>296</v>
      </c>
      <c r="C194" s="21" t="s">
        <v>297</v>
      </c>
      <c r="D194" s="16" t="s">
        <v>181</v>
      </c>
      <c r="E194" s="22" t="s">
        <v>298</v>
      </c>
      <c r="F194" s="23" t="s">
        <v>110</v>
      </c>
      <c r="G194" s="24">
        <v>108</v>
      </c>
      <c r="H194" s="24"/>
      <c r="I194" s="24">
        <f>ROUND(ROUND(H194,2)*ROUND(G194,2),2)</f>
        <v>0</v>
      </c>
      <c r="O194">
        <f>(I194*21)/100</f>
        <v>0</v>
      </c>
      <c r="P194" t="s">
        <v>28</v>
      </c>
    </row>
    <row r="195" spans="1:5" ht="12.75">
      <c r="A195" s="25" t="s">
        <v>55</v>
      </c>
      <c r="E195" s="26" t="s">
        <v>299</v>
      </c>
    </row>
    <row r="196" spans="1:5" ht="12.75">
      <c r="A196" s="27" t="s">
        <v>57</v>
      </c>
      <c r="E196" s="28" t="s">
        <v>52</v>
      </c>
    </row>
    <row r="197" spans="1:5" ht="89.25">
      <c r="A197" t="s">
        <v>58</v>
      </c>
      <c r="E197" s="26" t="s">
        <v>300</v>
      </c>
    </row>
    <row r="198" spans="1:16" ht="12.75">
      <c r="A198" s="16" t="s">
        <v>50</v>
      </c>
      <c r="B198" s="21" t="s">
        <v>301</v>
      </c>
      <c r="C198" s="21" t="s">
        <v>302</v>
      </c>
      <c r="D198" s="16" t="s">
        <v>61</v>
      </c>
      <c r="E198" s="22" t="s">
        <v>303</v>
      </c>
      <c r="F198" s="23" t="s">
        <v>110</v>
      </c>
      <c r="G198" s="24">
        <v>3</v>
      </c>
      <c r="H198" s="24"/>
      <c r="I198" s="24">
        <f>ROUND(ROUND(H198,2)*ROUND(G198,2),2)</f>
        <v>0</v>
      </c>
      <c r="O198">
        <f>(I198*21)/100</f>
        <v>0</v>
      </c>
      <c r="P198" t="s">
        <v>28</v>
      </c>
    </row>
    <row r="199" spans="1:5" ht="25.5">
      <c r="A199" s="25" t="s">
        <v>55</v>
      </c>
      <c r="E199" s="26" t="s">
        <v>304</v>
      </c>
    </row>
    <row r="200" spans="1:5" ht="12.75">
      <c r="A200" s="27" t="s">
        <v>57</v>
      </c>
      <c r="E200" s="28" t="s">
        <v>52</v>
      </c>
    </row>
    <row r="201" spans="1:5" ht="89.25">
      <c r="A201" t="s">
        <v>58</v>
      </c>
      <c r="E201" s="26" t="s">
        <v>305</v>
      </c>
    </row>
    <row r="202" spans="1:16" ht="12.75">
      <c r="A202" s="16" t="s">
        <v>50</v>
      </c>
      <c r="B202" s="21" t="s">
        <v>306</v>
      </c>
      <c r="C202" s="21" t="s">
        <v>307</v>
      </c>
      <c r="D202" s="16" t="s">
        <v>52</v>
      </c>
      <c r="E202" s="22" t="s">
        <v>308</v>
      </c>
      <c r="F202" s="23" t="s">
        <v>75</v>
      </c>
      <c r="G202" s="24">
        <v>1</v>
      </c>
      <c r="H202" s="24"/>
      <c r="I202" s="24">
        <f>ROUND(ROUND(H202,2)*ROUND(G202,2),2)</f>
        <v>0</v>
      </c>
      <c r="O202">
        <f>(I202*21)/100</f>
        <v>0</v>
      </c>
      <c r="P202" t="s">
        <v>28</v>
      </c>
    </row>
    <row r="203" spans="1:5" ht="12.75">
      <c r="A203" s="25" t="s">
        <v>55</v>
      </c>
      <c r="E203" s="26" t="s">
        <v>52</v>
      </c>
    </row>
    <row r="204" spans="1:5" ht="12.75">
      <c r="A204" s="27" t="s">
        <v>57</v>
      </c>
      <c r="E204" s="28" t="s">
        <v>52</v>
      </c>
    </row>
    <row r="205" spans="1:5" ht="89.25">
      <c r="A205" t="s">
        <v>58</v>
      </c>
      <c r="E205" s="26" t="s">
        <v>309</v>
      </c>
    </row>
    <row r="206" spans="1:16" ht="12.75">
      <c r="A206" s="16" t="s">
        <v>50</v>
      </c>
      <c r="B206" s="21" t="s">
        <v>310</v>
      </c>
      <c r="C206" s="21" t="s">
        <v>311</v>
      </c>
      <c r="D206" s="16" t="s">
        <v>61</v>
      </c>
      <c r="E206" s="22" t="s">
        <v>312</v>
      </c>
      <c r="F206" s="23" t="s">
        <v>75</v>
      </c>
      <c r="G206" s="24">
        <v>3</v>
      </c>
      <c r="H206" s="24"/>
      <c r="I206" s="24">
        <f>ROUND(ROUND(H206,2)*ROUND(G206,2),2)</f>
        <v>0</v>
      </c>
      <c r="O206">
        <f>(I206*21)/100</f>
        <v>0</v>
      </c>
      <c r="P206" t="s">
        <v>28</v>
      </c>
    </row>
    <row r="207" spans="1:5" ht="25.5">
      <c r="A207" s="25" t="s">
        <v>55</v>
      </c>
      <c r="E207" s="26" t="s">
        <v>313</v>
      </c>
    </row>
    <row r="208" spans="1:5" ht="12.75">
      <c r="A208" s="27" t="s">
        <v>57</v>
      </c>
      <c r="E208" s="28" t="s">
        <v>52</v>
      </c>
    </row>
    <row r="209" spans="1:5" ht="89.25">
      <c r="A209" t="s">
        <v>58</v>
      </c>
      <c r="E209" s="26" t="s">
        <v>309</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99"/>
  <sheetViews>
    <sheetView zoomScalePageLayoutView="0" workbookViewId="0" topLeftCell="B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314</v>
      </c>
      <c r="I3" s="29">
        <f>0+I10+I15+I68+I73+I78+I83</f>
        <v>0</v>
      </c>
      <c r="O3" t="s">
        <v>25</v>
      </c>
      <c r="P3" t="s">
        <v>28</v>
      </c>
    </row>
    <row r="4" spans="1:16" ht="15">
      <c r="A4" t="s">
        <v>16</v>
      </c>
      <c r="B4" s="9" t="s">
        <v>17</v>
      </c>
      <c r="C4" s="34" t="s">
        <v>18</v>
      </c>
      <c r="D4" s="32"/>
      <c r="E4" s="10" t="s">
        <v>19</v>
      </c>
      <c r="F4" s="1"/>
      <c r="G4" s="1"/>
      <c r="H4" s="8"/>
      <c r="I4" s="8"/>
      <c r="O4" t="s">
        <v>26</v>
      </c>
      <c r="P4" t="s">
        <v>28</v>
      </c>
    </row>
    <row r="5" spans="1:16" ht="15">
      <c r="A5" t="s">
        <v>20</v>
      </c>
      <c r="B5" s="9" t="s">
        <v>17</v>
      </c>
      <c r="C5" s="34" t="s">
        <v>314</v>
      </c>
      <c r="D5" s="32"/>
      <c r="E5" s="10" t="s">
        <v>315</v>
      </c>
      <c r="F5" s="1"/>
      <c r="G5" s="1"/>
      <c r="H5" s="1"/>
      <c r="I5" s="1"/>
      <c r="O5" t="s">
        <v>27</v>
      </c>
      <c r="P5" t="s">
        <v>28</v>
      </c>
    </row>
    <row r="6" spans="1:9" ht="15">
      <c r="A6" t="s">
        <v>23</v>
      </c>
      <c r="B6" s="12" t="s">
        <v>24</v>
      </c>
      <c r="C6" s="35" t="s">
        <v>314</v>
      </c>
      <c r="D6" s="36"/>
      <c r="E6" s="13" t="s">
        <v>316</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f>
        <v>0</v>
      </c>
    </row>
    <row r="11" spans="1:16" ht="12.75">
      <c r="A11" s="16" t="s">
        <v>50</v>
      </c>
      <c r="B11" s="21" t="s">
        <v>34</v>
      </c>
      <c r="C11" s="21" t="s">
        <v>81</v>
      </c>
      <c r="D11" s="16" t="s">
        <v>52</v>
      </c>
      <c r="E11" s="22" t="s">
        <v>82</v>
      </c>
      <c r="F11" s="23" t="s">
        <v>83</v>
      </c>
      <c r="G11" s="24">
        <v>55</v>
      </c>
      <c r="H11" s="24"/>
      <c r="I11" s="24">
        <f>ROUND(ROUND(H11,2)*ROUND(G11,2),2)</f>
        <v>0</v>
      </c>
      <c r="O11">
        <f>(I11*21)/100</f>
        <v>0</v>
      </c>
      <c r="P11" t="s">
        <v>28</v>
      </c>
    </row>
    <row r="12" spans="1:5" ht="12.75">
      <c r="A12" s="25" t="s">
        <v>55</v>
      </c>
      <c r="E12" s="26" t="s">
        <v>84</v>
      </c>
    </row>
    <row r="13" spans="1:5" ht="12.75">
      <c r="A13" s="27" t="s">
        <v>57</v>
      </c>
      <c r="E13" s="28" t="s">
        <v>52</v>
      </c>
    </row>
    <row r="14" spans="1:5" ht="25.5">
      <c r="A14" t="s">
        <v>58</v>
      </c>
      <c r="E14" s="26" t="s">
        <v>85</v>
      </c>
    </row>
    <row r="15" spans="1:9" ht="12.75">
      <c r="A15" s="4" t="s">
        <v>48</v>
      </c>
      <c r="B15" s="4"/>
      <c r="C15" s="30" t="s">
        <v>34</v>
      </c>
      <c r="D15" s="4"/>
      <c r="E15" s="19" t="s">
        <v>90</v>
      </c>
      <c r="F15" s="4"/>
      <c r="G15" s="4"/>
      <c r="H15" s="4"/>
      <c r="I15" s="31">
        <f>0+I16+I20+I24+I28+I32+I36+I40+I44+I48+I52+I56+I60+I64</f>
        <v>0</v>
      </c>
    </row>
    <row r="16" spans="1:16" ht="12.75">
      <c r="A16" s="16" t="s">
        <v>50</v>
      </c>
      <c r="B16" s="21" t="s">
        <v>28</v>
      </c>
      <c r="C16" s="21" t="s">
        <v>91</v>
      </c>
      <c r="D16" s="16" t="s">
        <v>52</v>
      </c>
      <c r="E16" s="22" t="s">
        <v>92</v>
      </c>
      <c r="F16" s="23" t="s">
        <v>93</v>
      </c>
      <c r="G16" s="24">
        <v>115</v>
      </c>
      <c r="H16" s="24"/>
      <c r="I16" s="24">
        <f>ROUND(ROUND(H16,2)*ROUND(G16,2),2)</f>
        <v>0</v>
      </c>
      <c r="O16">
        <f>(I16*21)/100</f>
        <v>0</v>
      </c>
      <c r="P16" t="s">
        <v>28</v>
      </c>
    </row>
    <row r="17" spans="1:5" ht="12.75">
      <c r="A17" s="25" t="s">
        <v>55</v>
      </c>
      <c r="E17" s="26" t="s">
        <v>94</v>
      </c>
    </row>
    <row r="18" spans="1:5" ht="12.75">
      <c r="A18" s="27" t="s">
        <v>57</v>
      </c>
      <c r="E18" s="28" t="s">
        <v>52</v>
      </c>
    </row>
    <row r="19" spans="1:5" ht="38.25">
      <c r="A19" t="s">
        <v>58</v>
      </c>
      <c r="E19" s="26" t="s">
        <v>95</v>
      </c>
    </row>
    <row r="20" spans="1:16" ht="12.75">
      <c r="A20" s="16" t="s">
        <v>50</v>
      </c>
      <c r="B20" s="21" t="s">
        <v>29</v>
      </c>
      <c r="C20" s="21" t="s">
        <v>96</v>
      </c>
      <c r="D20" s="16" t="s">
        <v>52</v>
      </c>
      <c r="E20" s="22" t="s">
        <v>97</v>
      </c>
      <c r="F20" s="23" t="s">
        <v>75</v>
      </c>
      <c r="G20" s="24">
        <v>58</v>
      </c>
      <c r="H20" s="24"/>
      <c r="I20" s="24">
        <f>ROUND(ROUND(H20,2)*ROUND(G20,2),2)</f>
        <v>0</v>
      </c>
      <c r="O20">
        <f>(I20*21)/100</f>
        <v>0</v>
      </c>
      <c r="P20" t="s">
        <v>28</v>
      </c>
    </row>
    <row r="21" spans="1:5" ht="25.5">
      <c r="A21" s="25" t="s">
        <v>55</v>
      </c>
      <c r="E21" s="26" t="s">
        <v>317</v>
      </c>
    </row>
    <row r="22" spans="1:5" ht="12.75">
      <c r="A22" s="27" t="s">
        <v>57</v>
      </c>
      <c r="E22" s="28" t="s">
        <v>52</v>
      </c>
    </row>
    <row r="23" spans="1:5" ht="165.75">
      <c r="A23" t="s">
        <v>58</v>
      </c>
      <c r="E23" s="26" t="s">
        <v>99</v>
      </c>
    </row>
    <row r="24" spans="1:16" ht="12.75">
      <c r="A24" s="16" t="s">
        <v>50</v>
      </c>
      <c r="B24" s="21" t="s">
        <v>38</v>
      </c>
      <c r="C24" s="21" t="s">
        <v>116</v>
      </c>
      <c r="D24" s="16" t="s">
        <v>52</v>
      </c>
      <c r="E24" s="22" t="s">
        <v>117</v>
      </c>
      <c r="F24" s="23" t="s">
        <v>83</v>
      </c>
      <c r="G24" s="24">
        <v>23</v>
      </c>
      <c r="H24" s="24"/>
      <c r="I24" s="24">
        <f>ROUND(ROUND(H24,2)*ROUND(G24,2),2)</f>
        <v>0</v>
      </c>
      <c r="O24">
        <f>(I24*21)/100</f>
        <v>0</v>
      </c>
      <c r="P24" t="s">
        <v>28</v>
      </c>
    </row>
    <row r="25" spans="1:5" ht="12.75">
      <c r="A25" s="25" t="s">
        <v>55</v>
      </c>
      <c r="E25" s="26" t="s">
        <v>118</v>
      </c>
    </row>
    <row r="26" spans="1:5" ht="12.75">
      <c r="A26" s="27" t="s">
        <v>57</v>
      </c>
      <c r="E26" s="28" t="s">
        <v>318</v>
      </c>
    </row>
    <row r="27" spans="1:5" ht="38.25">
      <c r="A27" t="s">
        <v>58</v>
      </c>
      <c r="E27" s="26" t="s">
        <v>120</v>
      </c>
    </row>
    <row r="28" spans="1:16" ht="12.75">
      <c r="A28" s="16" t="s">
        <v>50</v>
      </c>
      <c r="B28" s="21" t="s">
        <v>40</v>
      </c>
      <c r="C28" s="21" t="s">
        <v>319</v>
      </c>
      <c r="D28" s="16" t="s">
        <v>52</v>
      </c>
      <c r="E28" s="22" t="s">
        <v>320</v>
      </c>
      <c r="F28" s="23" t="s">
        <v>75</v>
      </c>
      <c r="G28" s="24">
        <v>1</v>
      </c>
      <c r="H28" s="24"/>
      <c r="I28" s="24">
        <f>ROUND(ROUND(H28,2)*ROUND(G28,2),2)</f>
        <v>0</v>
      </c>
      <c r="O28">
        <f>(I28*21)/100</f>
        <v>0</v>
      </c>
      <c r="P28" t="s">
        <v>28</v>
      </c>
    </row>
    <row r="29" spans="1:5" ht="12.75">
      <c r="A29" s="25" t="s">
        <v>55</v>
      </c>
      <c r="E29" s="26" t="s">
        <v>321</v>
      </c>
    </row>
    <row r="30" spans="1:5" ht="12.75">
      <c r="A30" s="27" t="s">
        <v>57</v>
      </c>
      <c r="E30" s="28" t="s">
        <v>52</v>
      </c>
    </row>
    <row r="31" spans="1:5" ht="25.5">
      <c r="A31" t="s">
        <v>58</v>
      </c>
      <c r="E31" s="26" t="s">
        <v>322</v>
      </c>
    </row>
    <row r="32" spans="1:16" ht="12.75">
      <c r="A32" s="16" t="s">
        <v>50</v>
      </c>
      <c r="B32" s="21" t="s">
        <v>42</v>
      </c>
      <c r="C32" s="21" t="s">
        <v>323</v>
      </c>
      <c r="D32" s="16" t="s">
        <v>52</v>
      </c>
      <c r="E32" s="22" t="s">
        <v>324</v>
      </c>
      <c r="F32" s="23" t="s">
        <v>110</v>
      </c>
      <c r="G32" s="24">
        <v>27</v>
      </c>
      <c r="H32" s="24"/>
      <c r="I32" s="24">
        <f>ROUND(ROUND(H32,2)*ROUND(G32,2),2)</f>
        <v>0</v>
      </c>
      <c r="O32">
        <f>(I32*21)/100</f>
        <v>0</v>
      </c>
      <c r="P32" t="s">
        <v>28</v>
      </c>
    </row>
    <row r="33" spans="1:5" ht="12.75">
      <c r="A33" s="25" t="s">
        <v>55</v>
      </c>
      <c r="E33" s="26" t="s">
        <v>325</v>
      </c>
    </row>
    <row r="34" spans="1:5" ht="12.75">
      <c r="A34" s="27" t="s">
        <v>57</v>
      </c>
      <c r="E34" s="28" t="s">
        <v>326</v>
      </c>
    </row>
    <row r="35" spans="1:5" ht="25.5">
      <c r="A35" t="s">
        <v>58</v>
      </c>
      <c r="E35" s="26" t="s">
        <v>322</v>
      </c>
    </row>
    <row r="36" spans="1:16" ht="12.75">
      <c r="A36" s="16" t="s">
        <v>50</v>
      </c>
      <c r="B36" s="21" t="s">
        <v>107</v>
      </c>
      <c r="C36" s="21" t="s">
        <v>137</v>
      </c>
      <c r="D36" s="16" t="s">
        <v>52</v>
      </c>
      <c r="E36" s="22" t="s">
        <v>138</v>
      </c>
      <c r="F36" s="23" t="s">
        <v>83</v>
      </c>
      <c r="G36" s="24">
        <v>17</v>
      </c>
      <c r="H36" s="24"/>
      <c r="I36" s="24">
        <f>ROUND(ROUND(H36,2)*ROUND(G36,2),2)</f>
        <v>0</v>
      </c>
      <c r="O36">
        <f>(I36*21)/100</f>
        <v>0</v>
      </c>
      <c r="P36" t="s">
        <v>28</v>
      </c>
    </row>
    <row r="37" spans="1:5" ht="12.75">
      <c r="A37" s="25" t="s">
        <v>55</v>
      </c>
      <c r="E37" s="26" t="s">
        <v>327</v>
      </c>
    </row>
    <row r="38" spans="1:5" ht="38.25">
      <c r="A38" s="27" t="s">
        <v>57</v>
      </c>
      <c r="E38" s="28" t="s">
        <v>328</v>
      </c>
    </row>
    <row r="39" spans="1:5" ht="293.25">
      <c r="A39" t="s">
        <v>58</v>
      </c>
      <c r="E39" s="26" t="s">
        <v>135</v>
      </c>
    </row>
    <row r="40" spans="1:16" ht="12.75">
      <c r="A40" s="16" t="s">
        <v>50</v>
      </c>
      <c r="B40" s="21" t="s">
        <v>111</v>
      </c>
      <c r="C40" s="21" t="s">
        <v>329</v>
      </c>
      <c r="D40" s="16" t="s">
        <v>52</v>
      </c>
      <c r="E40" s="22" t="s">
        <v>330</v>
      </c>
      <c r="F40" s="23" t="s">
        <v>83</v>
      </c>
      <c r="G40" s="24">
        <v>55</v>
      </c>
      <c r="H40" s="24"/>
      <c r="I40" s="24">
        <f>ROUND(ROUND(H40,2)*ROUND(G40,2),2)</f>
        <v>0</v>
      </c>
      <c r="O40">
        <f>(I40*21)/100</f>
        <v>0</v>
      </c>
      <c r="P40" t="s">
        <v>28</v>
      </c>
    </row>
    <row r="41" spans="1:5" ht="12.75">
      <c r="A41" s="25" t="s">
        <v>55</v>
      </c>
      <c r="E41" s="26" t="s">
        <v>52</v>
      </c>
    </row>
    <row r="42" spans="1:5" ht="12.75">
      <c r="A42" s="27" t="s">
        <v>57</v>
      </c>
      <c r="E42" s="28" t="s">
        <v>331</v>
      </c>
    </row>
    <row r="43" spans="1:5" ht="293.25">
      <c r="A43" t="s">
        <v>58</v>
      </c>
      <c r="E43" s="26" t="s">
        <v>135</v>
      </c>
    </row>
    <row r="44" spans="1:16" ht="12.75">
      <c r="A44" s="16" t="s">
        <v>50</v>
      </c>
      <c r="B44" s="21" t="s">
        <v>45</v>
      </c>
      <c r="C44" s="21" t="s">
        <v>146</v>
      </c>
      <c r="D44" s="16" t="s">
        <v>181</v>
      </c>
      <c r="E44" s="22" t="s">
        <v>147</v>
      </c>
      <c r="F44" s="23" t="s">
        <v>83</v>
      </c>
      <c r="G44" s="24">
        <v>55</v>
      </c>
      <c r="H44" s="24"/>
      <c r="I44" s="24">
        <f>ROUND(ROUND(H44,2)*ROUND(G44,2),2)</f>
        <v>0</v>
      </c>
      <c r="O44">
        <f>(I44*21)/100</f>
        <v>0</v>
      </c>
      <c r="P44" t="s">
        <v>28</v>
      </c>
    </row>
    <row r="45" spans="1:5" ht="12.75">
      <c r="A45" s="25" t="s">
        <v>55</v>
      </c>
      <c r="E45" s="26" t="s">
        <v>52</v>
      </c>
    </row>
    <row r="46" spans="1:5" ht="12.75">
      <c r="A46" s="27" t="s">
        <v>57</v>
      </c>
      <c r="E46" s="28" t="s">
        <v>332</v>
      </c>
    </row>
    <row r="47" spans="1:5" ht="191.25">
      <c r="A47" t="s">
        <v>58</v>
      </c>
      <c r="E47" s="26" t="s">
        <v>149</v>
      </c>
    </row>
    <row r="48" spans="1:16" ht="12.75">
      <c r="A48" s="16" t="s">
        <v>50</v>
      </c>
      <c r="B48" s="21" t="s">
        <v>47</v>
      </c>
      <c r="C48" s="21" t="s">
        <v>146</v>
      </c>
      <c r="D48" s="16" t="s">
        <v>152</v>
      </c>
      <c r="E48" s="22" t="s">
        <v>147</v>
      </c>
      <c r="F48" s="23" t="s">
        <v>83</v>
      </c>
      <c r="G48" s="24">
        <v>11</v>
      </c>
      <c r="H48" s="24"/>
      <c r="I48" s="24">
        <f>ROUND(ROUND(H48,2)*ROUND(G48,2),2)</f>
        <v>0</v>
      </c>
      <c r="O48">
        <f>(I48*21)/100</f>
        <v>0</v>
      </c>
      <c r="P48" t="s">
        <v>28</v>
      </c>
    </row>
    <row r="49" spans="1:5" ht="12.75">
      <c r="A49" s="25" t="s">
        <v>55</v>
      </c>
      <c r="E49" s="26" t="s">
        <v>333</v>
      </c>
    </row>
    <row r="50" spans="1:5" ht="12.75">
      <c r="A50" s="27" t="s">
        <v>57</v>
      </c>
      <c r="E50" s="28" t="s">
        <v>334</v>
      </c>
    </row>
    <row r="51" spans="1:5" ht="191.25">
      <c r="A51" t="s">
        <v>58</v>
      </c>
      <c r="E51" s="26" t="s">
        <v>149</v>
      </c>
    </row>
    <row r="52" spans="1:16" ht="12.75">
      <c r="A52" s="16" t="s">
        <v>50</v>
      </c>
      <c r="B52" s="21" t="s">
        <v>124</v>
      </c>
      <c r="C52" s="21" t="s">
        <v>335</v>
      </c>
      <c r="D52" s="16" t="s">
        <v>52</v>
      </c>
      <c r="E52" s="22" t="s">
        <v>336</v>
      </c>
      <c r="F52" s="23" t="s">
        <v>83</v>
      </c>
      <c r="G52" s="24">
        <v>3</v>
      </c>
      <c r="H52" s="24"/>
      <c r="I52" s="24">
        <f>ROUND(ROUND(H52,2)*ROUND(G52,2),2)</f>
        <v>0</v>
      </c>
      <c r="O52">
        <f>(I52*21)/100</f>
        <v>0</v>
      </c>
      <c r="P52" t="s">
        <v>28</v>
      </c>
    </row>
    <row r="53" spans="1:5" ht="12.75">
      <c r="A53" s="25" t="s">
        <v>55</v>
      </c>
      <c r="E53" s="26" t="s">
        <v>52</v>
      </c>
    </row>
    <row r="54" spans="1:5" ht="12.75">
      <c r="A54" s="27" t="s">
        <v>57</v>
      </c>
      <c r="E54" s="28" t="s">
        <v>52</v>
      </c>
    </row>
    <row r="55" spans="1:5" ht="242.25">
      <c r="A55" t="s">
        <v>58</v>
      </c>
      <c r="E55" s="26" t="s">
        <v>337</v>
      </c>
    </row>
    <row r="56" spans="1:16" ht="12.75">
      <c r="A56" s="16" t="s">
        <v>50</v>
      </c>
      <c r="B56" s="21" t="s">
        <v>130</v>
      </c>
      <c r="C56" s="21" t="s">
        <v>156</v>
      </c>
      <c r="D56" s="16" t="s">
        <v>52</v>
      </c>
      <c r="E56" s="22" t="s">
        <v>157</v>
      </c>
      <c r="F56" s="23" t="s">
        <v>83</v>
      </c>
      <c r="G56" s="24">
        <v>79</v>
      </c>
      <c r="H56" s="24"/>
      <c r="I56" s="24">
        <f>ROUND(ROUND(H56,2)*ROUND(G56,2),2)</f>
        <v>0</v>
      </c>
      <c r="O56">
        <f>(I56*21)/100</f>
        <v>0</v>
      </c>
      <c r="P56" t="s">
        <v>28</v>
      </c>
    </row>
    <row r="57" spans="1:5" ht="12.75">
      <c r="A57" s="25" t="s">
        <v>55</v>
      </c>
      <c r="E57" s="26" t="s">
        <v>338</v>
      </c>
    </row>
    <row r="58" spans="1:5" ht="12.75">
      <c r="A58" s="27" t="s">
        <v>57</v>
      </c>
      <c r="E58" s="28" t="s">
        <v>52</v>
      </c>
    </row>
    <row r="59" spans="1:5" ht="229.5">
      <c r="A59" t="s">
        <v>58</v>
      </c>
      <c r="E59" s="26" t="s">
        <v>159</v>
      </c>
    </row>
    <row r="60" spans="1:16" ht="12.75">
      <c r="A60" s="16" t="s">
        <v>50</v>
      </c>
      <c r="B60" s="21" t="s">
        <v>136</v>
      </c>
      <c r="C60" s="21" t="s">
        <v>339</v>
      </c>
      <c r="D60" s="16" t="s">
        <v>52</v>
      </c>
      <c r="E60" s="22" t="s">
        <v>340</v>
      </c>
      <c r="F60" s="23" t="s">
        <v>93</v>
      </c>
      <c r="G60" s="24">
        <v>120</v>
      </c>
      <c r="H60" s="24"/>
      <c r="I60" s="24">
        <f>ROUND(ROUND(H60,2)*ROUND(G60,2),2)</f>
        <v>0</v>
      </c>
      <c r="O60">
        <f>(I60*21)/100</f>
        <v>0</v>
      </c>
      <c r="P60" t="s">
        <v>28</v>
      </c>
    </row>
    <row r="61" spans="1:5" ht="12.75">
      <c r="A61" s="25" t="s">
        <v>55</v>
      </c>
      <c r="E61" s="26" t="s">
        <v>52</v>
      </c>
    </row>
    <row r="62" spans="1:5" ht="12.75">
      <c r="A62" s="27" t="s">
        <v>57</v>
      </c>
      <c r="E62" s="28" t="s">
        <v>52</v>
      </c>
    </row>
    <row r="63" spans="1:5" ht="38.25">
      <c r="A63" t="s">
        <v>58</v>
      </c>
      <c r="E63" s="26" t="s">
        <v>341</v>
      </c>
    </row>
    <row r="64" spans="1:16" ht="12.75">
      <c r="A64" s="16" t="s">
        <v>50</v>
      </c>
      <c r="B64" s="21" t="s">
        <v>140</v>
      </c>
      <c r="C64" s="21" t="s">
        <v>175</v>
      </c>
      <c r="D64" s="16" t="s">
        <v>52</v>
      </c>
      <c r="E64" s="22" t="s">
        <v>176</v>
      </c>
      <c r="F64" s="23" t="s">
        <v>93</v>
      </c>
      <c r="G64" s="24">
        <v>120</v>
      </c>
      <c r="H64" s="24"/>
      <c r="I64" s="24">
        <f>ROUND(ROUND(H64,2)*ROUND(G64,2),2)</f>
        <v>0</v>
      </c>
      <c r="O64">
        <f>(I64*21)/100</f>
        <v>0</v>
      </c>
      <c r="P64" t="s">
        <v>28</v>
      </c>
    </row>
    <row r="65" spans="1:5" ht="12.75">
      <c r="A65" s="25" t="s">
        <v>55</v>
      </c>
      <c r="E65" s="26" t="s">
        <v>52</v>
      </c>
    </row>
    <row r="66" spans="1:5" ht="12.75">
      <c r="A66" s="27" t="s">
        <v>57</v>
      </c>
      <c r="E66" s="28" t="s">
        <v>52</v>
      </c>
    </row>
    <row r="67" spans="1:5" ht="25.5">
      <c r="A67" t="s">
        <v>58</v>
      </c>
      <c r="E67" s="26" t="s">
        <v>177</v>
      </c>
    </row>
    <row r="68" spans="1:9" ht="12.75">
      <c r="A68" s="4" t="s">
        <v>48</v>
      </c>
      <c r="B68" s="4"/>
      <c r="C68" s="30" t="s">
        <v>29</v>
      </c>
      <c r="D68" s="4"/>
      <c r="E68" s="19" t="s">
        <v>178</v>
      </c>
      <c r="F68" s="4"/>
      <c r="G68" s="4"/>
      <c r="H68" s="4"/>
      <c r="I68" s="31">
        <f>0+I69</f>
        <v>0</v>
      </c>
    </row>
    <row r="69" spans="1:16" ht="12.75">
      <c r="A69" s="16" t="s">
        <v>50</v>
      </c>
      <c r="B69" s="21" t="s">
        <v>145</v>
      </c>
      <c r="C69" s="21" t="s">
        <v>180</v>
      </c>
      <c r="D69" s="16" t="s">
        <v>52</v>
      </c>
      <c r="E69" s="22" t="s">
        <v>182</v>
      </c>
      <c r="F69" s="23" t="s">
        <v>83</v>
      </c>
      <c r="G69" s="24">
        <v>8.06</v>
      </c>
      <c r="H69" s="24"/>
      <c r="I69" s="24">
        <f>ROUND(ROUND(H69,2)*ROUND(G69,2),2)</f>
        <v>0</v>
      </c>
      <c r="O69">
        <f>(I69*21)/100</f>
        <v>0</v>
      </c>
      <c r="P69" t="s">
        <v>28</v>
      </c>
    </row>
    <row r="70" spans="1:5" ht="12.75">
      <c r="A70" s="25" t="s">
        <v>55</v>
      </c>
      <c r="E70" s="26" t="s">
        <v>342</v>
      </c>
    </row>
    <row r="71" spans="1:5" ht="12.75">
      <c r="A71" s="27" t="s">
        <v>57</v>
      </c>
      <c r="E71" s="28" t="s">
        <v>343</v>
      </c>
    </row>
    <row r="72" spans="1:5" ht="229.5">
      <c r="A72" t="s">
        <v>58</v>
      </c>
      <c r="E72" s="26" t="s">
        <v>185</v>
      </c>
    </row>
    <row r="73" spans="1:9" ht="12.75">
      <c r="A73" s="4" t="s">
        <v>48</v>
      </c>
      <c r="B73" s="4"/>
      <c r="C73" s="30" t="s">
        <v>38</v>
      </c>
      <c r="D73" s="4"/>
      <c r="E73" s="19" t="s">
        <v>186</v>
      </c>
      <c r="F73" s="4"/>
      <c r="G73" s="4"/>
      <c r="H73" s="4"/>
      <c r="I73" s="31">
        <f>0+I74</f>
        <v>0</v>
      </c>
    </row>
    <row r="74" spans="1:16" ht="12.75">
      <c r="A74" s="16" t="s">
        <v>50</v>
      </c>
      <c r="B74" s="21" t="s">
        <v>150</v>
      </c>
      <c r="C74" s="21" t="s">
        <v>188</v>
      </c>
      <c r="D74" s="16" t="s">
        <v>52</v>
      </c>
      <c r="E74" s="22" t="s">
        <v>189</v>
      </c>
      <c r="F74" s="23" t="s">
        <v>83</v>
      </c>
      <c r="G74" s="24">
        <v>2.02</v>
      </c>
      <c r="H74" s="24"/>
      <c r="I74" s="24">
        <f>ROUND(ROUND(H74,2)*ROUND(G74,2),2)</f>
        <v>0</v>
      </c>
      <c r="O74">
        <f>(I74*21)/100</f>
        <v>0</v>
      </c>
      <c r="P74" t="s">
        <v>28</v>
      </c>
    </row>
    <row r="75" spans="1:5" ht="12.75">
      <c r="A75" s="25" t="s">
        <v>55</v>
      </c>
      <c r="E75" s="26" t="s">
        <v>52</v>
      </c>
    </row>
    <row r="76" spans="1:5" ht="25.5">
      <c r="A76" s="27" t="s">
        <v>57</v>
      </c>
      <c r="E76" s="28" t="s">
        <v>344</v>
      </c>
    </row>
    <row r="77" spans="1:5" ht="318.75">
      <c r="A77" t="s">
        <v>58</v>
      </c>
      <c r="E77" s="26" t="s">
        <v>191</v>
      </c>
    </row>
    <row r="78" spans="1:9" ht="12.75">
      <c r="A78" s="4" t="s">
        <v>48</v>
      </c>
      <c r="B78" s="4"/>
      <c r="C78" s="30" t="s">
        <v>40</v>
      </c>
      <c r="D78" s="4"/>
      <c r="E78" s="19" t="s">
        <v>197</v>
      </c>
      <c r="F78" s="4"/>
      <c r="G78" s="4"/>
      <c r="H78" s="4"/>
      <c r="I78" s="31">
        <f>0+I79</f>
        <v>0</v>
      </c>
    </row>
    <row r="79" spans="1:16" ht="12.75">
      <c r="A79" s="16" t="s">
        <v>50</v>
      </c>
      <c r="B79" s="21" t="s">
        <v>155</v>
      </c>
      <c r="C79" s="21" t="s">
        <v>345</v>
      </c>
      <c r="D79" s="16" t="s">
        <v>52</v>
      </c>
      <c r="E79" s="22" t="s">
        <v>346</v>
      </c>
      <c r="F79" s="23" t="s">
        <v>83</v>
      </c>
      <c r="G79" s="24">
        <v>4.5</v>
      </c>
      <c r="H79" s="24"/>
      <c r="I79" s="24">
        <f>ROUND(ROUND(H79,2)*ROUND(G79,2),2)</f>
        <v>0</v>
      </c>
      <c r="O79">
        <f>(I79*21)/100</f>
        <v>0</v>
      </c>
      <c r="P79" t="s">
        <v>28</v>
      </c>
    </row>
    <row r="80" spans="1:5" ht="12.75">
      <c r="A80" s="25" t="s">
        <v>55</v>
      </c>
      <c r="E80" s="26" t="s">
        <v>52</v>
      </c>
    </row>
    <row r="81" spans="1:5" ht="12.75">
      <c r="A81" s="27" t="s">
        <v>57</v>
      </c>
      <c r="E81" s="28" t="s">
        <v>52</v>
      </c>
    </row>
    <row r="82" spans="1:5" ht="38.25">
      <c r="A82" t="s">
        <v>58</v>
      </c>
      <c r="E82" s="26" t="s">
        <v>347</v>
      </c>
    </row>
    <row r="83" spans="1:9" ht="12.75">
      <c r="A83" s="4" t="s">
        <v>48</v>
      </c>
      <c r="B83" s="4"/>
      <c r="C83" s="30" t="s">
        <v>45</v>
      </c>
      <c r="D83" s="4"/>
      <c r="E83" s="19" t="s">
        <v>267</v>
      </c>
      <c r="F83" s="4"/>
      <c r="G83" s="4"/>
      <c r="H83" s="4"/>
      <c r="I83" s="31">
        <f>0+I84+I88+I92+I96</f>
        <v>0</v>
      </c>
    </row>
    <row r="84" spans="1:16" ht="12.75">
      <c r="A84" s="16" t="s">
        <v>50</v>
      </c>
      <c r="B84" s="21" t="s">
        <v>160</v>
      </c>
      <c r="C84" s="21" t="s">
        <v>348</v>
      </c>
      <c r="D84" s="16" t="s">
        <v>52</v>
      </c>
      <c r="E84" s="22" t="s">
        <v>349</v>
      </c>
      <c r="F84" s="23" t="s">
        <v>75</v>
      </c>
      <c r="G84" s="24">
        <v>1</v>
      </c>
      <c r="H84" s="24"/>
      <c r="I84" s="24">
        <f>ROUND(ROUND(H84,2)*ROUND(G84,2),2)</f>
        <v>0</v>
      </c>
      <c r="O84">
        <f>(I84*21)/100</f>
        <v>0</v>
      </c>
      <c r="P84" t="s">
        <v>28</v>
      </c>
    </row>
    <row r="85" spans="1:5" ht="12.75">
      <c r="A85" s="25" t="s">
        <v>55</v>
      </c>
      <c r="E85" s="26" t="s">
        <v>52</v>
      </c>
    </row>
    <row r="86" spans="1:5" ht="12.75">
      <c r="A86" s="27" t="s">
        <v>57</v>
      </c>
      <c r="E86" s="28" t="s">
        <v>52</v>
      </c>
    </row>
    <row r="87" spans="1:5" ht="51">
      <c r="A87" t="s">
        <v>58</v>
      </c>
      <c r="E87" s="26" t="s">
        <v>350</v>
      </c>
    </row>
    <row r="88" spans="1:16" ht="12.75">
      <c r="A88" s="16" t="s">
        <v>50</v>
      </c>
      <c r="B88" s="21" t="s">
        <v>165</v>
      </c>
      <c r="C88" s="21" t="s">
        <v>351</v>
      </c>
      <c r="D88" s="16" t="s">
        <v>52</v>
      </c>
      <c r="E88" s="22" t="s">
        <v>352</v>
      </c>
      <c r="F88" s="23" t="s">
        <v>75</v>
      </c>
      <c r="G88" s="24">
        <v>1</v>
      </c>
      <c r="H88" s="24"/>
      <c r="I88" s="24">
        <f>ROUND(ROUND(H88,2)*ROUND(G88,2),2)</f>
        <v>0</v>
      </c>
      <c r="O88">
        <f>(I88*21)/100</f>
        <v>0</v>
      </c>
      <c r="P88" t="s">
        <v>28</v>
      </c>
    </row>
    <row r="89" spans="1:5" ht="12.75">
      <c r="A89" s="25" t="s">
        <v>55</v>
      </c>
      <c r="E89" s="26" t="s">
        <v>52</v>
      </c>
    </row>
    <row r="90" spans="1:5" ht="12.75">
      <c r="A90" s="27" t="s">
        <v>57</v>
      </c>
      <c r="E90" s="28" t="s">
        <v>52</v>
      </c>
    </row>
    <row r="91" spans="1:5" ht="25.5">
      <c r="A91" t="s">
        <v>58</v>
      </c>
      <c r="E91" s="26" t="s">
        <v>353</v>
      </c>
    </row>
    <row r="92" spans="1:16" ht="12.75">
      <c r="A92" s="16" t="s">
        <v>50</v>
      </c>
      <c r="B92" s="21" t="s">
        <v>170</v>
      </c>
      <c r="C92" s="21" t="s">
        <v>269</v>
      </c>
      <c r="D92" s="16" t="s">
        <v>52</v>
      </c>
      <c r="E92" s="22" t="s">
        <v>270</v>
      </c>
      <c r="F92" s="23" t="s">
        <v>75</v>
      </c>
      <c r="G92" s="24">
        <v>1</v>
      </c>
      <c r="H92" s="24"/>
      <c r="I92" s="24">
        <f>ROUND(ROUND(H92,2)*ROUND(G92,2),2)</f>
        <v>0</v>
      </c>
      <c r="O92">
        <f>(I92*21)/100</f>
        <v>0</v>
      </c>
      <c r="P92" t="s">
        <v>28</v>
      </c>
    </row>
    <row r="93" spans="1:5" ht="12.75">
      <c r="A93" s="25" t="s">
        <v>55</v>
      </c>
      <c r="E93" s="26" t="s">
        <v>354</v>
      </c>
    </row>
    <row r="94" spans="1:5" ht="12.75">
      <c r="A94" s="27" t="s">
        <v>57</v>
      </c>
      <c r="E94" s="28" t="s">
        <v>52</v>
      </c>
    </row>
    <row r="95" spans="1:5" ht="76.5">
      <c r="A95" t="s">
        <v>58</v>
      </c>
      <c r="E95" s="26" t="s">
        <v>272</v>
      </c>
    </row>
    <row r="96" spans="1:16" ht="12.75">
      <c r="A96" s="16" t="s">
        <v>50</v>
      </c>
      <c r="B96" s="21" t="s">
        <v>174</v>
      </c>
      <c r="C96" s="21" t="s">
        <v>274</v>
      </c>
      <c r="D96" s="16" t="s">
        <v>52</v>
      </c>
      <c r="E96" s="22" t="s">
        <v>275</v>
      </c>
      <c r="F96" s="23" t="s">
        <v>75</v>
      </c>
      <c r="G96" s="24">
        <v>1</v>
      </c>
      <c r="H96" s="24"/>
      <c r="I96" s="24">
        <f>ROUND(ROUND(H96,2)*ROUND(G96,2),2)</f>
        <v>0</v>
      </c>
      <c r="O96">
        <f>(I96*21)/100</f>
        <v>0</v>
      </c>
      <c r="P96" t="s">
        <v>28</v>
      </c>
    </row>
    <row r="97" spans="1:5" ht="12.75">
      <c r="A97" s="25" t="s">
        <v>55</v>
      </c>
      <c r="E97" s="26" t="s">
        <v>354</v>
      </c>
    </row>
    <row r="98" spans="1:5" ht="12.75">
      <c r="A98" s="27" t="s">
        <v>57</v>
      </c>
      <c r="E98" s="28" t="s">
        <v>52</v>
      </c>
    </row>
    <row r="99" spans="1:5" ht="25.5">
      <c r="A99" t="s">
        <v>58</v>
      </c>
      <c r="E99" s="26" t="s">
        <v>276</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P54"/>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355</v>
      </c>
      <c r="I3" s="29">
        <f>0+I10</f>
        <v>0</v>
      </c>
      <c r="O3" t="s">
        <v>25</v>
      </c>
      <c r="P3" t="s">
        <v>28</v>
      </c>
    </row>
    <row r="4" spans="1:16" ht="15">
      <c r="A4" t="s">
        <v>16</v>
      </c>
      <c r="B4" s="9" t="s">
        <v>17</v>
      </c>
      <c r="C4" s="34" t="s">
        <v>18</v>
      </c>
      <c r="D4" s="32"/>
      <c r="E4" s="10" t="s">
        <v>19</v>
      </c>
      <c r="F4" s="1"/>
      <c r="G4" s="1"/>
      <c r="H4" s="8"/>
      <c r="I4" s="8"/>
      <c r="O4" t="s">
        <v>26</v>
      </c>
      <c r="P4" t="s">
        <v>28</v>
      </c>
    </row>
    <row r="5" spans="1:16" ht="15">
      <c r="A5" t="s">
        <v>20</v>
      </c>
      <c r="B5" s="9" t="s">
        <v>17</v>
      </c>
      <c r="C5" s="34" t="s">
        <v>355</v>
      </c>
      <c r="D5" s="32"/>
      <c r="E5" s="10" t="s">
        <v>356</v>
      </c>
      <c r="F5" s="1"/>
      <c r="G5" s="1"/>
      <c r="H5" s="1"/>
      <c r="I5" s="1"/>
      <c r="O5" t="s">
        <v>27</v>
      </c>
      <c r="P5" t="s">
        <v>28</v>
      </c>
    </row>
    <row r="6" spans="1:9" ht="15">
      <c r="A6" t="s">
        <v>23</v>
      </c>
      <c r="B6" s="12" t="s">
        <v>24</v>
      </c>
      <c r="C6" s="35" t="s">
        <v>355</v>
      </c>
      <c r="D6" s="36"/>
      <c r="E6" s="13" t="s">
        <v>357</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107</v>
      </c>
      <c r="D10" s="17"/>
      <c r="E10" s="19" t="s">
        <v>247</v>
      </c>
      <c r="F10" s="17"/>
      <c r="G10" s="17"/>
      <c r="H10" s="17"/>
      <c r="I10" s="20">
        <f>0+I11+I15+I19+I23+I27+I31+I35+I39+I43+I47+I51</f>
        <v>0</v>
      </c>
    </row>
    <row r="11" spans="1:16" ht="12.75">
      <c r="A11" s="16" t="s">
        <v>50</v>
      </c>
      <c r="B11" s="21" t="s">
        <v>34</v>
      </c>
      <c r="C11" s="21" t="s">
        <v>358</v>
      </c>
      <c r="D11" s="16" t="s">
        <v>52</v>
      </c>
      <c r="E11" s="22" t="s">
        <v>359</v>
      </c>
      <c r="F11" s="23" t="s">
        <v>75</v>
      </c>
      <c r="G11" s="24">
        <v>8</v>
      </c>
      <c r="H11" s="24"/>
      <c r="I11" s="24">
        <f>ROUND(ROUND(H11,2)*ROUND(G11,2),2)</f>
        <v>0</v>
      </c>
      <c r="O11">
        <f>(I11*21)/100</f>
        <v>0</v>
      </c>
      <c r="P11" t="s">
        <v>28</v>
      </c>
    </row>
    <row r="12" spans="1:5" ht="12.75">
      <c r="A12" s="25" t="s">
        <v>55</v>
      </c>
      <c r="E12" s="26" t="s">
        <v>52</v>
      </c>
    </row>
    <row r="13" spans="1:5" ht="12.75">
      <c r="A13" s="27" t="s">
        <v>57</v>
      </c>
      <c r="E13" s="28" t="s">
        <v>52</v>
      </c>
    </row>
    <row r="14" spans="1:5" ht="12.75">
      <c r="A14" t="s">
        <v>58</v>
      </c>
      <c r="E14" s="26" t="s">
        <v>52</v>
      </c>
    </row>
    <row r="15" spans="1:16" ht="25.5">
      <c r="A15" s="16" t="s">
        <v>50</v>
      </c>
      <c r="B15" s="21" t="s">
        <v>28</v>
      </c>
      <c r="C15" s="21" t="s">
        <v>360</v>
      </c>
      <c r="D15" s="16" t="s">
        <v>52</v>
      </c>
      <c r="E15" s="22" t="s">
        <v>361</v>
      </c>
      <c r="F15" s="23" t="s">
        <v>75</v>
      </c>
      <c r="G15" s="24">
        <v>9</v>
      </c>
      <c r="H15" s="24"/>
      <c r="I15" s="24">
        <f>ROUND(ROUND(H15,2)*ROUND(G15,2),2)</f>
        <v>0</v>
      </c>
      <c r="O15">
        <f>(I15*21)/100</f>
        <v>0</v>
      </c>
      <c r="P15" t="s">
        <v>28</v>
      </c>
    </row>
    <row r="16" spans="1:5" ht="12.75">
      <c r="A16" s="25" t="s">
        <v>55</v>
      </c>
      <c r="E16" s="26" t="s">
        <v>52</v>
      </c>
    </row>
    <row r="17" spans="1:5" ht="12.75">
      <c r="A17" s="27" t="s">
        <v>57</v>
      </c>
      <c r="E17" s="28" t="s">
        <v>52</v>
      </c>
    </row>
    <row r="18" spans="1:5" ht="12.75">
      <c r="A18" t="s">
        <v>58</v>
      </c>
      <c r="E18" s="26" t="s">
        <v>52</v>
      </c>
    </row>
    <row r="19" spans="1:16" ht="12.75">
      <c r="A19" s="16" t="s">
        <v>50</v>
      </c>
      <c r="B19" s="21" t="s">
        <v>29</v>
      </c>
      <c r="C19" s="21" t="s">
        <v>362</v>
      </c>
      <c r="D19" s="16" t="s">
        <v>52</v>
      </c>
      <c r="E19" s="22" t="s">
        <v>363</v>
      </c>
      <c r="F19" s="23" t="s">
        <v>110</v>
      </c>
      <c r="G19" s="24">
        <v>130</v>
      </c>
      <c r="H19" s="24"/>
      <c r="I19" s="24">
        <f>ROUND(ROUND(H19,2)*ROUND(G19,2),2)</f>
        <v>0</v>
      </c>
      <c r="O19">
        <f>(I19*21)/100</f>
        <v>0</v>
      </c>
      <c r="P19" t="s">
        <v>28</v>
      </c>
    </row>
    <row r="20" spans="1:5" ht="12.75">
      <c r="A20" s="25" t="s">
        <v>55</v>
      </c>
      <c r="E20" s="26" t="s">
        <v>52</v>
      </c>
    </row>
    <row r="21" spans="1:5" ht="12.75">
      <c r="A21" s="27" t="s">
        <v>57</v>
      </c>
      <c r="E21" s="28" t="s">
        <v>52</v>
      </c>
    </row>
    <row r="22" spans="1:5" ht="12.75">
      <c r="A22" t="s">
        <v>58</v>
      </c>
      <c r="E22" s="26" t="s">
        <v>52</v>
      </c>
    </row>
    <row r="23" spans="1:16" ht="12.75">
      <c r="A23" s="16" t="s">
        <v>50</v>
      </c>
      <c r="B23" s="21" t="s">
        <v>38</v>
      </c>
      <c r="C23" s="21" t="s">
        <v>364</v>
      </c>
      <c r="D23" s="16" t="s">
        <v>52</v>
      </c>
      <c r="E23" s="22" t="s">
        <v>365</v>
      </c>
      <c r="F23" s="23" t="s">
        <v>366</v>
      </c>
      <c r="G23" s="24">
        <v>1</v>
      </c>
      <c r="H23" s="24"/>
      <c r="I23" s="24">
        <f>ROUND(ROUND(H23,2)*ROUND(G23,2),2)</f>
        <v>0</v>
      </c>
      <c r="O23">
        <f>(I23*21)/100</f>
        <v>0</v>
      </c>
      <c r="P23" t="s">
        <v>28</v>
      </c>
    </row>
    <row r="24" spans="1:5" ht="12.75">
      <c r="A24" s="25" t="s">
        <v>55</v>
      </c>
      <c r="E24" s="26" t="s">
        <v>52</v>
      </c>
    </row>
    <row r="25" spans="1:5" ht="12.75">
      <c r="A25" s="27" t="s">
        <v>57</v>
      </c>
      <c r="E25" s="28" t="s">
        <v>52</v>
      </c>
    </row>
    <row r="26" spans="1:5" ht="12.75">
      <c r="A26" t="s">
        <v>58</v>
      </c>
      <c r="E26" s="26" t="s">
        <v>52</v>
      </c>
    </row>
    <row r="27" spans="1:16" ht="12.75">
      <c r="A27" s="16" t="s">
        <v>50</v>
      </c>
      <c r="B27" s="21" t="s">
        <v>40</v>
      </c>
      <c r="C27" s="21" t="s">
        <v>367</v>
      </c>
      <c r="D27" s="16" t="s">
        <v>52</v>
      </c>
      <c r="E27" s="22" t="s">
        <v>368</v>
      </c>
      <c r="F27" s="23" t="s">
        <v>75</v>
      </c>
      <c r="G27" s="24">
        <v>9</v>
      </c>
      <c r="H27" s="24"/>
      <c r="I27" s="24">
        <f>ROUND(ROUND(H27,2)*ROUND(G27,2),2)</f>
        <v>0</v>
      </c>
      <c r="O27">
        <f>(I27*21)/100</f>
        <v>0</v>
      </c>
      <c r="P27" t="s">
        <v>28</v>
      </c>
    </row>
    <row r="28" spans="1:5" ht="12.75">
      <c r="A28" s="25" t="s">
        <v>55</v>
      </c>
      <c r="E28" s="26" t="s">
        <v>52</v>
      </c>
    </row>
    <row r="29" spans="1:5" ht="12.75">
      <c r="A29" s="27" t="s">
        <v>57</v>
      </c>
      <c r="E29" s="28" t="s">
        <v>52</v>
      </c>
    </row>
    <row r="30" spans="1:5" ht="12.75">
      <c r="A30" t="s">
        <v>58</v>
      </c>
      <c r="E30" s="26" t="s">
        <v>52</v>
      </c>
    </row>
    <row r="31" spans="1:16" ht="12.75">
      <c r="A31" s="16" t="s">
        <v>50</v>
      </c>
      <c r="B31" s="21" t="s">
        <v>42</v>
      </c>
      <c r="C31" s="21" t="s">
        <v>369</v>
      </c>
      <c r="D31" s="16" t="s">
        <v>52</v>
      </c>
      <c r="E31" s="22" t="s">
        <v>370</v>
      </c>
      <c r="F31" s="23" t="s">
        <v>366</v>
      </c>
      <c r="G31" s="24">
        <v>1</v>
      </c>
      <c r="H31" s="24"/>
      <c r="I31" s="24">
        <f>ROUND(ROUND(H31,2)*ROUND(G31,2),2)</f>
        <v>0</v>
      </c>
      <c r="O31">
        <f>(I31*21)/100</f>
        <v>0</v>
      </c>
      <c r="P31" t="s">
        <v>28</v>
      </c>
    </row>
    <row r="32" spans="1:5" ht="12.75">
      <c r="A32" s="25" t="s">
        <v>55</v>
      </c>
      <c r="E32" s="26" t="s">
        <v>52</v>
      </c>
    </row>
    <row r="33" spans="1:5" ht="12.75">
      <c r="A33" s="27" t="s">
        <v>57</v>
      </c>
      <c r="E33" s="28" t="s">
        <v>52</v>
      </c>
    </row>
    <row r="34" spans="1:5" ht="12.75">
      <c r="A34" t="s">
        <v>58</v>
      </c>
      <c r="E34" s="26" t="s">
        <v>52</v>
      </c>
    </row>
    <row r="35" spans="1:16" ht="12.75">
      <c r="A35" s="16" t="s">
        <v>50</v>
      </c>
      <c r="B35" s="21" t="s">
        <v>107</v>
      </c>
      <c r="C35" s="21" t="s">
        <v>371</v>
      </c>
      <c r="D35" s="16" t="s">
        <v>52</v>
      </c>
      <c r="E35" s="22" t="s">
        <v>372</v>
      </c>
      <c r="F35" s="23" t="s">
        <v>373</v>
      </c>
      <c r="G35" s="24">
        <v>1</v>
      </c>
      <c r="H35" s="24"/>
      <c r="I35" s="24">
        <f>ROUND(ROUND(H35,2)*ROUND(G35,2),2)</f>
        <v>0</v>
      </c>
      <c r="O35">
        <f>(I35*21)/100</f>
        <v>0</v>
      </c>
      <c r="P35" t="s">
        <v>28</v>
      </c>
    </row>
    <row r="36" spans="1:5" ht="12.75">
      <c r="A36" s="25" t="s">
        <v>55</v>
      </c>
      <c r="E36" s="26" t="s">
        <v>52</v>
      </c>
    </row>
    <row r="37" spans="1:5" ht="12.75">
      <c r="A37" s="27" t="s">
        <v>57</v>
      </c>
      <c r="E37" s="28" t="s">
        <v>52</v>
      </c>
    </row>
    <row r="38" spans="1:5" ht="12.75">
      <c r="A38" t="s">
        <v>58</v>
      </c>
      <c r="E38" s="26" t="s">
        <v>52</v>
      </c>
    </row>
    <row r="39" spans="1:16" ht="12.75">
      <c r="A39" s="16" t="s">
        <v>50</v>
      </c>
      <c r="B39" s="21" t="s">
        <v>111</v>
      </c>
      <c r="C39" s="21" t="s">
        <v>374</v>
      </c>
      <c r="D39" s="16" t="s">
        <v>52</v>
      </c>
      <c r="E39" s="22" t="s">
        <v>375</v>
      </c>
      <c r="F39" s="23" t="s">
        <v>373</v>
      </c>
      <c r="G39" s="24">
        <v>9</v>
      </c>
      <c r="H39" s="24"/>
      <c r="I39" s="24">
        <f>ROUND(ROUND(H39,2)*ROUND(G39,2),2)</f>
        <v>0</v>
      </c>
      <c r="O39">
        <f>(I39*21)/100</f>
        <v>0</v>
      </c>
      <c r="P39" t="s">
        <v>28</v>
      </c>
    </row>
    <row r="40" spans="1:5" ht="12.75">
      <c r="A40" s="25" t="s">
        <v>55</v>
      </c>
      <c r="E40" s="26" t="s">
        <v>52</v>
      </c>
    </row>
    <row r="41" spans="1:5" ht="12.75">
      <c r="A41" s="27" t="s">
        <v>57</v>
      </c>
      <c r="E41" s="28" t="s">
        <v>52</v>
      </c>
    </row>
    <row r="42" spans="1:5" ht="12.75">
      <c r="A42" t="s">
        <v>58</v>
      </c>
      <c r="E42" s="26" t="s">
        <v>52</v>
      </c>
    </row>
    <row r="43" spans="1:16" ht="12.75">
      <c r="A43" s="16" t="s">
        <v>50</v>
      </c>
      <c r="B43" s="21" t="s">
        <v>45</v>
      </c>
      <c r="C43" s="21" t="s">
        <v>376</v>
      </c>
      <c r="D43" s="16" t="s">
        <v>52</v>
      </c>
      <c r="E43" s="22" t="s">
        <v>377</v>
      </c>
      <c r="F43" s="23" t="s">
        <v>366</v>
      </c>
      <c r="G43" s="24">
        <v>1</v>
      </c>
      <c r="H43" s="24"/>
      <c r="I43" s="24">
        <f>ROUND(ROUND(H43,2)*ROUND(G43,2),2)</f>
        <v>0</v>
      </c>
      <c r="O43">
        <f>(I43*21)/100</f>
        <v>0</v>
      </c>
      <c r="P43" t="s">
        <v>28</v>
      </c>
    </row>
    <row r="44" spans="1:5" ht="12.75">
      <c r="A44" s="25" t="s">
        <v>55</v>
      </c>
      <c r="E44" s="26" t="s">
        <v>52</v>
      </c>
    </row>
    <row r="45" spans="1:5" ht="12.75">
      <c r="A45" s="27" t="s">
        <v>57</v>
      </c>
      <c r="E45" s="28" t="s">
        <v>52</v>
      </c>
    </row>
    <row r="46" spans="1:5" ht="12.75">
      <c r="A46" t="s">
        <v>58</v>
      </c>
      <c r="E46" s="26" t="s">
        <v>52</v>
      </c>
    </row>
    <row r="47" spans="1:16" ht="12.75">
      <c r="A47" s="16" t="s">
        <v>50</v>
      </c>
      <c r="B47" s="21" t="s">
        <v>47</v>
      </c>
      <c r="C47" s="21" t="s">
        <v>378</v>
      </c>
      <c r="D47" s="16" t="s">
        <v>52</v>
      </c>
      <c r="E47" s="22" t="s">
        <v>379</v>
      </c>
      <c r="F47" s="23" t="s">
        <v>75</v>
      </c>
      <c r="G47" s="24">
        <v>1</v>
      </c>
      <c r="H47" s="24"/>
      <c r="I47" s="24">
        <f>ROUND(ROUND(H47,2)*ROUND(G47,2),2)</f>
        <v>0</v>
      </c>
      <c r="O47">
        <f>(I47*21)/100</f>
        <v>0</v>
      </c>
      <c r="P47" t="s">
        <v>28</v>
      </c>
    </row>
    <row r="48" spans="1:5" ht="12.75">
      <c r="A48" s="25" t="s">
        <v>55</v>
      </c>
      <c r="E48" s="26" t="s">
        <v>52</v>
      </c>
    </row>
    <row r="49" spans="1:5" ht="12.75">
      <c r="A49" s="27" t="s">
        <v>57</v>
      </c>
      <c r="E49" s="28" t="s">
        <v>52</v>
      </c>
    </row>
    <row r="50" spans="1:5" ht="12.75">
      <c r="A50" t="s">
        <v>58</v>
      </c>
      <c r="E50" s="26" t="s">
        <v>52</v>
      </c>
    </row>
    <row r="51" spans="1:16" ht="12.75">
      <c r="A51" s="16" t="s">
        <v>50</v>
      </c>
      <c r="B51" s="21" t="s">
        <v>124</v>
      </c>
      <c r="C51" s="21" t="s">
        <v>380</v>
      </c>
      <c r="D51" s="16" t="s">
        <v>52</v>
      </c>
      <c r="E51" s="22" t="s">
        <v>381</v>
      </c>
      <c r="F51" s="23" t="s">
        <v>75</v>
      </c>
      <c r="G51" s="24">
        <v>1</v>
      </c>
      <c r="H51" s="24"/>
      <c r="I51" s="24">
        <f>ROUND(ROUND(H51,2)*ROUND(G51,2),2)</f>
        <v>0</v>
      </c>
      <c r="O51">
        <f>(I51*21)/100</f>
        <v>0</v>
      </c>
      <c r="P51" t="s">
        <v>28</v>
      </c>
    </row>
    <row r="52" spans="1:5" ht="12.75">
      <c r="A52" s="25" t="s">
        <v>55</v>
      </c>
      <c r="E52" s="26" t="s">
        <v>52</v>
      </c>
    </row>
    <row r="53" spans="1:5" ht="12.75">
      <c r="A53" s="27" t="s">
        <v>57</v>
      </c>
      <c r="E53" s="28" t="s">
        <v>52</v>
      </c>
    </row>
    <row r="54" spans="1:5" ht="12.75">
      <c r="A54" t="s">
        <v>58</v>
      </c>
      <c r="E54" s="26" t="s">
        <v>52</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P38"/>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21</v>
      </c>
      <c r="I3" s="29">
        <f>0+I10</f>
        <v>0</v>
      </c>
      <c r="O3" t="s">
        <v>25</v>
      </c>
      <c r="P3" t="s">
        <v>28</v>
      </c>
    </row>
    <row r="4" spans="1:16" ht="15">
      <c r="A4" t="s">
        <v>16</v>
      </c>
      <c r="B4" s="9" t="s">
        <v>17</v>
      </c>
      <c r="C4" s="34" t="s">
        <v>382</v>
      </c>
      <c r="D4" s="32"/>
      <c r="E4" s="10" t="s">
        <v>383</v>
      </c>
      <c r="F4" s="1"/>
      <c r="G4" s="1"/>
      <c r="H4" s="8"/>
      <c r="I4" s="8"/>
      <c r="O4" t="s">
        <v>26</v>
      </c>
      <c r="P4" t="s">
        <v>28</v>
      </c>
    </row>
    <row r="5" spans="1:16" ht="15">
      <c r="A5" t="s">
        <v>20</v>
      </c>
      <c r="B5" s="9" t="s">
        <v>17</v>
      </c>
      <c r="C5" s="34" t="s">
        <v>21</v>
      </c>
      <c r="D5" s="32"/>
      <c r="E5" s="10" t="s">
        <v>22</v>
      </c>
      <c r="F5" s="1"/>
      <c r="G5" s="1"/>
      <c r="H5" s="1"/>
      <c r="I5" s="1"/>
      <c r="O5" t="s">
        <v>27</v>
      </c>
      <c r="P5" t="s">
        <v>28</v>
      </c>
    </row>
    <row r="6" spans="1:9" ht="15">
      <c r="A6" t="s">
        <v>23</v>
      </c>
      <c r="B6" s="12" t="s">
        <v>24</v>
      </c>
      <c r="C6" s="35" t="s">
        <v>21</v>
      </c>
      <c r="D6" s="36"/>
      <c r="E6" s="13" t="s">
        <v>30</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0+I11+I15+I19+I23+I27+I31+I35</f>
        <v>0</v>
      </c>
    </row>
    <row r="11" spans="1:16" ht="12.75">
      <c r="A11" s="16" t="s">
        <v>50</v>
      </c>
      <c r="B11" s="21" t="s">
        <v>34</v>
      </c>
      <c r="C11" s="21" t="s">
        <v>51</v>
      </c>
      <c r="D11" s="16" t="s">
        <v>52</v>
      </c>
      <c r="E11" s="22" t="s">
        <v>53</v>
      </c>
      <c r="F11" s="23" t="s">
        <v>54</v>
      </c>
      <c r="G11" s="24">
        <v>1</v>
      </c>
      <c r="H11" s="24"/>
      <c r="I11" s="24">
        <f>ROUND(ROUND(H11,2)*ROUND(G11,2),2)</f>
        <v>0</v>
      </c>
      <c r="O11">
        <f>(I11*21)/100</f>
        <v>0</v>
      </c>
      <c r="P11" t="s">
        <v>28</v>
      </c>
    </row>
    <row r="12" spans="1:5" ht="38.25">
      <c r="A12" s="25" t="s">
        <v>55</v>
      </c>
      <c r="E12" s="26" t="s">
        <v>56</v>
      </c>
    </row>
    <row r="13" spans="1:5" ht="12.75">
      <c r="A13" s="27" t="s">
        <v>57</v>
      </c>
      <c r="E13" s="28" t="s">
        <v>52</v>
      </c>
    </row>
    <row r="14" spans="1:5" ht="12.75">
      <c r="A14" t="s">
        <v>58</v>
      </c>
      <c r="E14" s="26" t="s">
        <v>59</v>
      </c>
    </row>
    <row r="15" spans="1:16" ht="12.75">
      <c r="A15" s="16" t="s">
        <v>50</v>
      </c>
      <c r="B15" s="21" t="s">
        <v>28</v>
      </c>
      <c r="C15" s="21" t="s">
        <v>384</v>
      </c>
      <c r="D15" s="16" t="s">
        <v>52</v>
      </c>
      <c r="E15" s="22" t="s">
        <v>385</v>
      </c>
      <c r="F15" s="23" t="s">
        <v>54</v>
      </c>
      <c r="G15" s="24">
        <v>1</v>
      </c>
      <c r="H15" s="24"/>
      <c r="I15" s="24">
        <f>ROUND(ROUND(H15,2)*ROUND(G15,2),2)</f>
        <v>0</v>
      </c>
      <c r="O15">
        <f>(I15*21)/100</f>
        <v>0</v>
      </c>
      <c r="P15" t="s">
        <v>28</v>
      </c>
    </row>
    <row r="16" spans="1:5" ht="25.5">
      <c r="A16" s="25" t="s">
        <v>55</v>
      </c>
      <c r="E16" s="26" t="s">
        <v>386</v>
      </c>
    </row>
    <row r="17" spans="1:5" ht="12.75">
      <c r="A17" s="27" t="s">
        <v>57</v>
      </c>
      <c r="E17" s="28" t="s">
        <v>52</v>
      </c>
    </row>
    <row r="18" spans="1:5" ht="12.75">
      <c r="A18" t="s">
        <v>58</v>
      </c>
      <c r="E18" s="26" t="s">
        <v>59</v>
      </c>
    </row>
    <row r="19" spans="1:16" ht="12.75">
      <c r="A19" s="16" t="s">
        <v>50</v>
      </c>
      <c r="B19" s="21" t="s">
        <v>29</v>
      </c>
      <c r="C19" s="21" t="s">
        <v>60</v>
      </c>
      <c r="D19" s="16" t="s">
        <v>61</v>
      </c>
      <c r="E19" s="22" t="s">
        <v>62</v>
      </c>
      <c r="F19" s="23" t="s">
        <v>54</v>
      </c>
      <c r="G19" s="24">
        <v>1</v>
      </c>
      <c r="H19" s="24"/>
      <c r="I19" s="24">
        <f>ROUND(ROUND(H19,2)*ROUND(G19,2),2)</f>
        <v>0</v>
      </c>
      <c r="O19">
        <f>(I19*21)/100</f>
        <v>0</v>
      </c>
      <c r="P19" t="s">
        <v>28</v>
      </c>
    </row>
    <row r="20" spans="1:5" ht="12.75">
      <c r="A20" s="25" t="s">
        <v>55</v>
      </c>
      <c r="E20" s="26" t="s">
        <v>63</v>
      </c>
    </row>
    <row r="21" spans="1:5" ht="12.75">
      <c r="A21" s="27" t="s">
        <v>57</v>
      </c>
      <c r="E21" s="28" t="s">
        <v>52</v>
      </c>
    </row>
    <row r="22" spans="1:5" ht="12.75">
      <c r="A22" t="s">
        <v>58</v>
      </c>
      <c r="E22" s="26" t="s">
        <v>64</v>
      </c>
    </row>
    <row r="23" spans="1:16" ht="12.75">
      <c r="A23" s="16" t="s">
        <v>50</v>
      </c>
      <c r="B23" s="21" t="s">
        <v>38</v>
      </c>
      <c r="C23" s="21" t="s">
        <v>60</v>
      </c>
      <c r="D23" s="16" t="s">
        <v>65</v>
      </c>
      <c r="E23" s="22" t="s">
        <v>62</v>
      </c>
      <c r="F23" s="23" t="s">
        <v>54</v>
      </c>
      <c r="G23" s="24">
        <v>1</v>
      </c>
      <c r="H23" s="24"/>
      <c r="I23" s="24">
        <f>ROUND(ROUND(H23,2)*ROUND(G23,2),2)</f>
        <v>0</v>
      </c>
      <c r="O23">
        <f>(I23*21)/100</f>
        <v>0</v>
      </c>
      <c r="P23" t="s">
        <v>28</v>
      </c>
    </row>
    <row r="24" spans="1:5" ht="12.75">
      <c r="A24" s="25" t="s">
        <v>55</v>
      </c>
      <c r="E24" s="26" t="s">
        <v>66</v>
      </c>
    </row>
    <row r="25" spans="1:5" ht="12.75">
      <c r="A25" s="27" t="s">
        <v>57</v>
      </c>
      <c r="E25" s="28" t="s">
        <v>52</v>
      </c>
    </row>
    <row r="26" spans="1:5" ht="12.75">
      <c r="A26" t="s">
        <v>58</v>
      </c>
      <c r="E26" s="26" t="s">
        <v>64</v>
      </c>
    </row>
    <row r="27" spans="1:16" ht="12.75">
      <c r="A27" s="16" t="s">
        <v>50</v>
      </c>
      <c r="B27" s="21" t="s">
        <v>40</v>
      </c>
      <c r="C27" s="21" t="s">
        <v>67</v>
      </c>
      <c r="D27" s="16" t="s">
        <v>52</v>
      </c>
      <c r="E27" s="22" t="s">
        <v>68</v>
      </c>
      <c r="F27" s="23" t="s">
        <v>54</v>
      </c>
      <c r="G27" s="24">
        <v>1</v>
      </c>
      <c r="H27" s="24"/>
      <c r="I27" s="24">
        <f>ROUND(ROUND(H27,2)*ROUND(G27,2),2)</f>
        <v>0</v>
      </c>
      <c r="O27">
        <f>(I27*21)/100</f>
        <v>0</v>
      </c>
      <c r="P27" t="s">
        <v>28</v>
      </c>
    </row>
    <row r="28" spans="1:5" ht="12.75">
      <c r="A28" s="25" t="s">
        <v>55</v>
      </c>
      <c r="E28" s="26" t="s">
        <v>52</v>
      </c>
    </row>
    <row r="29" spans="1:5" ht="12.75">
      <c r="A29" s="27" t="s">
        <v>57</v>
      </c>
      <c r="E29" s="28" t="s">
        <v>69</v>
      </c>
    </row>
    <row r="30" spans="1:5" ht="12.75">
      <c r="A30" t="s">
        <v>58</v>
      </c>
      <c r="E30" s="26" t="s">
        <v>64</v>
      </c>
    </row>
    <row r="31" spans="1:16" ht="12.75">
      <c r="A31" s="16" t="s">
        <v>50</v>
      </c>
      <c r="B31" s="21" t="s">
        <v>42</v>
      </c>
      <c r="C31" s="21" t="s">
        <v>70</v>
      </c>
      <c r="D31" s="16" t="s">
        <v>52</v>
      </c>
      <c r="E31" s="22" t="s">
        <v>71</v>
      </c>
      <c r="F31" s="23" t="s">
        <v>54</v>
      </c>
      <c r="G31" s="24">
        <v>1</v>
      </c>
      <c r="H31" s="24"/>
      <c r="I31" s="24">
        <f>ROUND(ROUND(H31,2)*ROUND(G31,2),2)</f>
        <v>0</v>
      </c>
      <c r="O31">
        <f>(I31*21)/100</f>
        <v>0</v>
      </c>
      <c r="P31" t="s">
        <v>28</v>
      </c>
    </row>
    <row r="32" spans="1:5" ht="12.75">
      <c r="A32" s="25" t="s">
        <v>55</v>
      </c>
      <c r="E32" s="26" t="s">
        <v>72</v>
      </c>
    </row>
    <row r="33" spans="1:5" ht="12.75">
      <c r="A33" s="27" t="s">
        <v>57</v>
      </c>
      <c r="E33" s="28" t="s">
        <v>69</v>
      </c>
    </row>
    <row r="34" spans="1:5" ht="12.75">
      <c r="A34" t="s">
        <v>58</v>
      </c>
      <c r="E34" s="26" t="s">
        <v>64</v>
      </c>
    </row>
    <row r="35" spans="1:16" ht="12.75">
      <c r="A35" s="16" t="s">
        <v>50</v>
      </c>
      <c r="B35" s="21" t="s">
        <v>107</v>
      </c>
      <c r="C35" s="21" t="s">
        <v>73</v>
      </c>
      <c r="D35" s="16" t="s">
        <v>52</v>
      </c>
      <c r="E35" s="22" t="s">
        <v>74</v>
      </c>
      <c r="F35" s="23" t="s">
        <v>75</v>
      </c>
      <c r="G35" s="24">
        <v>3</v>
      </c>
      <c r="H35" s="24"/>
      <c r="I35" s="24">
        <f>ROUND(ROUND(H35,2)*ROUND(G35,2),2)</f>
        <v>0</v>
      </c>
      <c r="O35">
        <f>(I35*21)/100</f>
        <v>0</v>
      </c>
      <c r="P35" t="s">
        <v>28</v>
      </c>
    </row>
    <row r="36" spans="1:5" ht="12.75">
      <c r="A36" s="25" t="s">
        <v>55</v>
      </c>
      <c r="E36" s="26" t="s">
        <v>76</v>
      </c>
    </row>
    <row r="37" spans="1:5" ht="12.75">
      <c r="A37" s="27" t="s">
        <v>57</v>
      </c>
      <c r="E37" s="28" t="s">
        <v>52</v>
      </c>
    </row>
    <row r="38" spans="1:5" ht="89.25">
      <c r="A38" t="s">
        <v>58</v>
      </c>
      <c r="E38" s="26" t="s">
        <v>77</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P158"/>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389</v>
      </c>
      <c r="I3" s="29">
        <f>0+I10+I19+I104+I109+I130</f>
        <v>0</v>
      </c>
      <c r="O3" t="s">
        <v>25</v>
      </c>
      <c r="P3" t="s">
        <v>28</v>
      </c>
    </row>
    <row r="4" spans="1:16" ht="15">
      <c r="A4" t="s">
        <v>16</v>
      </c>
      <c r="B4" s="9" t="s">
        <v>17</v>
      </c>
      <c r="C4" s="34" t="s">
        <v>382</v>
      </c>
      <c r="D4" s="32"/>
      <c r="E4" s="10" t="s">
        <v>383</v>
      </c>
      <c r="F4" s="1"/>
      <c r="G4" s="1"/>
      <c r="H4" s="8"/>
      <c r="I4" s="8"/>
      <c r="O4" t="s">
        <v>26</v>
      </c>
      <c r="P4" t="s">
        <v>28</v>
      </c>
    </row>
    <row r="5" spans="1:16" ht="15">
      <c r="A5" t="s">
        <v>20</v>
      </c>
      <c r="B5" s="9" t="s">
        <v>17</v>
      </c>
      <c r="C5" s="34" t="s">
        <v>387</v>
      </c>
      <c r="D5" s="32"/>
      <c r="E5" s="10" t="s">
        <v>388</v>
      </c>
      <c r="F5" s="1"/>
      <c r="G5" s="1"/>
      <c r="H5" s="1"/>
      <c r="I5" s="1"/>
      <c r="O5" t="s">
        <v>27</v>
      </c>
      <c r="P5" t="s">
        <v>28</v>
      </c>
    </row>
    <row r="6" spans="1:9" ht="15">
      <c r="A6" t="s">
        <v>23</v>
      </c>
      <c r="B6" s="12" t="s">
        <v>24</v>
      </c>
      <c r="C6" s="35" t="s">
        <v>389</v>
      </c>
      <c r="D6" s="36"/>
      <c r="E6" s="13" t="s">
        <v>390</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0+I11+I15</f>
        <v>0</v>
      </c>
    </row>
    <row r="11" spans="1:16" ht="12.75">
      <c r="A11" s="16" t="s">
        <v>50</v>
      </c>
      <c r="B11" s="21" t="s">
        <v>34</v>
      </c>
      <c r="C11" s="21" t="s">
        <v>81</v>
      </c>
      <c r="D11" s="16" t="s">
        <v>52</v>
      </c>
      <c r="E11" s="22" t="s">
        <v>82</v>
      </c>
      <c r="F11" s="23" t="s">
        <v>83</v>
      </c>
      <c r="G11" s="24">
        <v>41.3</v>
      </c>
      <c r="H11" s="24"/>
      <c r="I11" s="24">
        <f>ROUND(ROUND(H11,2)*ROUND(G11,2),2)</f>
        <v>0</v>
      </c>
      <c r="O11">
        <f>(I11*21)/100</f>
        <v>0</v>
      </c>
      <c r="P11" t="s">
        <v>28</v>
      </c>
    </row>
    <row r="12" spans="1:5" ht="12.75">
      <c r="A12" s="25" t="s">
        <v>55</v>
      </c>
      <c r="E12" s="26" t="s">
        <v>84</v>
      </c>
    </row>
    <row r="13" spans="1:5" ht="12.75">
      <c r="A13" s="27" t="s">
        <v>57</v>
      </c>
      <c r="E13" s="28" t="s">
        <v>52</v>
      </c>
    </row>
    <row r="14" spans="1:5" ht="25.5">
      <c r="A14" t="s">
        <v>58</v>
      </c>
      <c r="E14" s="26" t="s">
        <v>85</v>
      </c>
    </row>
    <row r="15" spans="1:16" ht="12.75">
      <c r="A15" s="16" t="s">
        <v>50</v>
      </c>
      <c r="B15" s="21" t="s">
        <v>28</v>
      </c>
      <c r="C15" s="21" t="s">
        <v>86</v>
      </c>
      <c r="D15" s="16" t="s">
        <v>52</v>
      </c>
      <c r="E15" s="22" t="s">
        <v>82</v>
      </c>
      <c r="F15" s="23" t="s">
        <v>87</v>
      </c>
      <c r="G15" s="24">
        <v>115.61</v>
      </c>
      <c r="H15" s="24"/>
      <c r="I15" s="24">
        <f>ROUND(ROUND(H15,2)*ROUND(G15,2),2)</f>
        <v>0</v>
      </c>
      <c r="O15">
        <f>(I15*21)/100</f>
        <v>0</v>
      </c>
      <c r="P15" t="s">
        <v>28</v>
      </c>
    </row>
    <row r="16" spans="1:5" ht="12.75">
      <c r="A16" s="25" t="s">
        <v>55</v>
      </c>
      <c r="E16" s="26" t="s">
        <v>88</v>
      </c>
    </row>
    <row r="17" spans="1:5" ht="102">
      <c r="A17" s="27" t="s">
        <v>57</v>
      </c>
      <c r="E17" s="28" t="s">
        <v>391</v>
      </c>
    </row>
    <row r="18" spans="1:5" ht="25.5">
      <c r="A18" t="s">
        <v>58</v>
      </c>
      <c r="E18" s="26" t="s">
        <v>85</v>
      </c>
    </row>
    <row r="19" spans="1:9" ht="12.75">
      <c r="A19" s="4" t="s">
        <v>48</v>
      </c>
      <c r="B19" s="4"/>
      <c r="C19" s="30" t="s">
        <v>34</v>
      </c>
      <c r="D19" s="4"/>
      <c r="E19" s="19" t="s">
        <v>90</v>
      </c>
      <c r="F19" s="4"/>
      <c r="G19" s="4"/>
      <c r="H19" s="4"/>
      <c r="I19" s="31">
        <f>0+I20+I24+I28+I32+I36+I40+I44+I48+I52+I56+I60+I64+I68+I72+I76+I80+I84+I88+I92+I96+I100</f>
        <v>0</v>
      </c>
    </row>
    <row r="20" spans="1:16" ht="12.75">
      <c r="A20" s="16" t="s">
        <v>50</v>
      </c>
      <c r="B20" s="21" t="s">
        <v>29</v>
      </c>
      <c r="C20" s="21" t="s">
        <v>392</v>
      </c>
      <c r="D20" s="16" t="s">
        <v>52</v>
      </c>
      <c r="E20" s="22" t="s">
        <v>393</v>
      </c>
      <c r="F20" s="23" t="s">
        <v>83</v>
      </c>
      <c r="G20" s="24">
        <v>25</v>
      </c>
      <c r="H20" s="24"/>
      <c r="I20" s="24">
        <f>ROUND(ROUND(H20,2)*ROUND(G20,2),2)</f>
        <v>0</v>
      </c>
      <c r="O20">
        <f>(I20*21)/100</f>
        <v>0</v>
      </c>
      <c r="P20" t="s">
        <v>28</v>
      </c>
    </row>
    <row r="21" spans="1:5" ht="12.75">
      <c r="A21" s="25" t="s">
        <v>55</v>
      </c>
      <c r="E21" s="26" t="s">
        <v>52</v>
      </c>
    </row>
    <row r="22" spans="1:5" ht="12.75">
      <c r="A22" s="27" t="s">
        <v>57</v>
      </c>
      <c r="E22" s="28" t="s">
        <v>394</v>
      </c>
    </row>
    <row r="23" spans="1:5" ht="63.75">
      <c r="A23" t="s">
        <v>58</v>
      </c>
      <c r="E23" s="26" t="s">
        <v>103</v>
      </c>
    </row>
    <row r="24" spans="1:16" ht="12.75">
      <c r="A24" s="16" t="s">
        <v>50</v>
      </c>
      <c r="B24" s="21" t="s">
        <v>38</v>
      </c>
      <c r="C24" s="21" t="s">
        <v>395</v>
      </c>
      <c r="D24" s="16" t="s">
        <v>52</v>
      </c>
      <c r="E24" s="22" t="s">
        <v>396</v>
      </c>
      <c r="F24" s="23" t="s">
        <v>83</v>
      </c>
      <c r="G24" s="24">
        <v>29.5</v>
      </c>
      <c r="H24" s="24"/>
      <c r="I24" s="24">
        <f>ROUND(ROUND(H24,2)*ROUND(G24,2),2)</f>
        <v>0</v>
      </c>
      <c r="O24">
        <f>(I24*21)/100</f>
        <v>0</v>
      </c>
      <c r="P24" t="s">
        <v>28</v>
      </c>
    </row>
    <row r="25" spans="1:5" ht="12.75">
      <c r="A25" s="25" t="s">
        <v>55</v>
      </c>
      <c r="E25" s="26" t="s">
        <v>52</v>
      </c>
    </row>
    <row r="26" spans="1:5" ht="12.75">
      <c r="A26" s="27" t="s">
        <v>57</v>
      </c>
      <c r="E26" s="28" t="s">
        <v>397</v>
      </c>
    </row>
    <row r="27" spans="1:5" ht="63.75">
      <c r="A27" t="s">
        <v>58</v>
      </c>
      <c r="E27" s="26" t="s">
        <v>103</v>
      </c>
    </row>
    <row r="28" spans="1:16" ht="25.5">
      <c r="A28" s="16" t="s">
        <v>50</v>
      </c>
      <c r="B28" s="21" t="s">
        <v>40</v>
      </c>
      <c r="C28" s="21" t="s">
        <v>398</v>
      </c>
      <c r="D28" s="16" t="s">
        <v>52</v>
      </c>
      <c r="E28" s="22" t="s">
        <v>399</v>
      </c>
      <c r="F28" s="23" t="s">
        <v>83</v>
      </c>
      <c r="G28" s="24">
        <v>1.28</v>
      </c>
      <c r="H28" s="24"/>
      <c r="I28" s="24">
        <f>ROUND(ROUND(H28,2)*ROUND(G28,2),2)</f>
        <v>0</v>
      </c>
      <c r="O28">
        <f>(I28*21)/100</f>
        <v>0</v>
      </c>
      <c r="P28" t="s">
        <v>28</v>
      </c>
    </row>
    <row r="29" spans="1:5" ht="12.75">
      <c r="A29" s="25" t="s">
        <v>55</v>
      </c>
      <c r="E29" s="26" t="s">
        <v>400</v>
      </c>
    </row>
    <row r="30" spans="1:5" ht="12.75">
      <c r="A30" s="27" t="s">
        <v>57</v>
      </c>
      <c r="E30" s="28" t="s">
        <v>401</v>
      </c>
    </row>
    <row r="31" spans="1:5" ht="63.75">
      <c r="A31" t="s">
        <v>58</v>
      </c>
      <c r="E31" s="26" t="s">
        <v>103</v>
      </c>
    </row>
    <row r="32" spans="1:16" ht="25.5">
      <c r="A32" s="16" t="s">
        <v>50</v>
      </c>
      <c r="B32" s="21" t="s">
        <v>42</v>
      </c>
      <c r="C32" s="21" t="s">
        <v>402</v>
      </c>
      <c r="D32" s="16" t="s">
        <v>52</v>
      </c>
      <c r="E32" s="22" t="s">
        <v>403</v>
      </c>
      <c r="F32" s="23" t="s">
        <v>83</v>
      </c>
      <c r="G32" s="24">
        <v>5.12</v>
      </c>
      <c r="H32" s="24"/>
      <c r="I32" s="24">
        <f>ROUND(ROUND(H32,2)*ROUND(G32,2),2)</f>
        <v>0</v>
      </c>
      <c r="O32">
        <f>(I32*21)/100</f>
        <v>0</v>
      </c>
      <c r="P32" t="s">
        <v>28</v>
      </c>
    </row>
    <row r="33" spans="1:5" ht="12.75">
      <c r="A33" s="25" t="s">
        <v>55</v>
      </c>
      <c r="E33" s="26" t="s">
        <v>52</v>
      </c>
    </row>
    <row r="34" spans="1:5" ht="12.75">
      <c r="A34" s="27" t="s">
        <v>57</v>
      </c>
      <c r="E34" s="28" t="s">
        <v>404</v>
      </c>
    </row>
    <row r="35" spans="1:5" ht="63.75">
      <c r="A35" t="s">
        <v>58</v>
      </c>
      <c r="E35" s="26" t="s">
        <v>103</v>
      </c>
    </row>
    <row r="36" spans="1:16" ht="12.75">
      <c r="A36" s="16" t="s">
        <v>50</v>
      </c>
      <c r="B36" s="21" t="s">
        <v>107</v>
      </c>
      <c r="C36" s="21" t="s">
        <v>405</v>
      </c>
      <c r="D36" s="16" t="s">
        <v>52</v>
      </c>
      <c r="E36" s="22" t="s">
        <v>406</v>
      </c>
      <c r="F36" s="23" t="s">
        <v>110</v>
      </c>
      <c r="G36" s="24">
        <v>65</v>
      </c>
      <c r="H36" s="24"/>
      <c r="I36" s="24">
        <f>ROUND(ROUND(H36,2)*ROUND(G36,2),2)</f>
        <v>0</v>
      </c>
      <c r="O36">
        <f>(I36*21)/100</f>
        <v>0</v>
      </c>
      <c r="P36" t="s">
        <v>28</v>
      </c>
    </row>
    <row r="37" spans="1:5" ht="12.75">
      <c r="A37" s="25" t="s">
        <v>55</v>
      </c>
      <c r="E37" s="26" t="s">
        <v>52</v>
      </c>
    </row>
    <row r="38" spans="1:5" ht="12.75">
      <c r="A38" s="27" t="s">
        <v>57</v>
      </c>
      <c r="E38" s="28" t="s">
        <v>52</v>
      </c>
    </row>
    <row r="39" spans="1:5" ht="63.75">
      <c r="A39" t="s">
        <v>58</v>
      </c>
      <c r="E39" s="26" t="s">
        <v>103</v>
      </c>
    </row>
    <row r="40" spans="1:16" ht="12.75">
      <c r="A40" s="16" t="s">
        <v>50</v>
      </c>
      <c r="B40" s="21" t="s">
        <v>111</v>
      </c>
      <c r="C40" s="21" t="s">
        <v>407</v>
      </c>
      <c r="D40" s="16" t="s">
        <v>52</v>
      </c>
      <c r="E40" s="22" t="s">
        <v>408</v>
      </c>
      <c r="F40" s="23" t="s">
        <v>110</v>
      </c>
      <c r="G40" s="24">
        <v>110</v>
      </c>
      <c r="H40" s="24"/>
      <c r="I40" s="24">
        <f>ROUND(ROUND(H40,2)*ROUND(G40,2),2)</f>
        <v>0</v>
      </c>
      <c r="O40">
        <f>(I40*21)/100</f>
        <v>0</v>
      </c>
      <c r="P40" t="s">
        <v>28</v>
      </c>
    </row>
    <row r="41" spans="1:5" ht="12.75">
      <c r="A41" s="25" t="s">
        <v>55</v>
      </c>
      <c r="E41" s="26" t="s">
        <v>409</v>
      </c>
    </row>
    <row r="42" spans="1:5" ht="12.75">
      <c r="A42" s="27" t="s">
        <v>57</v>
      </c>
      <c r="E42" s="28" t="s">
        <v>52</v>
      </c>
    </row>
    <row r="43" spans="1:5" ht="63.75">
      <c r="A43" t="s">
        <v>58</v>
      </c>
      <c r="E43" s="26" t="s">
        <v>103</v>
      </c>
    </row>
    <row r="44" spans="1:16" ht="25.5">
      <c r="A44" s="16" t="s">
        <v>50</v>
      </c>
      <c r="B44" s="21" t="s">
        <v>45</v>
      </c>
      <c r="C44" s="21" t="s">
        <v>410</v>
      </c>
      <c r="D44" s="16" t="s">
        <v>52</v>
      </c>
      <c r="E44" s="22" t="s">
        <v>411</v>
      </c>
      <c r="F44" s="23" t="s">
        <v>110</v>
      </c>
      <c r="G44" s="24">
        <v>110</v>
      </c>
      <c r="H44" s="24"/>
      <c r="I44" s="24">
        <f>ROUND(ROUND(H44,2)*ROUND(G44,2),2)</f>
        <v>0</v>
      </c>
      <c r="O44">
        <f>(I44*21)/100</f>
        <v>0</v>
      </c>
      <c r="P44" t="s">
        <v>28</v>
      </c>
    </row>
    <row r="45" spans="1:5" ht="12.75">
      <c r="A45" s="25" t="s">
        <v>55</v>
      </c>
      <c r="E45" s="26" t="s">
        <v>412</v>
      </c>
    </row>
    <row r="46" spans="1:5" ht="12.75">
      <c r="A46" s="27" t="s">
        <v>57</v>
      </c>
      <c r="E46" s="28" t="s">
        <v>52</v>
      </c>
    </row>
    <row r="47" spans="1:5" ht="63.75">
      <c r="A47" t="s">
        <v>58</v>
      </c>
      <c r="E47" s="26" t="s">
        <v>103</v>
      </c>
    </row>
    <row r="48" spans="1:16" ht="12.75">
      <c r="A48" s="16" t="s">
        <v>50</v>
      </c>
      <c r="B48" s="21" t="s">
        <v>47</v>
      </c>
      <c r="C48" s="21" t="s">
        <v>413</v>
      </c>
      <c r="D48" s="16" t="s">
        <v>52</v>
      </c>
      <c r="E48" s="22" t="s">
        <v>414</v>
      </c>
      <c r="F48" s="23" t="s">
        <v>83</v>
      </c>
      <c r="G48" s="24">
        <v>10</v>
      </c>
      <c r="H48" s="24"/>
      <c r="I48" s="24">
        <f>ROUND(ROUND(H48,2)*ROUND(G48,2),2)</f>
        <v>0</v>
      </c>
      <c r="O48">
        <f>(I48*21)/100</f>
        <v>0</v>
      </c>
      <c r="P48" t="s">
        <v>28</v>
      </c>
    </row>
    <row r="49" spans="1:5" ht="12.75">
      <c r="A49" s="25" t="s">
        <v>55</v>
      </c>
      <c r="E49" s="26" t="s">
        <v>415</v>
      </c>
    </row>
    <row r="50" spans="1:5" ht="12.75">
      <c r="A50" s="27" t="s">
        <v>57</v>
      </c>
      <c r="E50" s="28" t="s">
        <v>416</v>
      </c>
    </row>
    <row r="51" spans="1:5" ht="63.75">
      <c r="A51" t="s">
        <v>58</v>
      </c>
      <c r="E51" s="26" t="s">
        <v>103</v>
      </c>
    </row>
    <row r="52" spans="1:16" ht="12.75">
      <c r="A52" s="16" t="s">
        <v>50</v>
      </c>
      <c r="B52" s="21" t="s">
        <v>124</v>
      </c>
      <c r="C52" s="21" t="s">
        <v>417</v>
      </c>
      <c r="D52" s="16" t="s">
        <v>52</v>
      </c>
      <c r="E52" s="22" t="s">
        <v>418</v>
      </c>
      <c r="F52" s="23" t="s">
        <v>83</v>
      </c>
      <c r="G52" s="24">
        <v>90</v>
      </c>
      <c r="H52" s="24"/>
      <c r="I52" s="24">
        <f>ROUND(ROUND(H52,2)*ROUND(G52,2),2)</f>
        <v>0</v>
      </c>
      <c r="O52">
        <f>(I52*21)/100</f>
        <v>0</v>
      </c>
      <c r="P52" t="s">
        <v>28</v>
      </c>
    </row>
    <row r="53" spans="1:5" ht="12.75">
      <c r="A53" s="25" t="s">
        <v>55</v>
      </c>
      <c r="E53" s="26" t="s">
        <v>52</v>
      </c>
    </row>
    <row r="54" spans="1:5" ht="12.75">
      <c r="A54" s="27" t="s">
        <v>57</v>
      </c>
      <c r="E54" s="28" t="s">
        <v>52</v>
      </c>
    </row>
    <row r="55" spans="1:5" ht="331.5">
      <c r="A55" t="s">
        <v>58</v>
      </c>
      <c r="E55" s="26" t="s">
        <v>123</v>
      </c>
    </row>
    <row r="56" spans="1:16" ht="12.75">
      <c r="A56" s="16" t="s">
        <v>50</v>
      </c>
      <c r="B56" s="21" t="s">
        <v>130</v>
      </c>
      <c r="C56" s="21" t="s">
        <v>419</v>
      </c>
      <c r="D56" s="16" t="s">
        <v>52</v>
      </c>
      <c r="E56" s="22" t="s">
        <v>420</v>
      </c>
      <c r="F56" s="23" t="s">
        <v>83</v>
      </c>
      <c r="G56" s="24">
        <v>77</v>
      </c>
      <c r="H56" s="24"/>
      <c r="I56" s="24">
        <f>ROUND(ROUND(H56,2)*ROUND(G56,2),2)</f>
        <v>0</v>
      </c>
      <c r="O56">
        <f>(I56*21)/100</f>
        <v>0</v>
      </c>
      <c r="P56" t="s">
        <v>28</v>
      </c>
    </row>
    <row r="57" spans="1:5" ht="12.75">
      <c r="A57" s="25" t="s">
        <v>55</v>
      </c>
      <c r="E57" s="26" t="s">
        <v>421</v>
      </c>
    </row>
    <row r="58" spans="1:5" ht="12.75">
      <c r="A58" s="27" t="s">
        <v>57</v>
      </c>
      <c r="E58" s="28" t="s">
        <v>52</v>
      </c>
    </row>
    <row r="59" spans="1:5" ht="306">
      <c r="A59" t="s">
        <v>58</v>
      </c>
      <c r="E59" s="26" t="s">
        <v>129</v>
      </c>
    </row>
    <row r="60" spans="1:16" ht="12.75">
      <c r="A60" s="16" t="s">
        <v>50</v>
      </c>
      <c r="B60" s="21" t="s">
        <v>136</v>
      </c>
      <c r="C60" s="21" t="s">
        <v>422</v>
      </c>
      <c r="D60" s="16" t="s">
        <v>52</v>
      </c>
      <c r="E60" s="22" t="s">
        <v>423</v>
      </c>
      <c r="F60" s="23" t="s">
        <v>83</v>
      </c>
      <c r="G60" s="24">
        <v>1.3</v>
      </c>
      <c r="H60" s="24"/>
      <c r="I60" s="24">
        <f>ROUND(ROUND(H60,2)*ROUND(G60,2),2)</f>
        <v>0</v>
      </c>
      <c r="O60">
        <f>(I60*21)/100</f>
        <v>0</v>
      </c>
      <c r="P60" t="s">
        <v>28</v>
      </c>
    </row>
    <row r="61" spans="1:5" ht="12.75">
      <c r="A61" s="25" t="s">
        <v>55</v>
      </c>
      <c r="E61" s="26" t="s">
        <v>424</v>
      </c>
    </row>
    <row r="62" spans="1:5" ht="12.75">
      <c r="A62" s="27" t="s">
        <v>57</v>
      </c>
      <c r="E62" s="28" t="s">
        <v>425</v>
      </c>
    </row>
    <row r="63" spans="1:5" ht="293.25">
      <c r="A63" t="s">
        <v>58</v>
      </c>
      <c r="E63" s="26" t="s">
        <v>135</v>
      </c>
    </row>
    <row r="64" spans="1:16" ht="12.75">
      <c r="A64" s="16" t="s">
        <v>50</v>
      </c>
      <c r="B64" s="21" t="s">
        <v>140</v>
      </c>
      <c r="C64" s="21" t="s">
        <v>141</v>
      </c>
      <c r="D64" s="16" t="s">
        <v>52</v>
      </c>
      <c r="E64" s="22" t="s">
        <v>142</v>
      </c>
      <c r="F64" s="23" t="s">
        <v>83</v>
      </c>
      <c r="G64" s="24">
        <v>30</v>
      </c>
      <c r="H64" s="24"/>
      <c r="I64" s="24">
        <f>ROUND(ROUND(H64,2)*ROUND(G64,2),2)</f>
        <v>0</v>
      </c>
      <c r="O64">
        <f>(I64*21)/100</f>
        <v>0</v>
      </c>
      <c r="P64" t="s">
        <v>28</v>
      </c>
    </row>
    <row r="65" spans="1:5" ht="12.75">
      <c r="A65" s="25" t="s">
        <v>55</v>
      </c>
      <c r="E65" s="26" t="s">
        <v>426</v>
      </c>
    </row>
    <row r="66" spans="1:5" ht="12.75">
      <c r="A66" s="27" t="s">
        <v>57</v>
      </c>
      <c r="E66" s="28" t="s">
        <v>52</v>
      </c>
    </row>
    <row r="67" spans="1:5" ht="255">
      <c r="A67" t="s">
        <v>58</v>
      </c>
      <c r="E67" s="26" t="s">
        <v>144</v>
      </c>
    </row>
    <row r="68" spans="1:16" ht="12.75">
      <c r="A68" s="16" t="s">
        <v>50</v>
      </c>
      <c r="B68" s="21" t="s">
        <v>145</v>
      </c>
      <c r="C68" s="21" t="s">
        <v>146</v>
      </c>
      <c r="D68" s="16" t="s">
        <v>181</v>
      </c>
      <c r="E68" s="22" t="s">
        <v>147</v>
      </c>
      <c r="F68" s="23" t="s">
        <v>83</v>
      </c>
      <c r="G68" s="24">
        <v>77</v>
      </c>
      <c r="H68" s="24"/>
      <c r="I68" s="24">
        <f>ROUND(ROUND(H68,2)*ROUND(G68,2),2)</f>
        <v>0</v>
      </c>
      <c r="O68">
        <f>(I68*21)/100</f>
        <v>0</v>
      </c>
      <c r="P68" t="s">
        <v>28</v>
      </c>
    </row>
    <row r="69" spans="1:5" ht="12.75">
      <c r="A69" s="25" t="s">
        <v>55</v>
      </c>
      <c r="E69" s="26" t="s">
        <v>427</v>
      </c>
    </row>
    <row r="70" spans="1:5" ht="12.75">
      <c r="A70" s="27" t="s">
        <v>57</v>
      </c>
      <c r="E70" s="28" t="s">
        <v>428</v>
      </c>
    </row>
    <row r="71" spans="1:5" ht="191.25">
      <c r="A71" t="s">
        <v>58</v>
      </c>
      <c r="E71" s="26" t="s">
        <v>149</v>
      </c>
    </row>
    <row r="72" spans="1:16" ht="12.75">
      <c r="A72" s="16" t="s">
        <v>50</v>
      </c>
      <c r="B72" s="21" t="s">
        <v>150</v>
      </c>
      <c r="C72" s="21" t="s">
        <v>146</v>
      </c>
      <c r="D72" s="16" t="s">
        <v>152</v>
      </c>
      <c r="E72" s="22" t="s">
        <v>147</v>
      </c>
      <c r="F72" s="23" t="s">
        <v>83</v>
      </c>
      <c r="G72" s="24">
        <v>41.3</v>
      </c>
      <c r="H72" s="24"/>
      <c r="I72" s="24">
        <f>ROUND(ROUND(H72,2)*ROUND(G72,2),2)</f>
        <v>0</v>
      </c>
      <c r="O72">
        <f>(I72*21)/100</f>
        <v>0</v>
      </c>
      <c r="P72" t="s">
        <v>28</v>
      </c>
    </row>
    <row r="73" spans="1:5" ht="12.75">
      <c r="A73" s="25" t="s">
        <v>55</v>
      </c>
      <c r="E73" s="26" t="s">
        <v>429</v>
      </c>
    </row>
    <row r="74" spans="1:5" ht="12.75">
      <c r="A74" s="27" t="s">
        <v>57</v>
      </c>
      <c r="E74" s="28" t="s">
        <v>430</v>
      </c>
    </row>
    <row r="75" spans="1:5" ht="191.25">
      <c r="A75" t="s">
        <v>58</v>
      </c>
      <c r="E75" s="26" t="s">
        <v>149</v>
      </c>
    </row>
    <row r="76" spans="1:16" ht="12.75">
      <c r="A76" s="16" t="s">
        <v>50</v>
      </c>
      <c r="B76" s="21" t="s">
        <v>155</v>
      </c>
      <c r="C76" s="21" t="s">
        <v>335</v>
      </c>
      <c r="D76" s="16" t="s">
        <v>52</v>
      </c>
      <c r="E76" s="22" t="s">
        <v>336</v>
      </c>
      <c r="F76" s="23" t="s">
        <v>83</v>
      </c>
      <c r="G76" s="24">
        <v>20</v>
      </c>
      <c r="H76" s="24"/>
      <c r="I76" s="24">
        <f>ROUND(ROUND(H76,2)*ROUND(G76,2),2)</f>
        <v>0</v>
      </c>
      <c r="O76">
        <f>(I76*21)/100</f>
        <v>0</v>
      </c>
      <c r="P76" t="s">
        <v>28</v>
      </c>
    </row>
    <row r="77" spans="1:5" ht="12.75">
      <c r="A77" s="25" t="s">
        <v>55</v>
      </c>
      <c r="E77" s="26" t="s">
        <v>52</v>
      </c>
    </row>
    <row r="78" spans="1:5" ht="12.75">
      <c r="A78" s="27" t="s">
        <v>57</v>
      </c>
      <c r="E78" s="28" t="s">
        <v>52</v>
      </c>
    </row>
    <row r="79" spans="1:5" ht="242.25">
      <c r="A79" t="s">
        <v>58</v>
      </c>
      <c r="E79" s="26" t="s">
        <v>337</v>
      </c>
    </row>
    <row r="80" spans="1:16" ht="12.75">
      <c r="A80" s="16" t="s">
        <v>50</v>
      </c>
      <c r="B80" s="21" t="s">
        <v>160</v>
      </c>
      <c r="C80" s="21" t="s">
        <v>166</v>
      </c>
      <c r="D80" s="16" t="s">
        <v>52</v>
      </c>
      <c r="E80" s="22" t="s">
        <v>167</v>
      </c>
      <c r="F80" s="23" t="s">
        <v>93</v>
      </c>
      <c r="G80" s="24">
        <v>20</v>
      </c>
      <c r="H80" s="24"/>
      <c r="I80" s="24">
        <f>ROUND(ROUND(H80,2)*ROUND(G80,2),2)</f>
        <v>0</v>
      </c>
      <c r="O80">
        <f>(I80*21)/100</f>
        <v>0</v>
      </c>
      <c r="P80" t="s">
        <v>28</v>
      </c>
    </row>
    <row r="81" spans="1:5" ht="12.75">
      <c r="A81" s="25" t="s">
        <v>55</v>
      </c>
      <c r="E81" s="26" t="s">
        <v>52</v>
      </c>
    </row>
    <row r="82" spans="1:5" ht="12.75">
      <c r="A82" s="27" t="s">
        <v>57</v>
      </c>
      <c r="E82" s="28" t="s">
        <v>431</v>
      </c>
    </row>
    <row r="83" spans="1:5" ht="25.5">
      <c r="A83" t="s">
        <v>58</v>
      </c>
      <c r="E83" s="26" t="s">
        <v>169</v>
      </c>
    </row>
    <row r="84" spans="1:16" ht="12.75">
      <c r="A84" s="16" t="s">
        <v>50</v>
      </c>
      <c r="B84" s="21" t="s">
        <v>165</v>
      </c>
      <c r="C84" s="21" t="s">
        <v>432</v>
      </c>
      <c r="D84" s="16" t="s">
        <v>52</v>
      </c>
      <c r="E84" s="22" t="s">
        <v>433</v>
      </c>
      <c r="F84" s="23" t="s">
        <v>93</v>
      </c>
      <c r="G84" s="24">
        <v>220</v>
      </c>
      <c r="H84" s="24"/>
      <c r="I84" s="24">
        <f>ROUND(ROUND(H84,2)*ROUND(G84,2),2)</f>
        <v>0</v>
      </c>
      <c r="O84">
        <f>(I84*21)/100</f>
        <v>0</v>
      </c>
      <c r="P84" t="s">
        <v>28</v>
      </c>
    </row>
    <row r="85" spans="1:5" ht="12.75">
      <c r="A85" s="25" t="s">
        <v>55</v>
      </c>
      <c r="E85" s="26" t="s">
        <v>52</v>
      </c>
    </row>
    <row r="86" spans="1:5" ht="12.75">
      <c r="A86" s="27" t="s">
        <v>57</v>
      </c>
      <c r="E86" s="28" t="s">
        <v>52</v>
      </c>
    </row>
    <row r="87" spans="1:5" ht="12.75">
      <c r="A87" t="s">
        <v>58</v>
      </c>
      <c r="E87" s="26" t="s">
        <v>434</v>
      </c>
    </row>
    <row r="88" spans="1:16" ht="12.75">
      <c r="A88" s="16" t="s">
        <v>50</v>
      </c>
      <c r="B88" s="21" t="s">
        <v>170</v>
      </c>
      <c r="C88" s="21" t="s">
        <v>435</v>
      </c>
      <c r="D88" s="16" t="s">
        <v>52</v>
      </c>
      <c r="E88" s="22" t="s">
        <v>436</v>
      </c>
      <c r="F88" s="23" t="s">
        <v>93</v>
      </c>
      <c r="G88" s="24">
        <v>220</v>
      </c>
      <c r="H88" s="24"/>
      <c r="I88" s="24">
        <f>ROUND(ROUND(H88,2)*ROUND(G88,2),2)</f>
        <v>0</v>
      </c>
      <c r="O88">
        <f>(I88*21)/100</f>
        <v>0</v>
      </c>
      <c r="P88" t="s">
        <v>28</v>
      </c>
    </row>
    <row r="89" spans="1:5" ht="12.75">
      <c r="A89" s="25" t="s">
        <v>55</v>
      </c>
      <c r="E89" s="26" t="s">
        <v>52</v>
      </c>
    </row>
    <row r="90" spans="1:5" ht="12.75">
      <c r="A90" s="27" t="s">
        <v>57</v>
      </c>
      <c r="E90" s="28" t="s">
        <v>52</v>
      </c>
    </row>
    <row r="91" spans="1:5" ht="25.5">
      <c r="A91" t="s">
        <v>58</v>
      </c>
      <c r="E91" s="26" t="s">
        <v>437</v>
      </c>
    </row>
    <row r="92" spans="1:16" ht="12.75">
      <c r="A92" s="16" t="s">
        <v>50</v>
      </c>
      <c r="B92" s="21" t="s">
        <v>174</v>
      </c>
      <c r="C92" s="21" t="s">
        <v>438</v>
      </c>
      <c r="D92" s="16" t="s">
        <v>52</v>
      </c>
      <c r="E92" s="22" t="s">
        <v>439</v>
      </c>
      <c r="F92" s="23" t="s">
        <v>93</v>
      </c>
      <c r="G92" s="24">
        <v>220</v>
      </c>
      <c r="H92" s="24"/>
      <c r="I92" s="24">
        <f>ROUND(ROUND(H92,2)*ROUND(G92,2),2)</f>
        <v>0</v>
      </c>
      <c r="O92">
        <f>(I92*21)/100</f>
        <v>0</v>
      </c>
      <c r="P92" t="s">
        <v>28</v>
      </c>
    </row>
    <row r="93" spans="1:5" ht="12.75">
      <c r="A93" s="25" t="s">
        <v>55</v>
      </c>
      <c r="E93" s="26" t="s">
        <v>52</v>
      </c>
    </row>
    <row r="94" spans="1:5" ht="12.75">
      <c r="A94" s="27" t="s">
        <v>57</v>
      </c>
      <c r="E94" s="28" t="s">
        <v>52</v>
      </c>
    </row>
    <row r="95" spans="1:5" ht="51">
      <c r="A95" t="s">
        <v>58</v>
      </c>
      <c r="E95" s="26" t="s">
        <v>440</v>
      </c>
    </row>
    <row r="96" spans="1:16" ht="12.75">
      <c r="A96" s="16" t="s">
        <v>50</v>
      </c>
      <c r="B96" s="21" t="s">
        <v>179</v>
      </c>
      <c r="C96" s="21" t="s">
        <v>441</v>
      </c>
      <c r="D96" s="16" t="s">
        <v>181</v>
      </c>
      <c r="E96" s="22" t="s">
        <v>442</v>
      </c>
      <c r="F96" s="23" t="s">
        <v>93</v>
      </c>
      <c r="G96" s="24">
        <v>220</v>
      </c>
      <c r="H96" s="24"/>
      <c r="I96" s="24">
        <f>ROUND(ROUND(H96,2)*ROUND(G96,2),2)</f>
        <v>0</v>
      </c>
      <c r="O96">
        <f>(I96*21)/100</f>
        <v>0</v>
      </c>
      <c r="P96" t="s">
        <v>28</v>
      </c>
    </row>
    <row r="97" spans="1:5" ht="12.75">
      <c r="A97" s="25" t="s">
        <v>55</v>
      </c>
      <c r="E97" s="26" t="s">
        <v>443</v>
      </c>
    </row>
    <row r="98" spans="1:5" ht="12.75">
      <c r="A98" s="27" t="s">
        <v>57</v>
      </c>
      <c r="E98" s="28" t="s">
        <v>52</v>
      </c>
    </row>
    <row r="99" spans="1:5" ht="38.25">
      <c r="A99" t="s">
        <v>58</v>
      </c>
      <c r="E99" s="26" t="s">
        <v>444</v>
      </c>
    </row>
    <row r="100" spans="1:16" ht="12.75">
      <c r="A100" s="16" t="s">
        <v>50</v>
      </c>
      <c r="B100" s="21" t="s">
        <v>187</v>
      </c>
      <c r="C100" s="21" t="s">
        <v>445</v>
      </c>
      <c r="D100" s="16" t="s">
        <v>52</v>
      </c>
      <c r="E100" s="22" t="s">
        <v>446</v>
      </c>
      <c r="F100" s="23" t="s">
        <v>75</v>
      </c>
      <c r="G100" s="24">
        <v>300</v>
      </c>
      <c r="H100" s="24"/>
      <c r="I100" s="24">
        <f>ROUND(ROUND(H100,2)*ROUND(G100,2),2)</f>
        <v>0</v>
      </c>
      <c r="O100">
        <f>(I100*21)/100</f>
        <v>0</v>
      </c>
      <c r="P100" t="s">
        <v>28</v>
      </c>
    </row>
    <row r="101" spans="1:5" ht="12.75">
      <c r="A101" s="25" t="s">
        <v>55</v>
      </c>
      <c r="E101" s="26" t="s">
        <v>447</v>
      </c>
    </row>
    <row r="102" spans="1:5" ht="12.75">
      <c r="A102" s="27" t="s">
        <v>57</v>
      </c>
      <c r="E102" s="28" t="s">
        <v>52</v>
      </c>
    </row>
    <row r="103" spans="1:5" ht="76.5">
      <c r="A103" t="s">
        <v>58</v>
      </c>
      <c r="E103" s="26" t="s">
        <v>448</v>
      </c>
    </row>
    <row r="104" spans="1:9" ht="12.75">
      <c r="A104" s="4" t="s">
        <v>48</v>
      </c>
      <c r="B104" s="4"/>
      <c r="C104" s="30" t="s">
        <v>28</v>
      </c>
      <c r="D104" s="4"/>
      <c r="E104" s="19" t="s">
        <v>449</v>
      </c>
      <c r="F104" s="4"/>
      <c r="G104" s="4"/>
      <c r="H104" s="4"/>
      <c r="I104" s="31">
        <f>0+I105</f>
        <v>0</v>
      </c>
    </row>
    <row r="105" spans="1:16" ht="12.75">
      <c r="A105" s="16" t="s">
        <v>50</v>
      </c>
      <c r="B105" s="21" t="s">
        <v>192</v>
      </c>
      <c r="C105" s="21" t="s">
        <v>450</v>
      </c>
      <c r="D105" s="16" t="s">
        <v>52</v>
      </c>
      <c r="E105" s="22" t="s">
        <v>451</v>
      </c>
      <c r="F105" s="23" t="s">
        <v>83</v>
      </c>
      <c r="G105" s="24">
        <v>1.3</v>
      </c>
      <c r="H105" s="24"/>
      <c r="I105" s="24">
        <f>ROUND(ROUND(H105,2)*ROUND(G105,2),2)</f>
        <v>0</v>
      </c>
      <c r="O105">
        <f>(I105*21)/100</f>
        <v>0</v>
      </c>
      <c r="P105" t="s">
        <v>28</v>
      </c>
    </row>
    <row r="106" spans="1:5" ht="12.75">
      <c r="A106" s="25" t="s">
        <v>55</v>
      </c>
      <c r="E106" s="26" t="s">
        <v>452</v>
      </c>
    </row>
    <row r="107" spans="1:5" ht="12.75">
      <c r="A107" s="27" t="s">
        <v>57</v>
      </c>
      <c r="E107" s="28" t="s">
        <v>425</v>
      </c>
    </row>
    <row r="108" spans="1:5" ht="318.75">
      <c r="A108" t="s">
        <v>58</v>
      </c>
      <c r="E108" s="26" t="s">
        <v>453</v>
      </c>
    </row>
    <row r="109" spans="1:9" ht="12.75">
      <c r="A109" s="4" t="s">
        <v>48</v>
      </c>
      <c r="B109" s="4"/>
      <c r="C109" s="30" t="s">
        <v>40</v>
      </c>
      <c r="D109" s="4"/>
      <c r="E109" s="19" t="s">
        <v>197</v>
      </c>
      <c r="F109" s="4"/>
      <c r="G109" s="4"/>
      <c r="H109" s="4"/>
      <c r="I109" s="31">
        <f>0+I110+I114+I118+I122+I126</f>
        <v>0</v>
      </c>
    </row>
    <row r="110" spans="1:16" ht="12.75">
      <c r="A110" s="16" t="s">
        <v>50</v>
      </c>
      <c r="B110" s="21" t="s">
        <v>198</v>
      </c>
      <c r="C110" s="21" t="s">
        <v>205</v>
      </c>
      <c r="D110" s="16" t="s">
        <v>52</v>
      </c>
      <c r="E110" s="22" t="s">
        <v>206</v>
      </c>
      <c r="F110" s="23" t="s">
        <v>83</v>
      </c>
      <c r="G110" s="24">
        <v>19.77</v>
      </c>
      <c r="H110" s="24"/>
      <c r="I110" s="24">
        <f>ROUND(ROUND(H110,2)*ROUND(G110,2),2)</f>
        <v>0</v>
      </c>
      <c r="O110">
        <f>(I110*21)/100</f>
        <v>0</v>
      </c>
      <c r="P110" t="s">
        <v>28</v>
      </c>
    </row>
    <row r="111" spans="1:5" ht="12.75">
      <c r="A111" s="25" t="s">
        <v>55</v>
      </c>
      <c r="E111" s="26" t="s">
        <v>52</v>
      </c>
    </row>
    <row r="112" spans="1:5" ht="38.25">
      <c r="A112" s="27" t="s">
        <v>57</v>
      </c>
      <c r="E112" s="28" t="s">
        <v>454</v>
      </c>
    </row>
    <row r="113" spans="1:5" ht="51">
      <c r="A113" t="s">
        <v>58</v>
      </c>
      <c r="E113" s="26" t="s">
        <v>208</v>
      </c>
    </row>
    <row r="114" spans="1:16" ht="12.75">
      <c r="A114" s="16" t="s">
        <v>50</v>
      </c>
      <c r="B114" s="21" t="s">
        <v>204</v>
      </c>
      <c r="C114" s="21" t="s">
        <v>229</v>
      </c>
      <c r="D114" s="16" t="s">
        <v>52</v>
      </c>
      <c r="E114" s="22" t="s">
        <v>230</v>
      </c>
      <c r="F114" s="23" t="s">
        <v>93</v>
      </c>
      <c r="G114" s="24">
        <v>310</v>
      </c>
      <c r="H114" s="24"/>
      <c r="I114" s="24">
        <f>ROUND(ROUND(H114,2)*ROUND(G114,2),2)</f>
        <v>0</v>
      </c>
      <c r="O114">
        <f>(I114*21)/100</f>
        <v>0</v>
      </c>
      <c r="P114" t="s">
        <v>28</v>
      </c>
    </row>
    <row r="115" spans="1:5" ht="12.75">
      <c r="A115" s="25" t="s">
        <v>55</v>
      </c>
      <c r="E115" s="26" t="s">
        <v>455</v>
      </c>
    </row>
    <row r="116" spans="1:5" ht="12.75">
      <c r="A116" s="27" t="s">
        <v>57</v>
      </c>
      <c r="E116" s="28" t="s">
        <v>456</v>
      </c>
    </row>
    <row r="117" spans="1:5" ht="165.75">
      <c r="A117" t="s">
        <v>58</v>
      </c>
      <c r="E117" s="26" t="s">
        <v>233</v>
      </c>
    </row>
    <row r="118" spans="1:16" ht="12.75">
      <c r="A118" s="16" t="s">
        <v>50</v>
      </c>
      <c r="B118" s="21" t="s">
        <v>209</v>
      </c>
      <c r="C118" s="21" t="s">
        <v>235</v>
      </c>
      <c r="D118" s="16" t="s">
        <v>52</v>
      </c>
      <c r="E118" s="22" t="s">
        <v>236</v>
      </c>
      <c r="F118" s="23" t="s">
        <v>93</v>
      </c>
      <c r="G118" s="24">
        <v>10</v>
      </c>
      <c r="H118" s="24"/>
      <c r="I118" s="24">
        <f>ROUND(ROUND(H118,2)*ROUND(G118,2),2)</f>
        <v>0</v>
      </c>
      <c r="O118">
        <f>(I118*21)/100</f>
        <v>0</v>
      </c>
      <c r="P118" t="s">
        <v>28</v>
      </c>
    </row>
    <row r="119" spans="1:5" ht="12.75">
      <c r="A119" s="25" t="s">
        <v>55</v>
      </c>
      <c r="E119" s="26" t="s">
        <v>455</v>
      </c>
    </row>
    <row r="120" spans="1:5" ht="12.75">
      <c r="A120" s="27" t="s">
        <v>57</v>
      </c>
      <c r="E120" s="28" t="s">
        <v>457</v>
      </c>
    </row>
    <row r="121" spans="1:5" ht="165.75">
      <c r="A121" t="s">
        <v>58</v>
      </c>
      <c r="E121" s="26" t="s">
        <v>233</v>
      </c>
    </row>
    <row r="122" spans="1:16" ht="12.75">
      <c r="A122" s="16" t="s">
        <v>50</v>
      </c>
      <c r="B122" s="21" t="s">
        <v>214</v>
      </c>
      <c r="C122" s="21" t="s">
        <v>458</v>
      </c>
      <c r="D122" s="16" t="s">
        <v>52</v>
      </c>
      <c r="E122" s="22" t="s">
        <v>459</v>
      </c>
      <c r="F122" s="23" t="s">
        <v>93</v>
      </c>
      <c r="G122" s="24">
        <v>10</v>
      </c>
      <c r="H122" s="24"/>
      <c r="I122" s="24">
        <f>ROUND(ROUND(H122,2)*ROUND(G122,2),2)</f>
        <v>0</v>
      </c>
      <c r="O122">
        <f>(I122*21)/100</f>
        <v>0</v>
      </c>
      <c r="P122" t="s">
        <v>28</v>
      </c>
    </row>
    <row r="123" spans="1:5" ht="12.75">
      <c r="A123" s="25" t="s">
        <v>55</v>
      </c>
      <c r="E123" s="26" t="s">
        <v>460</v>
      </c>
    </row>
    <row r="124" spans="1:5" ht="12.75">
      <c r="A124" s="27" t="s">
        <v>57</v>
      </c>
      <c r="E124" s="28" t="s">
        <v>461</v>
      </c>
    </row>
    <row r="125" spans="1:5" ht="165.75">
      <c r="A125" t="s">
        <v>58</v>
      </c>
      <c r="E125" s="26" t="s">
        <v>233</v>
      </c>
    </row>
    <row r="126" spans="1:16" ht="25.5">
      <c r="A126" s="16" t="s">
        <v>50</v>
      </c>
      <c r="B126" s="21" t="s">
        <v>219</v>
      </c>
      <c r="C126" s="21" t="s">
        <v>240</v>
      </c>
      <c r="D126" s="16" t="s">
        <v>52</v>
      </c>
      <c r="E126" s="22" t="s">
        <v>241</v>
      </c>
      <c r="F126" s="23" t="s">
        <v>93</v>
      </c>
      <c r="G126" s="24">
        <v>28</v>
      </c>
      <c r="H126" s="24"/>
      <c r="I126" s="24">
        <f>ROUND(ROUND(H126,2)*ROUND(G126,2),2)</f>
        <v>0</v>
      </c>
      <c r="O126">
        <f>(I126*21)/100</f>
        <v>0</v>
      </c>
      <c r="P126" t="s">
        <v>28</v>
      </c>
    </row>
    <row r="127" spans="1:5" ht="12.75">
      <c r="A127" s="25" t="s">
        <v>55</v>
      </c>
      <c r="E127" s="26" t="s">
        <v>462</v>
      </c>
    </row>
    <row r="128" spans="1:5" ht="12.75">
      <c r="A128" s="27" t="s">
        <v>57</v>
      </c>
      <c r="E128" s="28" t="s">
        <v>463</v>
      </c>
    </row>
    <row r="129" spans="1:5" ht="165.75">
      <c r="A129" t="s">
        <v>58</v>
      </c>
      <c r="E129" s="26" t="s">
        <v>233</v>
      </c>
    </row>
    <row r="130" spans="1:9" ht="12.75">
      <c r="A130" s="4" t="s">
        <v>48</v>
      </c>
      <c r="B130" s="4"/>
      <c r="C130" s="30" t="s">
        <v>45</v>
      </c>
      <c r="D130" s="4"/>
      <c r="E130" s="19" t="s">
        <v>267</v>
      </c>
      <c r="F130" s="4"/>
      <c r="G130" s="4"/>
      <c r="H130" s="4"/>
      <c r="I130" s="31">
        <f>0+I131+I135+I139+I143+I147+I151+I155</f>
        <v>0</v>
      </c>
    </row>
    <row r="131" spans="1:16" ht="12.75">
      <c r="A131" s="16" t="s">
        <v>50</v>
      </c>
      <c r="B131" s="21" t="s">
        <v>224</v>
      </c>
      <c r="C131" s="21" t="s">
        <v>464</v>
      </c>
      <c r="D131" s="16" t="s">
        <v>52</v>
      </c>
      <c r="E131" s="22" t="s">
        <v>465</v>
      </c>
      <c r="F131" s="23" t="s">
        <v>110</v>
      </c>
      <c r="G131" s="24">
        <v>42</v>
      </c>
      <c r="H131" s="24"/>
      <c r="I131" s="24">
        <f>ROUND(ROUND(H131,2)*ROUND(G131,2),2)</f>
        <v>0</v>
      </c>
      <c r="O131">
        <f>(I131*21)/100</f>
        <v>0</v>
      </c>
      <c r="P131" t="s">
        <v>28</v>
      </c>
    </row>
    <row r="132" spans="1:5" ht="12.75">
      <c r="A132" s="25" t="s">
        <v>55</v>
      </c>
      <c r="E132" s="26" t="s">
        <v>466</v>
      </c>
    </row>
    <row r="133" spans="1:5" ht="12.75">
      <c r="A133" s="27" t="s">
        <v>57</v>
      </c>
      <c r="E133" s="28" t="s">
        <v>467</v>
      </c>
    </row>
    <row r="134" spans="1:5" ht="51">
      <c r="A134" t="s">
        <v>58</v>
      </c>
      <c r="E134" s="26" t="s">
        <v>468</v>
      </c>
    </row>
    <row r="135" spans="1:16" ht="25.5">
      <c r="A135" s="16" t="s">
        <v>50</v>
      </c>
      <c r="B135" s="21" t="s">
        <v>228</v>
      </c>
      <c r="C135" s="21" t="s">
        <v>469</v>
      </c>
      <c r="D135" s="16" t="s">
        <v>52</v>
      </c>
      <c r="E135" s="22" t="s">
        <v>470</v>
      </c>
      <c r="F135" s="23" t="s">
        <v>75</v>
      </c>
      <c r="G135" s="24">
        <v>2</v>
      </c>
      <c r="H135" s="24"/>
      <c r="I135" s="24">
        <f>ROUND(ROUND(H135,2)*ROUND(G135,2),2)</f>
        <v>0</v>
      </c>
      <c r="O135">
        <f>(I135*21)/100</f>
        <v>0</v>
      </c>
      <c r="P135" t="s">
        <v>28</v>
      </c>
    </row>
    <row r="136" spans="1:5" ht="12.75">
      <c r="A136" s="25" t="s">
        <v>55</v>
      </c>
      <c r="E136" s="26" t="s">
        <v>52</v>
      </c>
    </row>
    <row r="137" spans="1:5" ht="12.75">
      <c r="A137" s="27" t="s">
        <v>57</v>
      </c>
      <c r="E137" s="28" t="s">
        <v>471</v>
      </c>
    </row>
    <row r="138" spans="1:5" ht="63.75">
      <c r="A138" t="s">
        <v>58</v>
      </c>
      <c r="E138" s="26" t="s">
        <v>472</v>
      </c>
    </row>
    <row r="139" spans="1:16" ht="25.5">
      <c r="A139" s="16" t="s">
        <v>50</v>
      </c>
      <c r="B139" s="21" t="s">
        <v>234</v>
      </c>
      <c r="C139" s="21" t="s">
        <v>473</v>
      </c>
      <c r="D139" s="16" t="s">
        <v>52</v>
      </c>
      <c r="E139" s="22" t="s">
        <v>474</v>
      </c>
      <c r="F139" s="23" t="s">
        <v>75</v>
      </c>
      <c r="G139" s="24">
        <v>2</v>
      </c>
      <c r="H139" s="24"/>
      <c r="I139" s="24">
        <f>ROUND(ROUND(H139,2)*ROUND(G139,2),2)</f>
        <v>0</v>
      </c>
      <c r="O139">
        <f>(I139*21)/100</f>
        <v>0</v>
      </c>
      <c r="P139" t="s">
        <v>28</v>
      </c>
    </row>
    <row r="140" spans="1:5" ht="12.75">
      <c r="A140" s="25" t="s">
        <v>55</v>
      </c>
      <c r="E140" s="26" t="s">
        <v>52</v>
      </c>
    </row>
    <row r="141" spans="1:5" ht="12.75">
      <c r="A141" s="27" t="s">
        <v>57</v>
      </c>
      <c r="E141" s="28" t="s">
        <v>52</v>
      </c>
    </row>
    <row r="142" spans="1:5" ht="76.5">
      <c r="A142" t="s">
        <v>58</v>
      </c>
      <c r="E142" s="26" t="s">
        <v>475</v>
      </c>
    </row>
    <row r="143" spans="1:16" ht="25.5">
      <c r="A143" s="16" t="s">
        <v>50</v>
      </c>
      <c r="B143" s="21" t="s">
        <v>239</v>
      </c>
      <c r="C143" s="21" t="s">
        <v>476</v>
      </c>
      <c r="D143" s="16" t="s">
        <v>52</v>
      </c>
      <c r="E143" s="22" t="s">
        <v>477</v>
      </c>
      <c r="F143" s="23" t="s">
        <v>93</v>
      </c>
      <c r="G143" s="24">
        <v>18</v>
      </c>
      <c r="H143" s="24"/>
      <c r="I143" s="24">
        <f>ROUND(ROUND(H143,2)*ROUND(G143,2),2)</f>
        <v>0</v>
      </c>
      <c r="O143">
        <f>(I143*21)/100</f>
        <v>0</v>
      </c>
      <c r="P143" t="s">
        <v>28</v>
      </c>
    </row>
    <row r="144" spans="1:5" ht="12.75">
      <c r="A144" s="25" t="s">
        <v>55</v>
      </c>
      <c r="E144" s="26" t="s">
        <v>52</v>
      </c>
    </row>
    <row r="145" spans="1:5" ht="12.75">
      <c r="A145" s="27" t="s">
        <v>57</v>
      </c>
      <c r="E145" s="28" t="s">
        <v>478</v>
      </c>
    </row>
    <row r="146" spans="1:5" ht="38.25">
      <c r="A146" t="s">
        <v>58</v>
      </c>
      <c r="E146" s="26" t="s">
        <v>281</v>
      </c>
    </row>
    <row r="147" spans="1:16" ht="12.75">
      <c r="A147" s="16" t="s">
        <v>50</v>
      </c>
      <c r="B147" s="21" t="s">
        <v>243</v>
      </c>
      <c r="C147" s="21" t="s">
        <v>283</v>
      </c>
      <c r="D147" s="16" t="s">
        <v>52</v>
      </c>
      <c r="E147" s="22" t="s">
        <v>284</v>
      </c>
      <c r="F147" s="23" t="s">
        <v>110</v>
      </c>
      <c r="G147" s="24">
        <v>210</v>
      </c>
      <c r="H147" s="24"/>
      <c r="I147" s="24">
        <f>ROUND(ROUND(H147,2)*ROUND(G147,2),2)</f>
        <v>0</v>
      </c>
      <c r="O147">
        <f>(I147*21)/100</f>
        <v>0</v>
      </c>
      <c r="P147" t="s">
        <v>28</v>
      </c>
    </row>
    <row r="148" spans="1:5" ht="12.75">
      <c r="A148" s="25" t="s">
        <v>55</v>
      </c>
      <c r="E148" s="26" t="s">
        <v>479</v>
      </c>
    </row>
    <row r="149" spans="1:5" ht="12.75">
      <c r="A149" s="27" t="s">
        <v>57</v>
      </c>
      <c r="E149" s="28" t="s">
        <v>52</v>
      </c>
    </row>
    <row r="150" spans="1:5" ht="51">
      <c r="A150" t="s">
        <v>58</v>
      </c>
      <c r="E150" s="26" t="s">
        <v>286</v>
      </c>
    </row>
    <row r="151" spans="1:16" ht="12.75">
      <c r="A151" s="16" t="s">
        <v>50</v>
      </c>
      <c r="B151" s="21" t="s">
        <v>248</v>
      </c>
      <c r="C151" s="21" t="s">
        <v>480</v>
      </c>
      <c r="D151" s="16" t="s">
        <v>52</v>
      </c>
      <c r="E151" s="22" t="s">
        <v>481</v>
      </c>
      <c r="F151" s="23" t="s">
        <v>110</v>
      </c>
      <c r="G151" s="24">
        <v>205</v>
      </c>
      <c r="H151" s="24"/>
      <c r="I151" s="24">
        <f>ROUND(ROUND(H151,2)*ROUND(G151,2),2)</f>
        <v>0</v>
      </c>
      <c r="O151">
        <f>(I151*21)/100</f>
        <v>0</v>
      </c>
      <c r="P151" t="s">
        <v>28</v>
      </c>
    </row>
    <row r="152" spans="1:5" ht="12.75">
      <c r="A152" s="25" t="s">
        <v>55</v>
      </c>
      <c r="E152" s="26" t="s">
        <v>479</v>
      </c>
    </row>
    <row r="153" spans="1:5" ht="12.75">
      <c r="A153" s="27" t="s">
        <v>57</v>
      </c>
      <c r="E153" s="28" t="s">
        <v>52</v>
      </c>
    </row>
    <row r="154" spans="1:5" ht="51">
      <c r="A154" t="s">
        <v>58</v>
      </c>
      <c r="E154" s="26" t="s">
        <v>286</v>
      </c>
    </row>
    <row r="155" spans="1:16" ht="12.75">
      <c r="A155" s="16" t="s">
        <v>50</v>
      </c>
      <c r="B155" s="21" t="s">
        <v>253</v>
      </c>
      <c r="C155" s="21" t="s">
        <v>482</v>
      </c>
      <c r="D155" s="16" t="s">
        <v>61</v>
      </c>
      <c r="E155" s="22" t="s">
        <v>483</v>
      </c>
      <c r="F155" s="23" t="s">
        <v>75</v>
      </c>
      <c r="G155" s="24">
        <v>2</v>
      </c>
      <c r="H155" s="24"/>
      <c r="I155" s="24">
        <f>ROUND(ROUND(H155,2)*ROUND(G155,2),2)</f>
        <v>0</v>
      </c>
      <c r="O155">
        <f>(I155*21)/100</f>
        <v>0</v>
      </c>
      <c r="P155" t="s">
        <v>28</v>
      </c>
    </row>
    <row r="156" spans="1:5" ht="38.25">
      <c r="A156" s="25" t="s">
        <v>55</v>
      </c>
      <c r="E156" s="26" t="s">
        <v>484</v>
      </c>
    </row>
    <row r="157" spans="1:5" ht="12.75">
      <c r="A157" s="27" t="s">
        <v>57</v>
      </c>
      <c r="E157" s="28" t="s">
        <v>52</v>
      </c>
    </row>
    <row r="158" spans="1:5" ht="38.25">
      <c r="A158" t="s">
        <v>58</v>
      </c>
      <c r="E158" s="26" t="s">
        <v>485</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36"/>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486</v>
      </c>
      <c r="I3" s="29">
        <f>0+I10+I23+I32</f>
        <v>0</v>
      </c>
      <c r="O3" t="s">
        <v>25</v>
      </c>
      <c r="P3" t="s">
        <v>28</v>
      </c>
    </row>
    <row r="4" spans="1:16" ht="15">
      <c r="A4" t="s">
        <v>16</v>
      </c>
      <c r="B4" s="9" t="s">
        <v>17</v>
      </c>
      <c r="C4" s="34" t="s">
        <v>382</v>
      </c>
      <c r="D4" s="32"/>
      <c r="E4" s="10" t="s">
        <v>383</v>
      </c>
      <c r="F4" s="1"/>
      <c r="G4" s="1"/>
      <c r="H4" s="8"/>
      <c r="I4" s="8"/>
      <c r="O4" t="s">
        <v>26</v>
      </c>
      <c r="P4" t="s">
        <v>28</v>
      </c>
    </row>
    <row r="5" spans="1:16" ht="15">
      <c r="A5" t="s">
        <v>20</v>
      </c>
      <c r="B5" s="9" t="s">
        <v>17</v>
      </c>
      <c r="C5" s="34" t="s">
        <v>387</v>
      </c>
      <c r="D5" s="32"/>
      <c r="E5" s="10" t="s">
        <v>388</v>
      </c>
      <c r="F5" s="1"/>
      <c r="G5" s="1"/>
      <c r="H5" s="1"/>
      <c r="I5" s="1"/>
      <c r="O5" t="s">
        <v>27</v>
      </c>
      <c r="P5" t="s">
        <v>28</v>
      </c>
    </row>
    <row r="6" spans="1:9" ht="15">
      <c r="A6" t="s">
        <v>23</v>
      </c>
      <c r="B6" s="12" t="s">
        <v>24</v>
      </c>
      <c r="C6" s="35" t="s">
        <v>486</v>
      </c>
      <c r="D6" s="36"/>
      <c r="E6" s="13" t="s">
        <v>487</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0+I11+I15+I19</f>
        <v>0</v>
      </c>
    </row>
    <row r="11" spans="1:16" ht="12.75">
      <c r="A11" s="16" t="s">
        <v>50</v>
      </c>
      <c r="B11" s="21" t="s">
        <v>34</v>
      </c>
      <c r="C11" s="21" t="s">
        <v>81</v>
      </c>
      <c r="D11" s="16" t="s">
        <v>52</v>
      </c>
      <c r="E11" s="22" t="s">
        <v>82</v>
      </c>
      <c r="F11" s="23" t="s">
        <v>83</v>
      </c>
      <c r="G11" s="24">
        <v>1.7</v>
      </c>
      <c r="H11" s="24"/>
      <c r="I11" s="24">
        <f>ROUND(ROUND(H11,2)*ROUND(G11,2),2)</f>
        <v>0</v>
      </c>
      <c r="O11">
        <f>(I11*21)/100</f>
        <v>0</v>
      </c>
      <c r="P11" t="s">
        <v>28</v>
      </c>
    </row>
    <row r="12" spans="1:5" ht="12.75">
      <c r="A12" s="25" t="s">
        <v>55</v>
      </c>
      <c r="E12" s="26" t="s">
        <v>84</v>
      </c>
    </row>
    <row r="13" spans="1:5" ht="12.75">
      <c r="A13" s="27" t="s">
        <v>57</v>
      </c>
      <c r="E13" s="28" t="s">
        <v>52</v>
      </c>
    </row>
    <row r="14" spans="1:5" ht="25.5">
      <c r="A14" t="s">
        <v>58</v>
      </c>
      <c r="E14" s="26" t="s">
        <v>85</v>
      </c>
    </row>
    <row r="15" spans="1:16" ht="12.75">
      <c r="A15" s="16" t="s">
        <v>50</v>
      </c>
      <c r="B15" s="21" t="s">
        <v>28</v>
      </c>
      <c r="C15" s="21" t="s">
        <v>488</v>
      </c>
      <c r="D15" s="16" t="s">
        <v>61</v>
      </c>
      <c r="E15" s="22" t="s">
        <v>489</v>
      </c>
      <c r="F15" s="23" t="s">
        <v>75</v>
      </c>
      <c r="G15" s="24">
        <v>2</v>
      </c>
      <c r="H15" s="24"/>
      <c r="I15" s="24">
        <f>ROUND(ROUND(H15,2)*ROUND(G15,2),2)</f>
        <v>0</v>
      </c>
      <c r="O15">
        <f>(I15*21)/100</f>
        <v>0</v>
      </c>
      <c r="P15" t="s">
        <v>28</v>
      </c>
    </row>
    <row r="16" spans="1:5" ht="51">
      <c r="A16" s="25" t="s">
        <v>55</v>
      </c>
      <c r="E16" s="26" t="s">
        <v>490</v>
      </c>
    </row>
    <row r="17" spans="1:5" ht="12.75">
      <c r="A17" s="27" t="s">
        <v>57</v>
      </c>
      <c r="E17" s="28" t="s">
        <v>52</v>
      </c>
    </row>
    <row r="18" spans="1:5" ht="12.75">
      <c r="A18" t="s">
        <v>58</v>
      </c>
      <c r="E18" s="26" t="s">
        <v>52</v>
      </c>
    </row>
    <row r="19" spans="1:16" ht="12.75">
      <c r="A19" s="16" t="s">
        <v>50</v>
      </c>
      <c r="B19" s="21" t="s">
        <v>29</v>
      </c>
      <c r="C19" s="21" t="s">
        <v>491</v>
      </c>
      <c r="D19" s="16" t="s">
        <v>61</v>
      </c>
      <c r="E19" s="22" t="s">
        <v>489</v>
      </c>
      <c r="F19" s="23" t="s">
        <v>75</v>
      </c>
      <c r="G19" s="24">
        <v>2</v>
      </c>
      <c r="H19" s="24"/>
      <c r="I19" s="24">
        <f>ROUND(ROUND(H19,2)*ROUND(G19,2),2)</f>
        <v>0</v>
      </c>
      <c r="O19">
        <f>(I19*21)/100</f>
        <v>0</v>
      </c>
      <c r="P19" t="s">
        <v>28</v>
      </c>
    </row>
    <row r="20" spans="1:5" ht="25.5">
      <c r="A20" s="25" t="s">
        <v>55</v>
      </c>
      <c r="E20" s="26" t="s">
        <v>492</v>
      </c>
    </row>
    <row r="21" spans="1:5" ht="12.75">
      <c r="A21" s="27" t="s">
        <v>57</v>
      </c>
      <c r="E21" s="28" t="s">
        <v>52</v>
      </c>
    </row>
    <row r="22" spans="1:5" ht="12.75">
      <c r="A22" t="s">
        <v>58</v>
      </c>
      <c r="E22" s="26" t="s">
        <v>52</v>
      </c>
    </row>
    <row r="23" spans="1:9" ht="12.75">
      <c r="A23" s="4" t="s">
        <v>48</v>
      </c>
      <c r="B23" s="4"/>
      <c r="C23" s="30" t="s">
        <v>34</v>
      </c>
      <c r="D23" s="4"/>
      <c r="E23" s="19" t="s">
        <v>90</v>
      </c>
      <c r="F23" s="4"/>
      <c r="G23" s="4"/>
      <c r="H23" s="4"/>
      <c r="I23" s="31">
        <f>0+I24+I28</f>
        <v>0</v>
      </c>
    </row>
    <row r="24" spans="1:16" ht="12.75">
      <c r="A24" s="16" t="s">
        <v>50</v>
      </c>
      <c r="B24" s="21" t="s">
        <v>38</v>
      </c>
      <c r="C24" s="21" t="s">
        <v>422</v>
      </c>
      <c r="D24" s="16" t="s">
        <v>52</v>
      </c>
      <c r="E24" s="22" t="s">
        <v>423</v>
      </c>
      <c r="F24" s="23" t="s">
        <v>83</v>
      </c>
      <c r="G24" s="24">
        <v>1.7</v>
      </c>
      <c r="H24" s="24"/>
      <c r="I24" s="24">
        <f>ROUND(ROUND(H24,2)*ROUND(G24,2),2)</f>
        <v>0</v>
      </c>
      <c r="O24">
        <f>(I24*21)/100</f>
        <v>0</v>
      </c>
      <c r="P24" t="s">
        <v>28</v>
      </c>
    </row>
    <row r="25" spans="1:5" ht="12.75">
      <c r="A25" s="25" t="s">
        <v>55</v>
      </c>
      <c r="E25" s="26" t="s">
        <v>424</v>
      </c>
    </row>
    <row r="26" spans="1:5" ht="12.75">
      <c r="A26" s="27" t="s">
        <v>57</v>
      </c>
      <c r="E26" s="28" t="s">
        <v>493</v>
      </c>
    </row>
    <row r="27" spans="1:5" ht="293.25">
      <c r="A27" t="s">
        <v>58</v>
      </c>
      <c r="E27" s="26" t="s">
        <v>135</v>
      </c>
    </row>
    <row r="28" spans="1:16" ht="12.75">
      <c r="A28" s="16" t="s">
        <v>50</v>
      </c>
      <c r="B28" s="21" t="s">
        <v>40</v>
      </c>
      <c r="C28" s="21" t="s">
        <v>146</v>
      </c>
      <c r="D28" s="16" t="s">
        <v>152</v>
      </c>
      <c r="E28" s="22" t="s">
        <v>147</v>
      </c>
      <c r="F28" s="23" t="s">
        <v>83</v>
      </c>
      <c r="G28" s="24">
        <v>1.7</v>
      </c>
      <c r="H28" s="24"/>
      <c r="I28" s="24">
        <f>ROUND(ROUND(H28,2)*ROUND(G28,2),2)</f>
        <v>0</v>
      </c>
      <c r="O28">
        <f>(I28*21)/100</f>
        <v>0</v>
      </c>
      <c r="P28" t="s">
        <v>28</v>
      </c>
    </row>
    <row r="29" spans="1:5" ht="12.75">
      <c r="A29" s="25" t="s">
        <v>55</v>
      </c>
      <c r="E29" s="26" t="s">
        <v>429</v>
      </c>
    </row>
    <row r="30" spans="1:5" ht="12.75">
      <c r="A30" s="27" t="s">
        <v>57</v>
      </c>
      <c r="E30" s="28" t="s">
        <v>52</v>
      </c>
    </row>
    <row r="31" spans="1:5" ht="191.25">
      <c r="A31" t="s">
        <v>58</v>
      </c>
      <c r="E31" s="26" t="s">
        <v>149</v>
      </c>
    </row>
    <row r="32" spans="1:9" ht="12.75">
      <c r="A32" s="4" t="s">
        <v>48</v>
      </c>
      <c r="B32" s="4"/>
      <c r="C32" s="30" t="s">
        <v>28</v>
      </c>
      <c r="D32" s="4"/>
      <c r="E32" s="19" t="s">
        <v>449</v>
      </c>
      <c r="F32" s="4"/>
      <c r="G32" s="4"/>
      <c r="H32" s="4"/>
      <c r="I32" s="31">
        <f>0+I33</f>
        <v>0</v>
      </c>
    </row>
    <row r="33" spans="1:16" ht="12.75">
      <c r="A33" s="16" t="s">
        <v>50</v>
      </c>
      <c r="B33" s="21" t="s">
        <v>42</v>
      </c>
      <c r="C33" s="21" t="s">
        <v>450</v>
      </c>
      <c r="D33" s="16" t="s">
        <v>52</v>
      </c>
      <c r="E33" s="22" t="s">
        <v>451</v>
      </c>
      <c r="F33" s="23" t="s">
        <v>83</v>
      </c>
      <c r="G33" s="24">
        <v>1.7</v>
      </c>
      <c r="H33" s="24"/>
      <c r="I33" s="24">
        <f>ROUND(ROUND(H33,2)*ROUND(G33,2),2)</f>
        <v>0</v>
      </c>
      <c r="O33">
        <f>(I33*21)/100</f>
        <v>0</v>
      </c>
      <c r="P33" t="s">
        <v>28</v>
      </c>
    </row>
    <row r="34" spans="1:5" ht="12.75">
      <c r="A34" s="25" t="s">
        <v>55</v>
      </c>
      <c r="E34" s="26" t="s">
        <v>452</v>
      </c>
    </row>
    <row r="35" spans="1:5" ht="12.75">
      <c r="A35" s="27" t="s">
        <v>57</v>
      </c>
      <c r="E35" s="28" t="s">
        <v>493</v>
      </c>
    </row>
    <row r="36" spans="1:5" ht="318.75">
      <c r="A36" t="s">
        <v>58</v>
      </c>
      <c r="E36" s="26" t="s">
        <v>453</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P87"/>
  <sheetViews>
    <sheetView zoomScalePageLayoutView="0" workbookViewId="0" topLeftCell="A1">
      <pane ySplit="9" topLeftCell="A10" activePane="bottomLeft" state="frozen"/>
      <selection pane="topLeft" activeCell="J3" sqref="J3"/>
      <selection pane="bottomLeft" activeCell="J3" sqref="J3"/>
    </sheetView>
  </sheetViews>
  <sheetFormatPr defaultColWidth="9.140625" defaultRowHeight="12.75"/>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6" width="9.140625" style="0" hidden="1" customWidth="1"/>
  </cols>
  <sheetData>
    <row r="1" spans="1:16" ht="12.75">
      <c r="A1" t="s">
        <v>10</v>
      </c>
      <c r="B1" s="1"/>
      <c r="C1" s="1"/>
      <c r="D1" s="1"/>
      <c r="E1" s="1"/>
      <c r="F1" s="1"/>
      <c r="G1" s="1"/>
      <c r="H1" s="1"/>
      <c r="I1" s="1"/>
      <c r="P1" t="s">
        <v>28</v>
      </c>
    </row>
    <row r="2" spans="2:16" ht="20.25">
      <c r="B2" s="1"/>
      <c r="C2" s="1"/>
      <c r="D2" s="1"/>
      <c r="E2" s="2" t="s">
        <v>12</v>
      </c>
      <c r="F2" s="1"/>
      <c r="G2" s="1"/>
      <c r="H2" s="4"/>
      <c r="I2" s="4"/>
      <c r="P2" t="s">
        <v>29</v>
      </c>
    </row>
    <row r="3" spans="1:16" ht="15">
      <c r="A3" t="s">
        <v>11</v>
      </c>
      <c r="B3" s="9" t="s">
        <v>13</v>
      </c>
      <c r="C3" s="34" t="s">
        <v>14</v>
      </c>
      <c r="D3" s="32"/>
      <c r="E3" s="10" t="s">
        <v>15</v>
      </c>
      <c r="F3" s="1"/>
      <c r="G3" s="7"/>
      <c r="H3" s="6" t="s">
        <v>496</v>
      </c>
      <c r="I3" s="29">
        <f>0+I10+I15+I48+I53+I58+I67</f>
        <v>0</v>
      </c>
      <c r="O3" t="s">
        <v>25</v>
      </c>
      <c r="P3" t="s">
        <v>28</v>
      </c>
    </row>
    <row r="4" spans="1:16" ht="15">
      <c r="A4" t="s">
        <v>16</v>
      </c>
      <c r="B4" s="9" t="s">
        <v>17</v>
      </c>
      <c r="C4" s="34" t="s">
        <v>382</v>
      </c>
      <c r="D4" s="32"/>
      <c r="E4" s="10" t="s">
        <v>383</v>
      </c>
      <c r="F4" s="1"/>
      <c r="G4" s="1"/>
      <c r="H4" s="8"/>
      <c r="I4" s="8"/>
      <c r="O4" t="s">
        <v>26</v>
      </c>
      <c r="P4" t="s">
        <v>28</v>
      </c>
    </row>
    <row r="5" spans="1:16" ht="15">
      <c r="A5" t="s">
        <v>20</v>
      </c>
      <c r="B5" s="9" t="s">
        <v>17</v>
      </c>
      <c r="C5" s="34" t="s">
        <v>494</v>
      </c>
      <c r="D5" s="32"/>
      <c r="E5" s="10" t="s">
        <v>495</v>
      </c>
      <c r="F5" s="1"/>
      <c r="G5" s="1"/>
      <c r="H5" s="1"/>
      <c r="I5" s="1"/>
      <c r="O5" t="s">
        <v>27</v>
      </c>
      <c r="P5" t="s">
        <v>28</v>
      </c>
    </row>
    <row r="6" spans="1:9" ht="15">
      <c r="A6" t="s">
        <v>23</v>
      </c>
      <c r="B6" s="12" t="s">
        <v>24</v>
      </c>
      <c r="C6" s="35" t="s">
        <v>496</v>
      </c>
      <c r="D6" s="36"/>
      <c r="E6" s="13" t="s">
        <v>497</v>
      </c>
      <c r="F6" s="4"/>
      <c r="G6" s="4"/>
      <c r="H6" s="4"/>
      <c r="I6" s="4"/>
    </row>
    <row r="7" spans="1:9" ht="12.75">
      <c r="A7" s="37" t="s">
        <v>31</v>
      </c>
      <c r="B7" s="37" t="s">
        <v>33</v>
      </c>
      <c r="C7" s="37" t="s">
        <v>35</v>
      </c>
      <c r="D7" s="37" t="s">
        <v>36</v>
      </c>
      <c r="E7" s="37" t="s">
        <v>37</v>
      </c>
      <c r="F7" s="37" t="s">
        <v>39</v>
      </c>
      <c r="G7" s="37" t="s">
        <v>41</v>
      </c>
      <c r="H7" s="37" t="s">
        <v>43</v>
      </c>
      <c r="I7" s="37"/>
    </row>
    <row r="8" spans="1:9" ht="12.75">
      <c r="A8" s="37"/>
      <c r="B8" s="37"/>
      <c r="C8" s="37"/>
      <c r="D8" s="37"/>
      <c r="E8" s="37"/>
      <c r="F8" s="37"/>
      <c r="G8" s="37"/>
      <c r="H8" s="11" t="s">
        <v>44</v>
      </c>
      <c r="I8" s="11" t="s">
        <v>46</v>
      </c>
    </row>
    <row r="9" spans="1:9" ht="12.75">
      <c r="A9" s="11" t="s">
        <v>32</v>
      </c>
      <c r="B9" s="11" t="s">
        <v>34</v>
      </c>
      <c r="C9" s="11" t="s">
        <v>28</v>
      </c>
      <c r="D9" s="11" t="s">
        <v>29</v>
      </c>
      <c r="E9" s="11" t="s">
        <v>38</v>
      </c>
      <c r="F9" s="11" t="s">
        <v>40</v>
      </c>
      <c r="G9" s="11" t="s">
        <v>42</v>
      </c>
      <c r="H9" s="11" t="s">
        <v>45</v>
      </c>
      <c r="I9" s="11" t="s">
        <v>47</v>
      </c>
    </row>
    <row r="10" spans="1:9" ht="12.75">
      <c r="A10" s="17" t="s">
        <v>48</v>
      </c>
      <c r="B10" s="17"/>
      <c r="C10" s="18" t="s">
        <v>32</v>
      </c>
      <c r="D10" s="17"/>
      <c r="E10" s="19" t="s">
        <v>49</v>
      </c>
      <c r="F10" s="17"/>
      <c r="G10" s="17"/>
      <c r="H10" s="17"/>
      <c r="I10" s="20">
        <f>0+I11</f>
        <v>0</v>
      </c>
    </row>
    <row r="11" spans="1:16" ht="12.75">
      <c r="A11" s="16" t="s">
        <v>50</v>
      </c>
      <c r="B11" s="21" t="s">
        <v>34</v>
      </c>
      <c r="C11" s="21" t="s">
        <v>86</v>
      </c>
      <c r="D11" s="16" t="s">
        <v>52</v>
      </c>
      <c r="E11" s="22" t="s">
        <v>82</v>
      </c>
      <c r="F11" s="23" t="s">
        <v>87</v>
      </c>
      <c r="G11" s="24">
        <v>14.85</v>
      </c>
      <c r="H11" s="24"/>
      <c r="I11" s="24">
        <f>ROUND(ROUND(H11,2)*ROUND(G11,2),2)</f>
        <v>0</v>
      </c>
      <c r="O11">
        <f>(I11*21)/100</f>
        <v>0</v>
      </c>
      <c r="P11" t="s">
        <v>28</v>
      </c>
    </row>
    <row r="12" spans="1:5" ht="12.75">
      <c r="A12" s="25" t="s">
        <v>55</v>
      </c>
      <c r="E12" s="26" t="s">
        <v>88</v>
      </c>
    </row>
    <row r="13" spans="1:5" ht="12.75">
      <c r="A13" s="27" t="s">
        <v>57</v>
      </c>
      <c r="E13" s="28" t="s">
        <v>498</v>
      </c>
    </row>
    <row r="14" spans="1:5" ht="25.5">
      <c r="A14" t="s">
        <v>58</v>
      </c>
      <c r="E14" s="26" t="s">
        <v>85</v>
      </c>
    </row>
    <row r="15" spans="1:9" ht="12.75">
      <c r="A15" s="4" t="s">
        <v>48</v>
      </c>
      <c r="B15" s="4"/>
      <c r="C15" s="30" t="s">
        <v>34</v>
      </c>
      <c r="D15" s="4"/>
      <c r="E15" s="19" t="s">
        <v>90</v>
      </c>
      <c r="F15" s="4"/>
      <c r="G15" s="4"/>
      <c r="H15" s="4"/>
      <c r="I15" s="31">
        <f>0+I16+I20+I24+I28+I32+I36+I40+I44</f>
        <v>0</v>
      </c>
    </row>
    <row r="16" spans="1:16" ht="25.5">
      <c r="A16" s="16" t="s">
        <v>50</v>
      </c>
      <c r="B16" s="21" t="s">
        <v>28</v>
      </c>
      <c r="C16" s="21" t="s">
        <v>104</v>
      </c>
      <c r="D16" s="16" t="s">
        <v>52</v>
      </c>
      <c r="E16" s="22" t="s">
        <v>105</v>
      </c>
      <c r="F16" s="23" t="s">
        <v>83</v>
      </c>
      <c r="G16" s="24">
        <v>6.75</v>
      </c>
      <c r="H16" s="24"/>
      <c r="I16" s="24">
        <f>ROUND(ROUND(H16,2)*ROUND(G16,2),2)</f>
        <v>0</v>
      </c>
      <c r="O16">
        <f>(I16*21)/100</f>
        <v>0</v>
      </c>
      <c r="P16" t="s">
        <v>28</v>
      </c>
    </row>
    <row r="17" spans="1:5" ht="12.75">
      <c r="A17" s="25" t="s">
        <v>55</v>
      </c>
      <c r="E17" s="26" t="s">
        <v>52</v>
      </c>
    </row>
    <row r="18" spans="1:5" ht="12.75">
      <c r="A18" s="27" t="s">
        <v>57</v>
      </c>
      <c r="E18" s="28" t="s">
        <v>499</v>
      </c>
    </row>
    <row r="19" spans="1:5" ht="63.75">
      <c r="A19" t="s">
        <v>58</v>
      </c>
      <c r="E19" s="26" t="s">
        <v>103</v>
      </c>
    </row>
    <row r="20" spans="1:16" ht="12.75">
      <c r="A20" s="16" t="s">
        <v>50</v>
      </c>
      <c r="B20" s="21" t="s">
        <v>29</v>
      </c>
      <c r="C20" s="21" t="s">
        <v>500</v>
      </c>
      <c r="D20" s="16" t="s">
        <v>52</v>
      </c>
      <c r="E20" s="22" t="s">
        <v>501</v>
      </c>
      <c r="F20" s="23" t="s">
        <v>110</v>
      </c>
      <c r="G20" s="24">
        <v>10</v>
      </c>
      <c r="H20" s="24"/>
      <c r="I20" s="24">
        <f>ROUND(ROUND(H20,2)*ROUND(G20,2),2)</f>
        <v>0</v>
      </c>
      <c r="O20">
        <f>(I20*21)/100</f>
        <v>0</v>
      </c>
      <c r="P20" t="s">
        <v>28</v>
      </c>
    </row>
    <row r="21" spans="1:5" ht="12.75">
      <c r="A21" s="25" t="s">
        <v>55</v>
      </c>
      <c r="E21" s="26" t="s">
        <v>502</v>
      </c>
    </row>
    <row r="22" spans="1:5" ht="12.75">
      <c r="A22" s="27" t="s">
        <v>57</v>
      </c>
      <c r="E22" s="28" t="s">
        <v>52</v>
      </c>
    </row>
    <row r="23" spans="1:5" ht="25.5">
      <c r="A23" t="s">
        <v>58</v>
      </c>
      <c r="E23" s="26" t="s">
        <v>322</v>
      </c>
    </row>
    <row r="24" spans="1:16" ht="12.75">
      <c r="A24" s="16" t="s">
        <v>50</v>
      </c>
      <c r="B24" s="21" t="s">
        <v>38</v>
      </c>
      <c r="C24" s="21" t="s">
        <v>146</v>
      </c>
      <c r="D24" s="16" t="s">
        <v>181</v>
      </c>
      <c r="E24" s="22" t="s">
        <v>147</v>
      </c>
      <c r="F24" s="23" t="s">
        <v>83</v>
      </c>
      <c r="G24" s="24">
        <v>12</v>
      </c>
      <c r="H24" s="24"/>
      <c r="I24" s="24">
        <f>ROUND(ROUND(H24,2)*ROUND(G24,2),2)</f>
        <v>0</v>
      </c>
      <c r="O24">
        <f>(I24*21)/100</f>
        <v>0</v>
      </c>
      <c r="P24" t="s">
        <v>28</v>
      </c>
    </row>
    <row r="25" spans="1:5" ht="12.75">
      <c r="A25" s="25" t="s">
        <v>55</v>
      </c>
      <c r="E25" s="26" t="s">
        <v>427</v>
      </c>
    </row>
    <row r="26" spans="1:5" ht="12.75">
      <c r="A26" s="27" t="s">
        <v>57</v>
      </c>
      <c r="E26" s="28" t="s">
        <v>52</v>
      </c>
    </row>
    <row r="27" spans="1:5" ht="191.25">
      <c r="A27" t="s">
        <v>58</v>
      </c>
      <c r="E27" s="26" t="s">
        <v>149</v>
      </c>
    </row>
    <row r="28" spans="1:16" ht="12.75">
      <c r="A28" s="16" t="s">
        <v>50</v>
      </c>
      <c r="B28" s="21" t="s">
        <v>40</v>
      </c>
      <c r="C28" s="21" t="s">
        <v>432</v>
      </c>
      <c r="D28" s="16" t="s">
        <v>52</v>
      </c>
      <c r="E28" s="22" t="s">
        <v>433</v>
      </c>
      <c r="F28" s="23" t="s">
        <v>93</v>
      </c>
      <c r="G28" s="24">
        <v>30</v>
      </c>
      <c r="H28" s="24"/>
      <c r="I28" s="24">
        <f>ROUND(ROUND(H28,2)*ROUND(G28,2),2)</f>
        <v>0</v>
      </c>
      <c r="O28">
        <f>(I28*21)/100</f>
        <v>0</v>
      </c>
      <c r="P28" t="s">
        <v>28</v>
      </c>
    </row>
    <row r="29" spans="1:5" ht="12.75">
      <c r="A29" s="25" t="s">
        <v>55</v>
      </c>
      <c r="E29" s="26" t="s">
        <v>52</v>
      </c>
    </row>
    <row r="30" spans="1:5" ht="12.75">
      <c r="A30" s="27" t="s">
        <v>57</v>
      </c>
      <c r="E30" s="28" t="s">
        <v>52</v>
      </c>
    </row>
    <row r="31" spans="1:5" ht="12.75">
      <c r="A31" t="s">
        <v>58</v>
      </c>
      <c r="E31" s="26" t="s">
        <v>434</v>
      </c>
    </row>
    <row r="32" spans="1:16" ht="12.75">
      <c r="A32" s="16" t="s">
        <v>50</v>
      </c>
      <c r="B32" s="21" t="s">
        <v>42</v>
      </c>
      <c r="C32" s="21" t="s">
        <v>435</v>
      </c>
      <c r="D32" s="16" t="s">
        <v>52</v>
      </c>
      <c r="E32" s="22" t="s">
        <v>436</v>
      </c>
      <c r="F32" s="23" t="s">
        <v>93</v>
      </c>
      <c r="G32" s="24">
        <v>30</v>
      </c>
      <c r="H32" s="24"/>
      <c r="I32" s="24">
        <f>ROUND(ROUND(H32,2)*ROUND(G32,2),2)</f>
        <v>0</v>
      </c>
      <c r="O32">
        <f>(I32*21)/100</f>
        <v>0</v>
      </c>
      <c r="P32" t="s">
        <v>28</v>
      </c>
    </row>
    <row r="33" spans="1:5" ht="12.75">
      <c r="A33" s="25" t="s">
        <v>55</v>
      </c>
      <c r="E33" s="26" t="s">
        <v>52</v>
      </c>
    </row>
    <row r="34" spans="1:5" ht="12.75">
      <c r="A34" s="27" t="s">
        <v>57</v>
      </c>
      <c r="E34" s="28" t="s">
        <v>52</v>
      </c>
    </row>
    <row r="35" spans="1:5" ht="25.5">
      <c r="A35" t="s">
        <v>58</v>
      </c>
      <c r="E35" s="26" t="s">
        <v>437</v>
      </c>
    </row>
    <row r="36" spans="1:16" ht="12.75">
      <c r="A36" s="16" t="s">
        <v>50</v>
      </c>
      <c r="B36" s="21" t="s">
        <v>107</v>
      </c>
      <c r="C36" s="21" t="s">
        <v>438</v>
      </c>
      <c r="D36" s="16" t="s">
        <v>52</v>
      </c>
      <c r="E36" s="22" t="s">
        <v>439</v>
      </c>
      <c r="F36" s="23" t="s">
        <v>93</v>
      </c>
      <c r="G36" s="24">
        <v>30</v>
      </c>
      <c r="H36" s="24"/>
      <c r="I36" s="24">
        <f>ROUND(ROUND(H36,2)*ROUND(G36,2),2)</f>
        <v>0</v>
      </c>
      <c r="O36">
        <f>(I36*21)/100</f>
        <v>0</v>
      </c>
      <c r="P36" t="s">
        <v>28</v>
      </c>
    </row>
    <row r="37" spans="1:5" ht="12.75">
      <c r="A37" s="25" t="s">
        <v>55</v>
      </c>
      <c r="E37" s="26" t="s">
        <v>52</v>
      </c>
    </row>
    <row r="38" spans="1:5" ht="12.75">
      <c r="A38" s="27" t="s">
        <v>57</v>
      </c>
      <c r="E38" s="28" t="s">
        <v>52</v>
      </c>
    </row>
    <row r="39" spans="1:5" ht="51">
      <c r="A39" t="s">
        <v>58</v>
      </c>
      <c r="E39" s="26" t="s">
        <v>440</v>
      </c>
    </row>
    <row r="40" spans="1:16" ht="12.75">
      <c r="A40" s="16" t="s">
        <v>50</v>
      </c>
      <c r="B40" s="21" t="s">
        <v>111</v>
      </c>
      <c r="C40" s="21" t="s">
        <v>441</v>
      </c>
      <c r="D40" s="16" t="s">
        <v>181</v>
      </c>
      <c r="E40" s="22" t="s">
        <v>442</v>
      </c>
      <c r="F40" s="23" t="s">
        <v>93</v>
      </c>
      <c r="G40" s="24">
        <v>30</v>
      </c>
      <c r="H40" s="24"/>
      <c r="I40" s="24">
        <f>ROUND(ROUND(H40,2)*ROUND(G40,2),2)</f>
        <v>0</v>
      </c>
      <c r="O40">
        <f>(I40*21)/100</f>
        <v>0</v>
      </c>
      <c r="P40" t="s">
        <v>28</v>
      </c>
    </row>
    <row r="41" spans="1:5" ht="12.75">
      <c r="A41" s="25" t="s">
        <v>55</v>
      </c>
      <c r="E41" s="26" t="s">
        <v>443</v>
      </c>
    </row>
    <row r="42" spans="1:5" ht="12.75">
      <c r="A42" s="27" t="s">
        <v>57</v>
      </c>
      <c r="E42" s="28" t="s">
        <v>52</v>
      </c>
    </row>
    <row r="43" spans="1:5" ht="38.25">
      <c r="A43" t="s">
        <v>58</v>
      </c>
      <c r="E43" s="26" t="s">
        <v>444</v>
      </c>
    </row>
    <row r="44" spans="1:16" ht="12.75">
      <c r="A44" s="16" t="s">
        <v>50</v>
      </c>
      <c r="B44" s="21" t="s">
        <v>45</v>
      </c>
      <c r="C44" s="21" t="s">
        <v>445</v>
      </c>
      <c r="D44" s="16" t="s">
        <v>52</v>
      </c>
      <c r="E44" s="22" t="s">
        <v>446</v>
      </c>
      <c r="F44" s="23" t="s">
        <v>75</v>
      </c>
      <c r="G44" s="24">
        <v>40</v>
      </c>
      <c r="H44" s="24"/>
      <c r="I44" s="24">
        <f>ROUND(ROUND(H44,2)*ROUND(G44,2),2)</f>
        <v>0</v>
      </c>
      <c r="O44">
        <f>(I44*21)/100</f>
        <v>0</v>
      </c>
      <c r="P44" t="s">
        <v>28</v>
      </c>
    </row>
    <row r="45" spans="1:5" ht="12.75">
      <c r="A45" s="25" t="s">
        <v>55</v>
      </c>
      <c r="E45" s="26" t="s">
        <v>447</v>
      </c>
    </row>
    <row r="46" spans="1:5" ht="12.75">
      <c r="A46" s="27" t="s">
        <v>57</v>
      </c>
      <c r="E46" s="28" t="s">
        <v>52</v>
      </c>
    </row>
    <row r="47" spans="1:5" ht="76.5">
      <c r="A47" t="s">
        <v>58</v>
      </c>
      <c r="E47" s="26" t="s">
        <v>448</v>
      </c>
    </row>
    <row r="48" spans="1:9" ht="12.75">
      <c r="A48" s="4" t="s">
        <v>48</v>
      </c>
      <c r="B48" s="4"/>
      <c r="C48" s="30" t="s">
        <v>38</v>
      </c>
      <c r="D48" s="4"/>
      <c r="E48" s="19" t="s">
        <v>186</v>
      </c>
      <c r="F48" s="4"/>
      <c r="G48" s="4"/>
      <c r="H48" s="4"/>
      <c r="I48" s="31">
        <f>0+I49</f>
        <v>0</v>
      </c>
    </row>
    <row r="49" spans="1:16" ht="12.75">
      <c r="A49" s="16" t="s">
        <v>50</v>
      </c>
      <c r="B49" s="21" t="s">
        <v>47</v>
      </c>
      <c r="C49" s="21" t="s">
        <v>188</v>
      </c>
      <c r="D49" s="16" t="s">
        <v>52</v>
      </c>
      <c r="E49" s="22" t="s">
        <v>189</v>
      </c>
      <c r="F49" s="23" t="s">
        <v>83</v>
      </c>
      <c r="G49" s="24">
        <v>0.04</v>
      </c>
      <c r="H49" s="24"/>
      <c r="I49" s="24">
        <f>ROUND(ROUND(H49,2)*ROUND(G49,2),2)</f>
        <v>0</v>
      </c>
      <c r="O49">
        <f>(I49*21)/100</f>
        <v>0</v>
      </c>
      <c r="P49" t="s">
        <v>28</v>
      </c>
    </row>
    <row r="50" spans="1:5" ht="12.75">
      <c r="A50" s="25" t="s">
        <v>55</v>
      </c>
      <c r="E50" s="26" t="s">
        <v>52</v>
      </c>
    </row>
    <row r="51" spans="1:5" ht="12.75">
      <c r="A51" s="27" t="s">
        <v>57</v>
      </c>
      <c r="E51" s="28" t="s">
        <v>503</v>
      </c>
    </row>
    <row r="52" spans="1:5" ht="318.75">
      <c r="A52" t="s">
        <v>58</v>
      </c>
      <c r="E52" s="26" t="s">
        <v>191</v>
      </c>
    </row>
    <row r="53" spans="1:9" ht="12.75">
      <c r="A53" s="4" t="s">
        <v>48</v>
      </c>
      <c r="B53" s="4"/>
      <c r="C53" s="30" t="s">
        <v>40</v>
      </c>
      <c r="D53" s="4"/>
      <c r="E53" s="19" t="s">
        <v>197</v>
      </c>
      <c r="F53" s="4"/>
      <c r="G53" s="4"/>
      <c r="H53" s="4"/>
      <c r="I53" s="31">
        <f>0+I54</f>
        <v>0</v>
      </c>
    </row>
    <row r="54" spans="1:16" ht="12.75">
      <c r="A54" s="16" t="s">
        <v>50</v>
      </c>
      <c r="B54" s="21" t="s">
        <v>124</v>
      </c>
      <c r="C54" s="21" t="s">
        <v>504</v>
      </c>
      <c r="D54" s="16" t="s">
        <v>52</v>
      </c>
      <c r="E54" s="22" t="s">
        <v>505</v>
      </c>
      <c r="F54" s="23" t="s">
        <v>93</v>
      </c>
      <c r="G54" s="24">
        <v>8</v>
      </c>
      <c r="H54" s="24"/>
      <c r="I54" s="24">
        <f>ROUND(ROUND(H54,2)*ROUND(G54,2),2)</f>
        <v>0</v>
      </c>
      <c r="O54">
        <f>(I54*21)/100</f>
        <v>0</v>
      </c>
      <c r="P54" t="s">
        <v>28</v>
      </c>
    </row>
    <row r="55" spans="1:5" ht="25.5">
      <c r="A55" s="25" t="s">
        <v>55</v>
      </c>
      <c r="E55" s="26" t="s">
        <v>506</v>
      </c>
    </row>
    <row r="56" spans="1:5" ht="12.75">
      <c r="A56" s="27" t="s">
        <v>57</v>
      </c>
      <c r="E56" s="28" t="s">
        <v>507</v>
      </c>
    </row>
    <row r="57" spans="1:5" ht="165.75">
      <c r="A57" t="s">
        <v>58</v>
      </c>
      <c r="E57" s="26" t="s">
        <v>508</v>
      </c>
    </row>
    <row r="58" spans="1:9" ht="12.75">
      <c r="A58" s="4" t="s">
        <v>48</v>
      </c>
      <c r="B58" s="4"/>
      <c r="C58" s="30" t="s">
        <v>111</v>
      </c>
      <c r="D58" s="4"/>
      <c r="E58" s="19" t="s">
        <v>252</v>
      </c>
      <c r="F58" s="4"/>
      <c r="G58" s="4"/>
      <c r="H58" s="4"/>
      <c r="I58" s="31">
        <f>0+I59+I63</f>
        <v>0</v>
      </c>
    </row>
    <row r="59" spans="1:16" ht="12.75">
      <c r="A59" s="16" t="s">
        <v>50</v>
      </c>
      <c r="B59" s="21" t="s">
        <v>130</v>
      </c>
      <c r="C59" s="21" t="s">
        <v>254</v>
      </c>
      <c r="D59" s="16" t="s">
        <v>52</v>
      </c>
      <c r="E59" s="22" t="s">
        <v>255</v>
      </c>
      <c r="F59" s="23" t="s">
        <v>110</v>
      </c>
      <c r="G59" s="24">
        <v>2</v>
      </c>
      <c r="H59" s="24"/>
      <c r="I59" s="24">
        <f>ROUND(ROUND(H59,2)*ROUND(G59,2),2)</f>
        <v>0</v>
      </c>
      <c r="O59">
        <f>(I59*21)/100</f>
        <v>0</v>
      </c>
      <c r="P59" t="s">
        <v>28</v>
      </c>
    </row>
    <row r="60" spans="1:5" ht="12.75">
      <c r="A60" s="25" t="s">
        <v>55</v>
      </c>
      <c r="E60" s="26" t="s">
        <v>509</v>
      </c>
    </row>
    <row r="61" spans="1:5" ht="12.75">
      <c r="A61" s="27" t="s">
        <v>57</v>
      </c>
      <c r="E61" s="28" t="s">
        <v>52</v>
      </c>
    </row>
    <row r="62" spans="1:5" ht="255">
      <c r="A62" t="s">
        <v>58</v>
      </c>
      <c r="E62" s="26" t="s">
        <v>257</v>
      </c>
    </row>
    <row r="63" spans="1:16" ht="12.75">
      <c r="A63" s="16" t="s">
        <v>50</v>
      </c>
      <c r="B63" s="21" t="s">
        <v>136</v>
      </c>
      <c r="C63" s="21" t="s">
        <v>264</v>
      </c>
      <c r="D63" s="16" t="s">
        <v>52</v>
      </c>
      <c r="E63" s="22" t="s">
        <v>265</v>
      </c>
      <c r="F63" s="23" t="s">
        <v>75</v>
      </c>
      <c r="G63" s="24">
        <v>2</v>
      </c>
      <c r="H63" s="24"/>
      <c r="I63" s="24">
        <f>ROUND(ROUND(H63,2)*ROUND(G63,2),2)</f>
        <v>0</v>
      </c>
      <c r="O63">
        <f>(I63*21)/100</f>
        <v>0</v>
      </c>
      <c r="P63" t="s">
        <v>28</v>
      </c>
    </row>
    <row r="64" spans="1:5" ht="12.75">
      <c r="A64" s="25" t="s">
        <v>55</v>
      </c>
      <c r="E64" s="26" t="s">
        <v>510</v>
      </c>
    </row>
    <row r="65" spans="1:5" ht="12.75">
      <c r="A65" s="27" t="s">
        <v>57</v>
      </c>
      <c r="E65" s="28" t="s">
        <v>52</v>
      </c>
    </row>
    <row r="66" spans="1:5" ht="76.5">
      <c r="A66" t="s">
        <v>58</v>
      </c>
      <c r="E66" s="26" t="s">
        <v>266</v>
      </c>
    </row>
    <row r="67" spans="1:9" ht="12.75">
      <c r="A67" s="4" t="s">
        <v>48</v>
      </c>
      <c r="B67" s="4"/>
      <c r="C67" s="30" t="s">
        <v>45</v>
      </c>
      <c r="D67" s="4"/>
      <c r="E67" s="19" t="s">
        <v>267</v>
      </c>
      <c r="F67" s="4"/>
      <c r="G67" s="4"/>
      <c r="H67" s="4"/>
      <c r="I67" s="31">
        <f>0+I68+I72+I76+I80+I84</f>
        <v>0</v>
      </c>
    </row>
    <row r="68" spans="1:16" ht="12.75">
      <c r="A68" s="16" t="s">
        <v>50</v>
      </c>
      <c r="B68" s="21" t="s">
        <v>140</v>
      </c>
      <c r="C68" s="21" t="s">
        <v>269</v>
      </c>
      <c r="D68" s="16" t="s">
        <v>52</v>
      </c>
      <c r="E68" s="22" t="s">
        <v>270</v>
      </c>
      <c r="F68" s="23" t="s">
        <v>75</v>
      </c>
      <c r="G68" s="24">
        <v>1</v>
      </c>
      <c r="H68" s="24"/>
      <c r="I68" s="24">
        <f>ROUND(ROUND(H68,2)*ROUND(G68,2),2)</f>
        <v>0</v>
      </c>
      <c r="O68">
        <f>(I68*21)/100</f>
        <v>0</v>
      </c>
      <c r="P68" t="s">
        <v>28</v>
      </c>
    </row>
    <row r="69" spans="1:5" ht="12.75">
      <c r="A69" s="25" t="s">
        <v>55</v>
      </c>
      <c r="E69" s="26" t="s">
        <v>511</v>
      </c>
    </row>
    <row r="70" spans="1:5" ht="12.75">
      <c r="A70" s="27" t="s">
        <v>57</v>
      </c>
      <c r="E70" s="28" t="s">
        <v>52</v>
      </c>
    </row>
    <row r="71" spans="1:5" ht="76.5">
      <c r="A71" t="s">
        <v>58</v>
      </c>
      <c r="E71" s="26" t="s">
        <v>272</v>
      </c>
    </row>
    <row r="72" spans="1:16" ht="12.75">
      <c r="A72" s="16" t="s">
        <v>50</v>
      </c>
      <c r="B72" s="21" t="s">
        <v>145</v>
      </c>
      <c r="C72" s="21" t="s">
        <v>512</v>
      </c>
      <c r="D72" s="16" t="s">
        <v>52</v>
      </c>
      <c r="E72" s="22" t="s">
        <v>513</v>
      </c>
      <c r="F72" s="23" t="s">
        <v>75</v>
      </c>
      <c r="G72" s="24">
        <v>2</v>
      </c>
      <c r="H72" s="24"/>
      <c r="I72" s="24">
        <f>ROUND(ROUND(H72,2)*ROUND(G72,2),2)</f>
        <v>0</v>
      </c>
      <c r="O72">
        <f>(I72*21)/100</f>
        <v>0</v>
      </c>
      <c r="P72" t="s">
        <v>28</v>
      </c>
    </row>
    <row r="73" spans="1:5" ht="12.75">
      <c r="A73" s="25" t="s">
        <v>55</v>
      </c>
      <c r="E73" s="26" t="s">
        <v>514</v>
      </c>
    </row>
    <row r="74" spans="1:5" ht="12.75">
      <c r="A74" s="27" t="s">
        <v>57</v>
      </c>
      <c r="E74" s="28" t="s">
        <v>52</v>
      </c>
    </row>
    <row r="75" spans="1:5" ht="38.25">
      <c r="A75" t="s">
        <v>58</v>
      </c>
      <c r="E75" s="26" t="s">
        <v>515</v>
      </c>
    </row>
    <row r="76" spans="1:16" ht="12.75">
      <c r="A76" s="16" t="s">
        <v>50</v>
      </c>
      <c r="B76" s="21" t="s">
        <v>150</v>
      </c>
      <c r="C76" s="21" t="s">
        <v>516</v>
      </c>
      <c r="D76" s="16" t="s">
        <v>52</v>
      </c>
      <c r="E76" s="22" t="s">
        <v>517</v>
      </c>
      <c r="F76" s="23" t="s">
        <v>110</v>
      </c>
      <c r="G76" s="24">
        <v>40</v>
      </c>
      <c r="H76" s="24"/>
      <c r="I76" s="24">
        <f>ROUND(ROUND(H76,2)*ROUND(G76,2),2)</f>
        <v>0</v>
      </c>
      <c r="O76">
        <f>(I76*21)/100</f>
        <v>0</v>
      </c>
      <c r="P76" t="s">
        <v>28</v>
      </c>
    </row>
    <row r="77" spans="1:5" ht="25.5">
      <c r="A77" s="25" t="s">
        <v>55</v>
      </c>
      <c r="E77" s="26" t="s">
        <v>518</v>
      </c>
    </row>
    <row r="78" spans="1:5" ht="12.75">
      <c r="A78" s="27" t="s">
        <v>57</v>
      </c>
      <c r="E78" s="28" t="s">
        <v>52</v>
      </c>
    </row>
    <row r="79" spans="1:5" ht="51">
      <c r="A79" t="s">
        <v>58</v>
      </c>
      <c r="E79" s="26" t="s">
        <v>286</v>
      </c>
    </row>
    <row r="80" spans="1:16" ht="12.75">
      <c r="A80" s="16" t="s">
        <v>50</v>
      </c>
      <c r="B80" s="21" t="s">
        <v>155</v>
      </c>
      <c r="C80" s="21" t="s">
        <v>292</v>
      </c>
      <c r="D80" s="16" t="s">
        <v>52</v>
      </c>
      <c r="E80" s="22" t="s">
        <v>293</v>
      </c>
      <c r="F80" s="23" t="s">
        <v>110</v>
      </c>
      <c r="G80" s="24">
        <v>40</v>
      </c>
      <c r="H80" s="24"/>
      <c r="I80" s="24">
        <f>ROUND(ROUND(H80,2)*ROUND(G80,2),2)</f>
        <v>0</v>
      </c>
      <c r="O80">
        <f>(I80*21)/100</f>
        <v>0</v>
      </c>
      <c r="P80" t="s">
        <v>28</v>
      </c>
    </row>
    <row r="81" spans="1:5" ht="12.75">
      <c r="A81" s="25" t="s">
        <v>55</v>
      </c>
      <c r="E81" s="26" t="s">
        <v>52</v>
      </c>
    </row>
    <row r="82" spans="1:5" ht="12.75">
      <c r="A82" s="27" t="s">
        <v>57</v>
      </c>
      <c r="E82" s="28" t="s">
        <v>52</v>
      </c>
    </row>
    <row r="83" spans="1:5" ht="25.5">
      <c r="A83" t="s">
        <v>58</v>
      </c>
      <c r="E83" s="26" t="s">
        <v>295</v>
      </c>
    </row>
    <row r="84" spans="1:16" ht="12.75">
      <c r="A84" s="16" t="s">
        <v>50</v>
      </c>
      <c r="B84" s="21" t="s">
        <v>160</v>
      </c>
      <c r="C84" s="21" t="s">
        <v>307</v>
      </c>
      <c r="D84" s="16" t="s">
        <v>52</v>
      </c>
      <c r="E84" s="22" t="s">
        <v>308</v>
      </c>
      <c r="F84" s="23" t="s">
        <v>75</v>
      </c>
      <c r="G84" s="24">
        <v>2</v>
      </c>
      <c r="H84" s="24"/>
      <c r="I84" s="24">
        <f>ROUND(ROUND(H84,2)*ROUND(G84,2),2)</f>
        <v>0</v>
      </c>
      <c r="O84">
        <f>(I84*21)/100</f>
        <v>0</v>
      </c>
      <c r="P84" t="s">
        <v>28</v>
      </c>
    </row>
    <row r="85" spans="1:5" ht="12.75">
      <c r="A85" s="25" t="s">
        <v>55</v>
      </c>
      <c r="E85" s="26" t="s">
        <v>519</v>
      </c>
    </row>
    <row r="86" spans="1:5" ht="12.75">
      <c r="A86" s="27" t="s">
        <v>57</v>
      </c>
      <c r="E86" s="28" t="s">
        <v>52</v>
      </c>
    </row>
    <row r="87" spans="1:5" ht="89.25">
      <c r="A87" t="s">
        <v>58</v>
      </c>
      <c r="E87" s="26" t="s">
        <v>309</v>
      </c>
    </row>
  </sheetData>
  <sheetProtection/>
  <mergeCells count="12">
    <mergeCell ref="E7:E8"/>
    <mergeCell ref="F7:F8"/>
    <mergeCell ref="G7:G8"/>
    <mergeCell ref="H7:I7"/>
    <mergeCell ref="C3:D3"/>
    <mergeCell ref="C4:D4"/>
    <mergeCell ref="C5:D5"/>
    <mergeCell ref="C6:D6"/>
    <mergeCell ref="A7:A8"/>
    <mergeCell ref="B7:B8"/>
    <mergeCell ref="C7:C8"/>
    <mergeCell ref="D7:D8"/>
  </mergeCells>
  <printOptions/>
  <pageMargins left="0.7480314960629921" right="0.7480314960629921" top="0.984251968503937" bottom="0.984251968503937" header="0.5118110236220472" footer="0.5118110236220472"/>
  <pageSetup fitToHeight="0" fitToWidth="1" horizontalDpi="300" verticalDpi="300" orientation="landscape" paperSize="9" scale="7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Vasickova</dc:creator>
  <cp:keywords/>
  <dc:description/>
  <cp:lastModifiedBy>Katerina Vasickova</cp:lastModifiedBy>
  <cp:lastPrinted>2017-12-08T06:40:13Z</cp:lastPrinted>
  <dcterms:created xsi:type="dcterms:W3CDTF">2017-12-08T06:40:36Z</dcterms:created>
  <dcterms:modified xsi:type="dcterms:W3CDTF">2017-12-08T06:41:02Z</dcterms:modified>
  <cp:category/>
  <cp:version/>
  <cp:contentType/>
  <cp:contentStatus/>
</cp:coreProperties>
</file>