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40" yWindow="120" windowWidth="14940" windowHeight="9225" activeTab="2"/>
  </bookViews>
  <sheets>
    <sheet name="obecne" sheetId="4" r:id="rId1"/>
    <sheet name="Rekapitulace" sheetId="1" r:id="rId2"/>
    <sheet name="001" sheetId="2" r:id="rId3"/>
    <sheet name="101" sheetId="3" r:id="rId4"/>
  </sheets>
  <definedNames>
    <definedName name="_xlnm.Print_Area" localSheetId="0">'obecne'!$A$1:$B$34</definedName>
    <definedName name="_xlnm.Print_Titles" localSheetId="2">'001'!$5:$7</definedName>
    <definedName name="_xlnm.Print_Titles" localSheetId="3">'101'!$5:$7</definedName>
  </definedNames>
  <calcPr calcId="125725"/>
</workbook>
</file>

<file path=xl/sharedStrings.xml><?xml version="1.0" encoding="utf-8"?>
<sst xmlns="http://schemas.openxmlformats.org/spreadsheetml/2006/main" count="702" uniqueCount="261">
  <si>
    <t>Soupis objektů s DPH</t>
  </si>
  <si>
    <t>Stavba: 17-117 - SOUVISLÁ ÚDRŽBA KOMUNIKACÍ - UL. ŠVERMOVA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</si>
  <si>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</si>
  <si>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</si>
  <si>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</si>
  <si>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</si>
  <si>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</si>
  <si>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</si>
  <si>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</si>
  <si>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</si>
  <si>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</si>
  <si>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</si>
  <si>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</si>
  <si>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</si>
  <si>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17-117</t>
  </si>
  <si>
    <t>SOUVISLÁ ÚDRŽBA KOMUNIKACÍ - UL. ŠVERMOVA</t>
  </si>
  <si>
    <t>O</t>
  </si>
  <si>
    <t>Rozpočet:</t>
  </si>
  <si>
    <t>0,00</t>
  </si>
  <si>
    <t>15,00</t>
  </si>
  <si>
    <t>21,00</t>
  </si>
  <si>
    <t>2</t>
  </si>
  <si>
    <t>3</t>
  </si>
  <si>
    <t>001</t>
  </si>
  <si>
    <t>VRN a prliminář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</si>
  <si>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</si>
  <si>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</si>
  <si>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</si>
  <si>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</si>
  <si>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</si>
  <si>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</si>
  <si>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</si>
  <si>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</si>
  <si>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</si>
  <si>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</si>
  <si>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</si>
  <si>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</si>
  <si>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</si>
  <si>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</si>
  <si>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</si>
  <si>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</si>
  <si>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</si>
  <si>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</si>
  <si>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</si>
  <si>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</si>
  <si>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</si>
  <si>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</si>
  <si>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</si>
  <si>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KČ</t>
  </si>
  <si>
    <t>PP</t>
  </si>
  <si>
    <t>ZŘÍZENÍ, PROVOZ, DEMONTÁŽ, ÚDRŽBU 
Dočasné staveništní komunikace, vč. lávek přes výkopy 
provizorní přístupy k nemovitostem 
včetně vyznačení, ohrazení a osvětlení  
ochrana přejezdy přes staveništní rozvody</t>
  </si>
  <si>
    <t>VV</t>
  </si>
  <si>
    <t>TS</t>
  </si>
  <si>
    <t>zahrnuje veškeré náklady spojené s objednatelem požadovanými zařízeními</t>
  </si>
  <si>
    <t>02720</t>
  </si>
  <si>
    <t>POMOC PRÁCE ZŘÍZ NEBO ZAJIŠŤ REGULACI A OCHRANU DOPRAVY</t>
  </si>
  <si>
    <t>zahrnuje kompletní dopravně inženýrská opatření v průběhu celé stavby (dle schváleného plánu ZOV a vyjádření DI PČR, který si zpracuje a zajistí zhotovitel stavby),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</si>
  <si>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>02730</t>
  </si>
  <si>
    <t>POMOC PRÁCE ZŘÍZ NEBO ZAJIŠŤ OCHRANU INŽENÝRSKÝCH SÍTÍ</t>
  </si>
  <si>
    <t>práce v ochranném pásmu stáv. IS - dočasná opatření po dobu stavby 
vytyčení a vyznačení tras a ochranných pásem  
náklady na ztížené práce v ochranném pásmu IS 
komunikace se správcem  
náklady spojené s dodržením vydaných požadvků, vyjádření a stanovisek jednotlivých dotčených správců IS</t>
  </si>
  <si>
    <t>02760</t>
  </si>
  <si>
    <t>POMOC PRÁCE ZŘÍZ NEBO ZAJIŠŤ JÍMKY, STAV JÁMY A ŠACHTY</t>
  </si>
  <si>
    <t>bezpečnostní opatření pro zajištění výkopů - ohrazení, vyznačení, osvětlení, zakrytí  
ochranné a záchytné konstrukce 
případné dočasné zasypávání výkopů v průběhu prací</t>
  </si>
  <si>
    <t>02822</t>
  </si>
  <si>
    <t>PRŮZKUMNÉ PRÁCE ARCHEOLOGICKÉ V PODZEMÍ</t>
  </si>
  <si>
    <t>zahrnuje veškeré náklady spojené s objednatelem požadovanými pracemi</t>
  </si>
  <si>
    <t>02940</t>
  </si>
  <si>
    <t>OSTATNÍ POŽADAVKY - VYPRACOVÁNÍ DOKUMENTACE</t>
  </si>
  <si>
    <t>plán BOZP vč. oznámení o zahájení stavebních prací Oblastnímu inspektorátu práce 
ve smyslu Přílohy č. 6 k nařízení vlády č. 591/2006 Sb.  
zhodnocení zásad bezpečnosti práce na staveništi, zásad organizace výstavby</t>
  </si>
  <si>
    <t>7</t>
  </si>
  <si>
    <t>02991</t>
  </si>
  <si>
    <t>OSTATNÍ POŽADAVKY - INFORMAČNÍ TABULE</t>
  </si>
  <si>
    <t>KUS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</si>
  <si>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</si>
  <si>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8</t>
  </si>
  <si>
    <t>03100</t>
  </si>
  <si>
    <t>ZAŘÍZENÍ STAVENIŠTĚ - ZŘÍZENÍ, PROVOZ, DEMONTÁŽ</t>
  </si>
  <si>
    <t>Kompletní zařízení staveniště pro celou stavbu  včetně zajištění potřebných povolení a rozhodnutí. 
Položka zahrnuje náklady spojené s:  
oplocení a ohrazení staveniště 
prostory pro skladování a manipulaci  
osvětlení prostoru pracoviště 
staveništní přípojky  
zajištění dodávky elektrické energie, rozvody médií po stavbě  
zajištění případných odstávek a náhradního zásobování po dobu odstávky 
kancelářské plochy pro potřeby zhotovitele, technického dozoru stavby a zástupců investora, 
sociální zařízení, 
zajištění skladovacích ploch a prostor pro potřeby stavby 
čerpání vody 
Poplatky a náklady spojené se záborem veřejného prostranství  
Poplatky a náklady za spotřebované energie a zásobování  
Zajištění údržby veřejných komunikací a komunikací pro pěší v průběhu celé stavby, včetně případné zimní údržby</t>
  </si>
  <si>
    <t>zahrnuje objednatelem povolené náklady na pořízení (event. pronájem), provozování, udržování a likvidaci zhotovitelova zařízení</t>
  </si>
  <si>
    <t>R02900</t>
  </si>
  <si>
    <t>a</t>
  </si>
  <si>
    <t>OSTATNÍ POŽADAVKY - MONITORING</t>
  </si>
  <si>
    <t>Pasport a fotodokumentace stávajícího stavu okolních objektů a staveb před zahájením prací a po dokončení prací</t>
  </si>
  <si>
    <t>11</t>
  </si>
  <si>
    <t>b</t>
  </si>
  <si>
    <t>OSTATNÍ POŽADAVKY - BEZPEČNOSTNÍ POŽADAVKY - OSTRAHA</t>
  </si>
  <si>
    <t>Komplexní ostrahu a zabezpečení staveniště, včetně osvětlení staveniště, výstražných cedulí, výstražných světel</t>
  </si>
  <si>
    <t>12</t>
  </si>
  <si>
    <t>c</t>
  </si>
  <si>
    <t>OSTATNÍ POŽADAVKY</t>
  </si>
  <si>
    <t>ostatní náklady vyplývající ze zpracovaného plánu BOZP a v rozpočtu samostatně nevyčíslené a vyplývající z  
Nařízení vlády č. 591/2006 Sb.o bližších minimálních požadavcích na bezpečnost a ochranu zdraví při práci na staveništích ve znění pozdějších předpisů a ostatních bezpečnostních předpisů a ČSN, např.:  
ochranné pomůcky osob pohybujících se v prostoru staveniště 
při provozu a používání strojů, nářadí a technických zařízení 
při pracích spojené s prováděním a demontáží bednění, zajištění bezpečnostních opatření ve spojení s prací ve výšce nebo pod zemí (ve výkopech) 
při pracích v místech s nebezpečím výbuchu, zasypání, otravy, utonutí, pádu z výšky, apod. 
při bouracích a demoličních pracích  
při pracích nad vodou nebo v její těsné blízkosti 
požární ochrana staveb</t>
  </si>
  <si>
    <t>Ostatní konstrukce a práce</t>
  </si>
  <si>
    <t>916814</t>
  </si>
  <si>
    <t>ODDĚL OPLOCENÍ S PODSTAVCI DRÁTĚNNÉ - DOD, MONTÁŽ, DEMONTÁŽ</t>
  </si>
  <si>
    <t>zabezpečení staveniště proti vstupu nepovolaných osob na staveniště  
staveništní oplocení - dodávka, montáž, demontáž, údržba i nájem  
včetně označení staveniště bezpečnostními a informačními cedulemi 
za snížené viditelnosti osvětleno výstražným červeným světlem v čele překážky a každých 50 m po komunikaci 
vstupy na staveniště uzamykatelné 
vjezdy na staveniště pro vozidla musí být označeny dopravními značkami, vč. zákaz vjezdu nepovolaným osobám</t>
  </si>
  <si>
    <t>za snížené viditelnosti osvětleno výstražným červeným světlem v čele překážky a každých 50 m po komunikaci. 
Veškeré vstupy na staveniště musí být označeny bezpečnostními tabulkami a vstupy musí být uzamykatelné.</t>
  </si>
  <si>
    <t>položka zahrnuje:  
- dodání zařízení v předepsaném provedení včetně jejich osazení  
- údržbu po celou dobu trvání funkce, náhradu zničených nebo ztracených kusů, nutnou opravu poškozených částí  
- odstranění, demontáž a odklizení zařízení s odvozem na předepsané místo</t>
  </si>
  <si>
    <t>101</t>
  </si>
  <si>
    <t>KOMUNIKACE</t>
  </si>
  <si>
    <t>Zemní práce</t>
  </si>
  <si>
    <t>113138</t>
  </si>
  <si>
    <t>ODSTRANĚNÍ KRYTU ZPEVNĚNÝCH PLOCH S ASFALT POJIVEM, ODVOZ DO 20KM</t>
  </si>
  <si>
    <t>M3</t>
  </si>
  <si>
    <t>při výškové úpravě obrub, včetně odvoz na skládku a skládkovného   
na přímý příkaz investora nebo TDI</t>
  </si>
  <si>
    <t>400,0m2*0,10=40,0000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</si>
  <si>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</si>
  <si>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113438</t>
  </si>
  <si>
    <t>ODSTRAN KRYTU ZPEVNĚNÝCH PLOCH S ASFALT POJIVEM VČET PODKLADU, ODVOZ DO 20KM</t>
  </si>
  <si>
    <t>včetně odvozu na skládku a skládkovného</t>
  </si>
  <si>
    <t>výměna UV: 8*2,0m2*0,40=6,4000 [A]</t>
  </si>
  <si>
    <t>113528</t>
  </si>
  <si>
    <t>ODSTRANĚNÍ CHODNÍKOVÝCH OBRUBNÍKŮ BETONOVÝCH, ODVOZ DO 20KM</t>
  </si>
  <si>
    <t>M</t>
  </si>
  <si>
    <t>na přímý příkaz investora nebo TDI 
včetně odvoz na skládku a skládkovného</t>
  </si>
  <si>
    <t>113728</t>
  </si>
  <si>
    <t>FRÉZOVÁNÍ ZPEVNĚNÝCH PLOCH ASFALTOVÝCH, ODVOZ DO 20KM</t>
  </si>
  <si>
    <t>v tl,. 80mm</t>
  </si>
  <si>
    <t>povrchová úprava: 5670,0m2*0,08=453,6000 [A] 
napojení na stáv. plochy: 90,0*0,25*0,04=0,9000 [B] 
Celkem: A+B=454,5000 [C]</t>
  </si>
  <si>
    <t>125734</t>
  </si>
  <si>
    <t>VYKOPÁVKY ZE ZEMNÍKŮ A SKLÁDEK TŘ. I, ODVOZ DO 5KM</t>
  </si>
  <si>
    <t>humózní zemina pro terénní úpravy (pol.č 18231)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</si>
  <si>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</si>
  <si>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12911</t>
  </si>
  <si>
    <t>ČIŠTĚNÍ VOZOVEK OD NÁNOSU</t>
  </si>
  <si>
    <t>M2</t>
  </si>
  <si>
    <t>povrchová úprava: 5670,0m2=5 670,0000 [A]</t>
  </si>
  <si>
    <t>- vodorovná a svislá doprava, přemístění, přeložení, manipulace s výkopkem a uložení na skládku (bez poplatku)</t>
  </si>
  <si>
    <t>12931</t>
  </si>
  <si>
    <t>ČIŠTĚNÍ PŘÍKOPŮ OD NÁNOSU DO 0,25M3/M</t>
  </si>
  <si>
    <t>včetně odvozu a likvidace nánosu</t>
  </si>
  <si>
    <t>12993</t>
  </si>
  <si>
    <t>ČIŠTĚNÍ POTRUBÍ DN DO 200MM</t>
  </si>
  <si>
    <t>kanalizační přípojky</t>
  </si>
  <si>
    <t>18110</t>
  </si>
  <si>
    <t>ÚPRAVA PLÁNĚ SE ZHUTNĚNÍM V HORNINĚ TŘ. I</t>
  </si>
  <si>
    <t>obnova vozovky - výměna UV: 8*2,0m2=16,0000 [A]</t>
  </si>
  <si>
    <t>položka zahrnuje úpravu pláně včetně vyrovnání výškových rozdílů. Míru zhutnění určuje projekt.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</si>
  <si>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</si>
  <si>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</si>
  <si>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</si>
  <si>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</si>
  <si>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</si>
  <si>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</si>
  <si>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</si>
  <si>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</si>
  <si>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</si>
  <si>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Vodorovné konstrukce</t>
  </si>
  <si>
    <t>13</t>
  </si>
  <si>
    <t>451313</t>
  </si>
  <si>
    <t>PODKLADNÍ A VÝPLŇOVÉ VRSTVY Z PROSTÉHO BETONU C16/20</t>
  </si>
  <si>
    <t>lože UV: 8*0,50*0,50*0,15=0,3000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</si>
  <si>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</si>
  <si>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Komunikace</t>
  </si>
  <si>
    <t>14</t>
  </si>
  <si>
    <t>56330</t>
  </si>
  <si>
    <t>A</t>
  </si>
  <si>
    <t>VOZOVKOVÉ VRSTVY ZE ŠTĚRKODRTI</t>
  </si>
  <si>
    <t>dorovnání podkladních vrstev chodníku při výškové úpravě obrub  
na přímý příkaz investora nebo TDI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</si>
  <si>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</si>
  <si>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15</t>
  </si>
  <si>
    <t>B</t>
  </si>
  <si>
    <t>obnova vozovky - výměna UV: 8*2,0m2*0,26=4,1600 [A]</t>
  </si>
  <si>
    <t>16</t>
  </si>
  <si>
    <t>56360</t>
  </si>
  <si>
    <t>VOZOVKOVÉ VRSTVY Z RECYKLOVANÉHO MATERIÁLU</t>
  </si>
  <si>
    <t>dorovnání pochozí plochy chodníku při výškové úpravě obrub  
na přímý příkaz investora nebo TDI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</si>
  <si>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</si>
  <si>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17</t>
  </si>
  <si>
    <t>56930</t>
  </si>
  <si>
    <t>ZPEVNĚNÍ KRAJNIC ZE ŠTĚRKODRTI</t>
  </si>
  <si>
    <t>330,0*0,50*0,10=16,5000 [A]</t>
  </si>
  <si>
    <t>- dodání kameniva předepsané kvality a zrnitosti 
- rozprostření a zhutnění vrstvy v předepsané tloušťce 
- zřízení vrstvy bez rozlišení šířky, pokládání vrstvy po etapách</t>
  </si>
  <si>
    <t>18</t>
  </si>
  <si>
    <t>572213</t>
  </si>
  <si>
    <t>SPOJOVACÍ POSTŘIK Z EMULZE DO 0,5KG/M2</t>
  </si>
  <si>
    <t>v množství 0,30kg/m2</t>
  </si>
  <si>
    <t>povrchová úprava: 5670,0m2*2=11 340,0000 [A] 
napojení na stáv. plochy: 90,0*0,25=22,5000 [B] 
Celkem: A+B=11 362,5000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</si>
  <si>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</si>
  <si>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19</t>
  </si>
  <si>
    <t>574A04</t>
  </si>
  <si>
    <t>ASFALTOVÝ BETON PRO OBRUSNÉ VRSTVY ACO 11+, 11S</t>
  </si>
  <si>
    <t>povrchová úprava: 5670,0m2*0,04=226,8000 [A] 
napojení na stáv. plochy: 90,0*0,25*0,04=0,9000 [B] 
Celkem: A+B=227,7000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</si>
  <si>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</si>
  <si>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20</t>
  </si>
  <si>
    <t>574D06</t>
  </si>
  <si>
    <t>ASFALTOVÝ BETON PRO LOŽNÍ VRSTVY MODIFIK ACL 16+, 16S</t>
  </si>
  <si>
    <t>povrchová úprava: 5670,0m2*0,04=226,8000 [A] 
obnova vozovky - výměna UV: 8*2,0m2*0,06=0,9600 [B] 
Celkem: A+B=227,7600 [C]</t>
  </si>
  <si>
    <t>Potrubí</t>
  </si>
  <si>
    <t>21</t>
  </si>
  <si>
    <t>89712</t>
  </si>
  <si>
    <t>VPUSŤ KANALIZAČNÍ ULIČNÍ KOMPLETNÍ Z BETONOVÝCH DÍLCŮ</t>
  </si>
  <si>
    <t>typová se sběrným košem, kalovým prostorem, litinová mříž,. zart. D400 
včetně napojení na stávající kanal. přípojku</t>
  </si>
  <si>
    <t>výměna UV: 8ks=8,0000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</si>
  <si>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</si>
  <si>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22</t>
  </si>
  <si>
    <t>89923</t>
  </si>
  <si>
    <t>VÝŠKOVÁ ÚPRAVA KRYCÍCH HRNCŮ</t>
  </si>
  <si>
    <t>- položka výškové úpravy zahrnuje všechny nutné práce a materiály pro zvýšení nebo snížení zařízení (včetně nutné úpravy stávajícího povrchu vozovky nebo chodníku).</t>
  </si>
  <si>
    <t>23</t>
  </si>
  <si>
    <t>914122</t>
  </si>
  <si>
    <t>DOPRAVNÍ ZNAČKY ZÁKLADNÍ VELIKOSTI OCELOVÉ FÓLIE TŘ 1 - MONTÁŽ S PŘEMÍSTĚNÍM</t>
  </si>
  <si>
    <t>položka zahrnuje: 
- dopravu demontované značky z dočasné skládky 
- osazení a montáž značky na místě určeném projektem  
- nutnou opravu poškozených částí 
nezahrnuje dodávku značky</t>
  </si>
  <si>
    <t>24</t>
  </si>
  <si>
    <t>914123</t>
  </si>
  <si>
    <t>DOPRAVNÍ ZNAČKY ZÁKLADNÍ VELIKOSTI OCELOVÉ FÓLIE TŘ 1 - DEMONTÁŽ</t>
  </si>
  <si>
    <t>pro přesun</t>
  </si>
  <si>
    <t>Položka zahrnuje odstranění, demontáž a odklizení materiálu s odvozem na předepsané místo</t>
  </si>
  <si>
    <t>25</t>
  </si>
  <si>
    <t>914911</t>
  </si>
  <si>
    <t>SLOUPKY A STOJKY DOPRAVNÍCH ZNAČEK Z OCEL TRUBEK SE ZABETONOVÁNÍM - DODÁVKA A MONTÁŽ</t>
  </si>
  <si>
    <t>nové sloupky DZ</t>
  </si>
  <si>
    <t>položka zahrnuje: 
- sloupky a upevňovací zařízení včetně jejich osazení (betonová patka, zemní práce)</t>
  </si>
  <si>
    <t>26</t>
  </si>
  <si>
    <t>914912</t>
  </si>
  <si>
    <t>SLOUPKY A STOJKY DZ Z OCEL TRUBEK ZABETON MONTÁŽ S PŘESUNEM</t>
  </si>
  <si>
    <t>položka zahrnuje: 
- dopravu demontovaného zařízení z dočasné skládky 
- osazení (betonová patka, zemní práce) a montáž zařízení na místě určeném projektem  
- nutnou opravu poškozených částí 
nezahrnuje dodávku sloupku, stojky a upevňovacího zařízení</t>
  </si>
  <si>
    <t>27</t>
  </si>
  <si>
    <t>914913</t>
  </si>
  <si>
    <t>SLOUPKY A STOJKY DZ Z OCEL TRUBEK ZABETON DEMONTÁŽ</t>
  </si>
  <si>
    <t>28</t>
  </si>
  <si>
    <t>915211</t>
  </si>
  <si>
    <t>VODOROVNÉ DOPRAVNÍ ZNAČENÍ PLASTEM HLADKÉ - DODÁVKA A POKLÁDKA</t>
  </si>
  <si>
    <t>V1a: 760,0*0,125=95,0000 [A] 
V2a: 60,0*0,125=7,5000 [B] 
V4: 830,0*0,125=103,7500 [C] 
V5: 3,0m2=3,0000 [D] 
V18: 15,0m2=15,0000 [E] 
Celkem: A+B+C+D+E=224,2500 [F]</t>
  </si>
  <si>
    <t>položka zahrnuje: 
- dodání a pokládku nátěrového materiálu (měří se pouze natíraná plocha) 
- předznačení a reflexní úpravu</t>
  </si>
  <si>
    <t>29</t>
  </si>
  <si>
    <t>917224</t>
  </si>
  <si>
    <t>SILNIČNÍ A CHODNÍKOVÉ OBRUBY Z BETONOVÝCH OBRUBNÍKŮ ŠÍŘ 150MM</t>
  </si>
  <si>
    <t>150/250mm, vč. betonového lože  
na přímý příkaz investora nebo TDI</t>
  </si>
  <si>
    <t>Položka zahrnuje: 
dodání a pokládku betonových obrubníků o rozměrech předepsaných zadávací dokumentací 
betonové lože i boční betonovou opěrku.</t>
  </si>
  <si>
    <t>30</t>
  </si>
  <si>
    <t>91781</t>
  </si>
  <si>
    <t>VÝŠKOVÁ ÚPRAVA OBRUBNÍKŮ BETONOVÝCH</t>
  </si>
  <si>
    <t>na přímý příkaz investora nebo TDI</t>
  </si>
  <si>
    <t>Položka výšková úprava obrub zahrnuje jejich vytrhání, očištění, manipulaci, nové betonové lože a osazení. Případné nutné doplnění novými obrubami se uvede v položkách 9172 až 9177.</t>
  </si>
  <si>
    <t>31</t>
  </si>
  <si>
    <t>919112</t>
  </si>
  <si>
    <t>ŘEZÁNÍ ASFALTOVÉHO KRYTU VOZOVEK TL DO 100MM</t>
  </si>
  <si>
    <t>položka zahrnuje řezání vozovkové vrstvy v předepsané tloušťce, včetně spotřeby vody</t>
  </si>
  <si>
    <t>32</t>
  </si>
  <si>
    <t>96687</t>
  </si>
  <si>
    <t>VYBOURÁNÍ ULIČNÍCH VPUSTÍ KOMPLETNÍCH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</si>
  <si>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</si>
  <si>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Podmínky nabídky</t>
  </si>
  <si>
    <t>Položkový soupis prací je zpracován dle třídníku OTSKP-SPK: Oborový třídník stavebních konstrukcí a prací staveb pozemních komunikací, aktuální vydání OTSKP-SPK bylo schváleno Centrální komisí MD ČR dne 14.2.2017</t>
  </si>
  <si>
    <t>Oborový třídník stavebních konstrukcí a prací staveb pozemních komunikací je cenovou soustavou ve smyslu §11 Vyhlášky č.169/2016 Sb.</t>
  </si>
  <si>
    <t>Oborový třídník stavebních konstrukcí a prací staveb pozemních komunikací je volně ke stažení na www.tridniky.cz</t>
  </si>
  <si>
    <t>Soupis prací je zpracován do jednotlivých položek</t>
  </si>
  <si>
    <t>Technická specifikace každé jednotlivé položky je součástí třídníku OTSKP</t>
  </si>
  <si>
    <t>Položka zpravidla zahrnuje:</t>
  </si>
  <si>
    <t>dodávku, montáž, staveništní i mimostaveništní dopravu, lešení a podpěrné konstrukce, příplatky a všechny pomocné a doplňující materiály, konstrukce, práce a součásti, které jsou potřebné pro kompletní zhotovení požadovaného díla, části i konstrukce, náklady na stížené podmínky.</t>
  </si>
  <si>
    <t>U zemních prací jsou součástí položky i náklady na pažení, ztížené vykopávky, příplatky za lepivost apod.</t>
  </si>
  <si>
    <t>U odstraňování a u výkopových prací dále uložení na skládku a poplatku za skládku (pokud zadávací dokumentace nestanoví jinak)</t>
  </si>
  <si>
    <t>Pomocné práce, které nejsou trvalou součástí předmětu díla (ale umožňují nebo pomáhají provedení zhotovovacích prací a náklady na jejich provedení) se rozpouštějí nebo zahrnují do cen zhotovovacích prací.</t>
  </si>
  <si>
    <t>Pomocné práce reprezentují vesměs zařízení staveniště a jeho kompletní vybavení, včetně pomocných prací zajišťujících nebo zřizujících pomocné části staveb (např.přístupové cesty, jímky, lešení a pod.).</t>
  </si>
  <si>
    <t>Do zhotovovacích prací se obvykle rozpouštějí také náklady plynoucí ze všeobecných požadavků, vyplývajících ze smlouvy o dílo (pokud zadávací dokumentace nestanoví jinak)</t>
  </si>
  <si>
    <t>Vedle výše uvedených prací může objednatel požadovat na zhotoviteli různé služby, které mají přímou souvislost s realizací stavby. Náklady na tyto služby se oceňují většinou zvlášť.</t>
  </si>
  <si>
    <t xml:space="preserve">náklady na zhotovení a odstranění vzorků, předepsané zkoušky a atesty podle příslušných </t>
  </si>
  <si>
    <t>předpisů potřebných pro prokázání bezchybné funkce díla</t>
  </si>
  <si>
    <t>náklady na ochranu díla až do přejímky</t>
  </si>
  <si>
    <t>trvalý úklid veřejných komunikací znečištěných v průběhu stavby a potřebné doprav.značení.</t>
  </si>
  <si>
    <t>náklady na úhradu specialistů pro provedení zkoušek, které jsou pro provoz díla potřebné.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</si>
</sst>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format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8" fillId="0" borderId="0" xfId="20" applyFont="1" applyAlignment="1" applyProtection="1">
      <alignment vertical="top"/>
      <protection/>
    </xf>
    <xf numFmtId="0" fontId="7" fillId="0" borderId="0" xfId="20" applyAlignment="1" applyProtection="1">
      <alignment vertical="top" wrapText="1"/>
      <protection/>
    </xf>
    <xf numFmtId="0" fontId="7" fillId="0" borderId="0" xfId="20" applyAlignment="1" applyProtection="1">
      <alignment vertical="top"/>
      <protection/>
    </xf>
    <xf numFmtId="0" fontId="9" fillId="0" borderId="0" xfId="21" applyAlignment="1" applyProtection="1">
      <alignment vertical="top"/>
      <protection/>
    </xf>
    <xf numFmtId="0" fontId="9" fillId="0" borderId="0" xfId="21" applyAlignment="1" applyProtection="1">
      <alignment vertical="top" wrapText="1"/>
      <protection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_M4B_rozpoce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914400</xdr:colOff>
      <xdr:row>3</xdr:row>
      <xdr:rowOff>28575</xdr:rowOff>
    </xdr:to>
    <xdr:pic>
      <xdr:nvPicPr>
        <xdr:cNvPr id="10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28575"/>
          <a:ext cx="85725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0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dniky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D2" sqref="D2"/>
    </sheetView>
  </sheetViews>
  <sheetFormatPr defaultColWidth="11.00390625" defaultRowHeight="12.75"/>
  <cols>
    <col min="1" max="1" width="5.00390625" style="35" customWidth="1"/>
    <col min="2" max="2" width="109.7109375" style="36" customWidth="1"/>
    <col min="3" max="7" width="11.00390625" style="35" customWidth="1"/>
    <col min="8" max="8" width="14.57421875" style="35" customWidth="1"/>
    <col min="9" max="16384" width="11.00390625" style="35" customWidth="1"/>
  </cols>
  <sheetData>
    <row r="1" spans="1:9" ht="15.75">
      <c r="A1" s="32" t="s">
        <v>242</v>
      </c>
      <c r="B1" s="33"/>
      <c r="C1" s="34"/>
      <c r="D1" s="34"/>
      <c r="E1" s="34"/>
      <c r="F1" s="34"/>
      <c r="G1" s="34"/>
      <c r="H1" s="34"/>
      <c r="I1" s="34"/>
    </row>
    <row r="2" ht="12.75">
      <c r="B2" s="33"/>
    </row>
    <row r="3" ht="25.5">
      <c r="B3" s="33" t="s">
        <v>243</v>
      </c>
    </row>
    <row r="4" ht="25.5">
      <c r="B4" s="33" t="s">
        <v>244</v>
      </c>
    </row>
    <row r="5" ht="12.75">
      <c r="B5" s="33" t="s">
        <v>245</v>
      </c>
    </row>
    <row r="6" ht="12.75">
      <c r="B6" s="33" t="s">
        <v>246</v>
      </c>
    </row>
    <row r="7" ht="12.75">
      <c r="B7" s="33" t="s">
        <v>247</v>
      </c>
    </row>
    <row r="8" ht="12.75">
      <c r="B8" s="33"/>
    </row>
    <row r="9" ht="12.75">
      <c r="B9" s="33" t="s">
        <v>248</v>
      </c>
    </row>
    <row r="10" ht="12.75">
      <c r="B10" s="33"/>
    </row>
    <row r="11" ht="38.25">
      <c r="B11" s="33" t="s">
        <v>249</v>
      </c>
    </row>
    <row r="12" ht="12.75">
      <c r="B12" s="33"/>
    </row>
    <row r="13" ht="12.75">
      <c r="B13" s="33" t="s">
        <v>250</v>
      </c>
    </row>
    <row r="14" ht="12.75">
      <c r="B14" s="33"/>
    </row>
    <row r="15" ht="25.5">
      <c r="B15" s="33" t="s">
        <v>251</v>
      </c>
    </row>
    <row r="16" ht="12.75">
      <c r="B16" s="33"/>
    </row>
    <row r="17" ht="25.5">
      <c r="B17" s="33" t="s">
        <v>252</v>
      </c>
    </row>
    <row r="18" ht="12.75">
      <c r="B18" s="33"/>
    </row>
    <row r="19" ht="25.5">
      <c r="B19" s="33" t="s">
        <v>253</v>
      </c>
    </row>
    <row r="20" ht="12.75">
      <c r="B20" s="33"/>
    </row>
    <row r="21" ht="25.5">
      <c r="B21" s="33" t="s">
        <v>254</v>
      </c>
    </row>
    <row r="22" ht="12.75">
      <c r="B22" s="33"/>
    </row>
    <row r="23" ht="25.5">
      <c r="B23" s="33" t="s">
        <v>255</v>
      </c>
    </row>
    <row r="24" ht="12.75">
      <c r="B24" s="33"/>
    </row>
    <row r="25" ht="12.75">
      <c r="B25" s="33"/>
    </row>
    <row r="26" ht="12.75">
      <c r="B26" s="33" t="s">
        <v>256</v>
      </c>
    </row>
    <row r="27" ht="12.75">
      <c r="B27" s="33" t="s">
        <v>257</v>
      </c>
    </row>
    <row r="28" ht="12.75">
      <c r="B28" s="33"/>
    </row>
    <row r="29" ht="12.75">
      <c r="B29" s="33" t="s">
        <v>258</v>
      </c>
    </row>
    <row r="30" ht="12.75">
      <c r="B30" s="33"/>
    </row>
    <row r="31" ht="12.75">
      <c r="B31" s="33" t="s">
        <v>259</v>
      </c>
    </row>
    <row r="32" ht="12.75">
      <c r="B32" s="33"/>
    </row>
    <row r="33" ht="12.75">
      <c r="B33" s="33" t="s">
        <v>260</v>
      </c>
    </row>
    <row r="34" spans="1:9" ht="12.75">
      <c r="A34" s="34"/>
      <c r="B34" s="33"/>
      <c r="C34" s="34"/>
      <c r="D34" s="34"/>
      <c r="E34" s="34"/>
      <c r="F34" s="34"/>
      <c r="G34" s="34"/>
      <c r="H34" s="34"/>
      <c r="I34" s="34"/>
    </row>
    <row r="35" ht="12.75">
      <c r="B35" s="33"/>
    </row>
    <row r="36" ht="12.75">
      <c r="B36" s="33"/>
    </row>
    <row r="37" ht="12.75">
      <c r="B37" s="33"/>
    </row>
    <row r="38" ht="12.75">
      <c r="B38" s="33"/>
    </row>
    <row r="39" ht="12.75">
      <c r="B39" s="33"/>
    </row>
    <row r="40" ht="12.75">
      <c r="B40" s="33"/>
    </row>
    <row r="41" ht="12.75">
      <c r="B41" s="33"/>
    </row>
    <row r="42" ht="12.75">
      <c r="B42" s="33"/>
    </row>
    <row r="43" ht="12.75">
      <c r="B43" s="33"/>
    </row>
  </sheetData>
  <hyperlinks>
    <hyperlink ref="B5" r:id="rId1" display="http://www.tridniky.cz/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B23" sqref="B23"/>
    </sheetView>
  </sheetViews>
  <sheetFormatPr defaultColWidth="9.140625" defaultRowHeight="12.75" customHeight="1"/>
  <cols>
    <col min="1" max="1" width="13.7109375" style="0" customWidth="1"/>
    <col min="2" max="2" width="57.00390625" style="0" customWidth="1"/>
    <col min="3" max="5" width="20.7109375" style="0" customWidth="1"/>
  </cols>
  <sheetData>
    <row r="1" spans="1:5" ht="12.75" customHeight="1">
      <c r="A1" s="37"/>
      <c r="B1" s="1"/>
      <c r="C1" s="1"/>
      <c r="D1" s="1"/>
      <c r="E1" s="1"/>
    </row>
    <row r="2" spans="1:5" ht="12.75" customHeight="1">
      <c r="A2" s="37"/>
      <c r="B2" s="38" t="s">
        <v>0</v>
      </c>
      <c r="C2" s="1"/>
      <c r="D2" s="1"/>
      <c r="E2" s="1"/>
    </row>
    <row r="3" spans="1:5" ht="20.1" customHeight="1">
      <c r="A3" s="37"/>
      <c r="B3" s="37"/>
      <c r="C3" s="1"/>
      <c r="D3" s="1"/>
      <c r="E3" s="1"/>
    </row>
    <row r="4" spans="1:5" ht="20.1" customHeight="1">
      <c r="A4" s="1"/>
      <c r="B4" s="39" t="s">
        <v>1</v>
      </c>
      <c r="C4" s="37"/>
      <c r="D4" s="37"/>
      <c r="E4" s="1"/>
    </row>
    <row r="5" spans="1:5" ht="12.75" customHeight="1">
      <c r="A5" s="1"/>
      <c r="B5" s="37" t="s">
        <v>2</v>
      </c>
      <c r="C5" s="37"/>
      <c r="D5" s="37"/>
      <c r="E5" s="1"/>
    </row>
    <row r="6" spans="1:5" ht="12.75" customHeight="1">
      <c r="A6" s="1"/>
      <c r="B6" s="3" t="s">
        <v>3</v>
      </c>
      <c r="C6" s="6">
        <f>SUM(C10:C11)</f>
        <v>0</v>
      </c>
      <c r="D6" s="1"/>
      <c r="E6" s="1"/>
    </row>
    <row r="7" spans="1:5" ht="12.75" customHeight="1">
      <c r="A7" s="1"/>
      <c r="B7" s="3" t="s">
        <v>4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'001'!I3</f>
        <v>0</v>
      </c>
      <c r="D10" s="16">
        <f>0+'001'!O9+'001'!O13+'001'!O17+'001'!O21+'001'!O25+'001'!O29+'001'!O33+'001'!O37+'001'!O41+'001'!O45+'001'!O49+'001'!O54</f>
        <v>0</v>
      </c>
      <c r="E10" s="16">
        <f>C10+D10</f>
        <v>0</v>
      </c>
    </row>
    <row r="11" spans="1:5" ht="12.75" customHeight="1">
      <c r="A11" s="15" t="s">
        <v>97</v>
      </c>
      <c r="B11" s="15" t="s">
        <v>98</v>
      </c>
      <c r="C11" s="16">
        <f>'101'!I3</f>
        <v>0</v>
      </c>
      <c r="D11" s="16">
        <f>0+'101'!O9+'101'!O13+'101'!O17+'101'!O21+'101'!O25+'101'!O29+'101'!O33+'101'!O37+'101'!O41+'101'!O45+'101'!O49+'101'!O53+'101'!O58+'101'!O63+'101'!O67+'101'!O71+'101'!O75+'101'!O79+'101'!O83+'101'!O87+'101'!O92+'101'!O96+'101'!O101+'101'!O105+'101'!O109+'101'!O113+'101'!O117+'101'!O121+'101'!O125+'101'!O129+'101'!O133+'101'!O137</f>
        <v>0</v>
      </c>
      <c r="E11" s="16">
        <f>C11+D11</f>
        <v>0</v>
      </c>
    </row>
  </sheetData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A1">
      <pane ySplit="7" topLeftCell="A11" activePane="bottomLeft" state="frozen"/>
      <selection pane="bottomLeft" activeCell="H54" sqref="H5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>
      <c r="A3" t="s">
        <v>11</v>
      </c>
      <c r="B3" s="9" t="s">
        <v>13</v>
      </c>
      <c r="C3" s="41" t="s">
        <v>14</v>
      </c>
      <c r="D3" s="37"/>
      <c r="E3" s="10" t="s">
        <v>15</v>
      </c>
      <c r="F3" s="1"/>
      <c r="G3" s="8"/>
      <c r="H3" s="7" t="s">
        <v>23</v>
      </c>
      <c r="I3" s="31">
        <f>0+I8+I53</f>
        <v>0</v>
      </c>
      <c r="O3" t="s">
        <v>18</v>
      </c>
      <c r="P3" t="s">
        <v>21</v>
      </c>
    </row>
    <row r="4" spans="1:16" ht="15">
      <c r="A4" t="s">
        <v>16</v>
      </c>
      <c r="B4" s="12" t="s">
        <v>17</v>
      </c>
      <c r="C4" s="42" t="s">
        <v>23</v>
      </c>
      <c r="D4" s="43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21</v>
      </c>
    </row>
    <row r="6" spans="1:9" ht="12.75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0+I9+I13+I17+I21+I25+I29+I33+I37+I41+I45+I49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63.75">
      <c r="A10" s="25" t="s">
        <v>49</v>
      </c>
      <c r="E10" s="26" t="s">
        <v>50</v>
      </c>
    </row>
    <row r="11" spans="1:5" ht="12.75">
      <c r="A11" s="27" t="s">
        <v>51</v>
      </c>
      <c r="E11" s="28" t="s">
        <v>46</v>
      </c>
    </row>
    <row r="12" spans="1:5" ht="12.75">
      <c r="A12" t="s">
        <v>52</v>
      </c>
      <c r="E12" s="26" t="s">
        <v>53</v>
      </c>
    </row>
    <row r="13" spans="1:16" ht="12.75">
      <c r="A13" s="17" t="s">
        <v>44</v>
      </c>
      <c r="B13" s="21" t="s">
        <v>21</v>
      </c>
      <c r="C13" s="21" t="s">
        <v>54</v>
      </c>
      <c r="D13" s="17" t="s">
        <v>46</v>
      </c>
      <c r="E13" s="22" t="s">
        <v>55</v>
      </c>
      <c r="F13" s="23" t="s">
        <v>48</v>
      </c>
      <c r="G13" s="24">
        <v>1</v>
      </c>
      <c r="H13" s="24"/>
      <c r="I13" s="24">
        <f>ROUND(ROUND(H13,2)*ROUND(G13,2),2)</f>
        <v>0</v>
      </c>
      <c r="O13">
        <f>(I13*21)/100</f>
        <v>0</v>
      </c>
      <c r="P13" t="s">
        <v>21</v>
      </c>
    </row>
    <row r="14" spans="1:5" ht="102">
      <c r="A14" s="25" t="s">
        <v>49</v>
      </c>
      <c r="E14" s="26" t="s">
        <v>56</v>
      </c>
    </row>
    <row r="15" spans="1:5" ht="12.75">
      <c r="A15" s="27" t="s">
        <v>51</v>
      </c>
      <c r="E15" s="28" t="s">
        <v>46</v>
      </c>
    </row>
    <row r="16" spans="1:5" ht="12.75">
      <c r="A16" t="s">
        <v>52</v>
      </c>
      <c r="E16" s="26" t="s">
        <v>53</v>
      </c>
    </row>
    <row r="17" spans="1:16" ht="12.75">
      <c r="A17" s="17" t="s">
        <v>44</v>
      </c>
      <c r="B17" s="21" t="s">
        <v>22</v>
      </c>
      <c r="C17" s="21" t="s">
        <v>57</v>
      </c>
      <c r="D17" s="17" t="s">
        <v>46</v>
      </c>
      <c r="E17" s="22" t="s">
        <v>58</v>
      </c>
      <c r="F17" s="23" t="s">
        <v>48</v>
      </c>
      <c r="G17" s="24">
        <v>1</v>
      </c>
      <c r="H17" s="24"/>
      <c r="I17" s="24">
        <f>ROUND(ROUND(H17,2)*ROUND(G17,2),2)</f>
        <v>0</v>
      </c>
      <c r="O17">
        <f>(I17*21)/100</f>
        <v>0</v>
      </c>
      <c r="P17" t="s">
        <v>21</v>
      </c>
    </row>
    <row r="18" spans="1:5" ht="76.5">
      <c r="A18" s="25" t="s">
        <v>49</v>
      </c>
      <c r="E18" s="26" t="s">
        <v>59</v>
      </c>
    </row>
    <row r="19" spans="1:5" ht="12.75">
      <c r="A19" s="27" t="s">
        <v>51</v>
      </c>
      <c r="E19" s="28" t="s">
        <v>46</v>
      </c>
    </row>
    <row r="20" spans="1:5" ht="12.75">
      <c r="A20" t="s">
        <v>52</v>
      </c>
      <c r="E20" s="26" t="s">
        <v>53</v>
      </c>
    </row>
    <row r="21" spans="1:16" ht="12.75">
      <c r="A21" s="17" t="s">
        <v>44</v>
      </c>
      <c r="B21" s="21" t="s">
        <v>32</v>
      </c>
      <c r="C21" s="21" t="s">
        <v>60</v>
      </c>
      <c r="D21" s="17" t="s">
        <v>46</v>
      </c>
      <c r="E21" s="22" t="s">
        <v>61</v>
      </c>
      <c r="F21" s="23" t="s">
        <v>48</v>
      </c>
      <c r="G21" s="24">
        <v>1</v>
      </c>
      <c r="H21" s="24"/>
      <c r="I21" s="24">
        <f>ROUND(ROUND(H21,2)*ROUND(G21,2),2)</f>
        <v>0</v>
      </c>
      <c r="O21">
        <f>(I21*21)/100</f>
        <v>0</v>
      </c>
      <c r="P21" t="s">
        <v>21</v>
      </c>
    </row>
    <row r="22" spans="1:5" ht="51">
      <c r="A22" s="25" t="s">
        <v>49</v>
      </c>
      <c r="E22" s="26" t="s">
        <v>62</v>
      </c>
    </row>
    <row r="23" spans="1:5" ht="12.75">
      <c r="A23" s="27" t="s">
        <v>51</v>
      </c>
      <c r="E23" s="28" t="s">
        <v>46</v>
      </c>
    </row>
    <row r="24" spans="1:5" ht="12.75">
      <c r="A24" t="s">
        <v>52</v>
      </c>
      <c r="E24" s="26" t="s">
        <v>53</v>
      </c>
    </row>
    <row r="25" spans="1:16" ht="12.75">
      <c r="A25" s="17" t="s">
        <v>44</v>
      </c>
      <c r="B25" s="21" t="s">
        <v>34</v>
      </c>
      <c r="C25" s="21" t="s">
        <v>63</v>
      </c>
      <c r="D25" s="17" t="s">
        <v>46</v>
      </c>
      <c r="E25" s="22" t="s">
        <v>64</v>
      </c>
      <c r="F25" s="23" t="s">
        <v>48</v>
      </c>
      <c r="G25" s="24">
        <v>1</v>
      </c>
      <c r="H25" s="24"/>
      <c r="I25" s="24">
        <f>ROUND(ROUND(H25,2)*ROUND(G25,2),2)</f>
        <v>0</v>
      </c>
      <c r="O25">
        <f>(I25*21)/100</f>
        <v>0</v>
      </c>
      <c r="P25" t="s">
        <v>21</v>
      </c>
    </row>
    <row r="26" spans="1:5" ht="12.75">
      <c r="A26" s="25" t="s">
        <v>49</v>
      </c>
      <c r="E26" s="26" t="s">
        <v>46</v>
      </c>
    </row>
    <row r="27" spans="1:5" ht="12.75">
      <c r="A27" s="27" t="s">
        <v>51</v>
      </c>
      <c r="E27" s="28" t="s">
        <v>46</v>
      </c>
    </row>
    <row r="28" spans="1:5" ht="12.75">
      <c r="A28" t="s">
        <v>52</v>
      </c>
      <c r="E28" s="26" t="s">
        <v>65</v>
      </c>
    </row>
    <row r="29" spans="1:16" ht="12.75">
      <c r="A29" s="17" t="s">
        <v>44</v>
      </c>
      <c r="B29" s="21" t="s">
        <v>36</v>
      </c>
      <c r="C29" s="21" t="s">
        <v>66</v>
      </c>
      <c r="D29" s="17" t="s">
        <v>46</v>
      </c>
      <c r="E29" s="22" t="s">
        <v>67</v>
      </c>
      <c r="F29" s="23" t="s">
        <v>48</v>
      </c>
      <c r="G29" s="24">
        <v>1</v>
      </c>
      <c r="H29" s="24"/>
      <c r="I29" s="24">
        <f>ROUND(ROUND(H29,2)*ROUND(G29,2),2)</f>
        <v>0</v>
      </c>
      <c r="O29">
        <f>(I29*21)/100</f>
        <v>0</v>
      </c>
      <c r="P29" t="s">
        <v>21</v>
      </c>
    </row>
    <row r="30" spans="1:5" ht="51">
      <c r="A30" s="25" t="s">
        <v>49</v>
      </c>
      <c r="E30" s="26" t="s">
        <v>68</v>
      </c>
    </row>
    <row r="31" spans="1:5" ht="12.75">
      <c r="A31" s="27" t="s">
        <v>51</v>
      </c>
      <c r="E31" s="28" t="s">
        <v>46</v>
      </c>
    </row>
    <row r="32" spans="1:5" ht="12.75">
      <c r="A32" t="s">
        <v>52</v>
      </c>
      <c r="E32" s="26" t="s">
        <v>65</v>
      </c>
    </row>
    <row r="33" spans="1:16" ht="12.75">
      <c r="A33" s="17" t="s">
        <v>44</v>
      </c>
      <c r="B33" s="21" t="s">
        <v>69</v>
      </c>
      <c r="C33" s="21" t="s">
        <v>70</v>
      </c>
      <c r="D33" s="17" t="s">
        <v>46</v>
      </c>
      <c r="E33" s="22" t="s">
        <v>71</v>
      </c>
      <c r="F33" s="23" t="s">
        <v>72</v>
      </c>
      <c r="G33" s="24">
        <v>1</v>
      </c>
      <c r="H33" s="24"/>
      <c r="I33" s="24">
        <f>ROUND(ROUND(H33,2)*ROUND(G33,2),2)</f>
        <v>0</v>
      </c>
      <c r="O33">
        <f>(I33*21)/100</f>
        <v>0</v>
      </c>
      <c r="P33" t="s">
        <v>21</v>
      </c>
    </row>
    <row r="34" spans="1:5" ht="12.75">
      <c r="A34" s="25" t="s">
        <v>49</v>
      </c>
      <c r="E34" s="26" t="s">
        <v>46</v>
      </c>
    </row>
    <row r="35" spans="1:5" ht="12.75">
      <c r="A35" s="27" t="s">
        <v>51</v>
      </c>
      <c r="E35" s="28" t="s">
        <v>46</v>
      </c>
    </row>
    <row r="36" spans="1:5" ht="89.25">
      <c r="A36" t="s">
        <v>52</v>
      </c>
      <c r="E36" s="26" t="s">
        <v>73</v>
      </c>
    </row>
    <row r="37" spans="1:16" ht="12.75">
      <c r="A37" s="17" t="s">
        <v>44</v>
      </c>
      <c r="B37" s="21" t="s">
        <v>74</v>
      </c>
      <c r="C37" s="21" t="s">
        <v>75</v>
      </c>
      <c r="D37" s="17" t="s">
        <v>46</v>
      </c>
      <c r="E37" s="22" t="s">
        <v>76</v>
      </c>
      <c r="F37" s="23" t="s">
        <v>48</v>
      </c>
      <c r="G37" s="24">
        <v>1</v>
      </c>
      <c r="H37" s="24"/>
      <c r="I37" s="24">
        <f>ROUND(ROUND(H37,2)*ROUND(G37,2),2)</f>
        <v>0</v>
      </c>
      <c r="O37">
        <f>(I37*21)/100</f>
        <v>0</v>
      </c>
      <c r="P37" t="s">
        <v>21</v>
      </c>
    </row>
    <row r="38" spans="1:5" ht="229.5">
      <c r="A38" s="25" t="s">
        <v>49</v>
      </c>
      <c r="E38" s="26" t="s">
        <v>77</v>
      </c>
    </row>
    <row r="39" spans="1:5" ht="12.75">
      <c r="A39" s="27" t="s">
        <v>51</v>
      </c>
      <c r="E39" s="28" t="s">
        <v>46</v>
      </c>
    </row>
    <row r="40" spans="1:5" ht="25.5">
      <c r="A40" t="s">
        <v>52</v>
      </c>
      <c r="E40" s="26" t="s">
        <v>78</v>
      </c>
    </row>
    <row r="41" spans="1:16" ht="12.75">
      <c r="A41" s="17" t="s">
        <v>44</v>
      </c>
      <c r="B41" s="21" t="s">
        <v>41</v>
      </c>
      <c r="C41" s="21" t="s">
        <v>79</v>
      </c>
      <c r="D41" s="17" t="s">
        <v>80</v>
      </c>
      <c r="E41" s="22" t="s">
        <v>81</v>
      </c>
      <c r="F41" s="23" t="s">
        <v>48</v>
      </c>
      <c r="G41" s="24">
        <v>1</v>
      </c>
      <c r="H41" s="24"/>
      <c r="I41" s="24">
        <f>ROUND(ROUND(H41,2)*ROUND(G41,2),2)</f>
        <v>0</v>
      </c>
      <c r="O41">
        <f>(I41*21)/100</f>
        <v>0</v>
      </c>
      <c r="P41" t="s">
        <v>21</v>
      </c>
    </row>
    <row r="42" spans="1:5" ht="25.5">
      <c r="A42" s="25" t="s">
        <v>49</v>
      </c>
      <c r="E42" s="26" t="s">
        <v>82</v>
      </c>
    </row>
    <row r="43" spans="1:5" ht="12.75">
      <c r="A43" s="27" t="s">
        <v>51</v>
      </c>
      <c r="E43" s="28" t="s">
        <v>46</v>
      </c>
    </row>
    <row r="44" spans="1:5" ht="12.75">
      <c r="A44" t="s">
        <v>52</v>
      </c>
      <c r="E44" s="26" t="s">
        <v>65</v>
      </c>
    </row>
    <row r="45" spans="1:16" ht="12.75">
      <c r="A45" s="17" t="s">
        <v>44</v>
      </c>
      <c r="B45" s="21" t="s">
        <v>83</v>
      </c>
      <c r="C45" s="21" t="s">
        <v>79</v>
      </c>
      <c r="D45" s="17" t="s">
        <v>84</v>
      </c>
      <c r="E45" s="22" t="s">
        <v>85</v>
      </c>
      <c r="F45" s="23" t="s">
        <v>48</v>
      </c>
      <c r="G45" s="24">
        <v>1</v>
      </c>
      <c r="H45" s="24"/>
      <c r="I45" s="24">
        <f>ROUND(ROUND(H45,2)*ROUND(G45,2),2)</f>
        <v>0</v>
      </c>
      <c r="O45">
        <f>(I45*21)/100</f>
        <v>0</v>
      </c>
      <c r="P45" t="s">
        <v>21</v>
      </c>
    </row>
    <row r="46" spans="1:5" ht="25.5">
      <c r="A46" s="25" t="s">
        <v>49</v>
      </c>
      <c r="E46" s="26" t="s">
        <v>86</v>
      </c>
    </row>
    <row r="47" spans="1:5" ht="12.75">
      <c r="A47" s="27" t="s">
        <v>51</v>
      </c>
      <c r="E47" s="28" t="s">
        <v>46</v>
      </c>
    </row>
    <row r="48" spans="1:5" ht="12.75">
      <c r="A48" t="s">
        <v>52</v>
      </c>
      <c r="E48" s="26" t="s">
        <v>65</v>
      </c>
    </row>
    <row r="49" spans="1:16" ht="12.75">
      <c r="A49" s="17" t="s">
        <v>44</v>
      </c>
      <c r="B49" s="21" t="s">
        <v>87</v>
      </c>
      <c r="C49" s="21" t="s">
        <v>79</v>
      </c>
      <c r="D49" s="17" t="s">
        <v>88</v>
      </c>
      <c r="E49" s="22" t="s">
        <v>89</v>
      </c>
      <c r="F49" s="23" t="s">
        <v>48</v>
      </c>
      <c r="G49" s="24">
        <v>1</v>
      </c>
      <c r="H49" s="24"/>
      <c r="I49" s="24">
        <f>ROUND(ROUND(H49,2)*ROUND(G49,2),2)</f>
        <v>0</v>
      </c>
      <c r="O49">
        <f>(I49*21)/100</f>
        <v>0</v>
      </c>
      <c r="P49" t="s">
        <v>21</v>
      </c>
    </row>
    <row r="50" spans="1:5" ht="178.5">
      <c r="A50" s="25" t="s">
        <v>49</v>
      </c>
      <c r="E50" s="26" t="s">
        <v>90</v>
      </c>
    </row>
    <row r="51" spans="1:5" ht="12.75">
      <c r="A51" s="27" t="s">
        <v>51</v>
      </c>
      <c r="E51" s="28" t="s">
        <v>46</v>
      </c>
    </row>
    <row r="52" spans="1:5" ht="12.75">
      <c r="A52" t="s">
        <v>52</v>
      </c>
      <c r="E52" s="26" t="s">
        <v>65</v>
      </c>
    </row>
    <row r="53" spans="1:9" ht="12.75">
      <c r="A53" s="5" t="s">
        <v>42</v>
      </c>
      <c r="B53" s="5"/>
      <c r="C53" s="29" t="s">
        <v>39</v>
      </c>
      <c r="D53" s="5"/>
      <c r="E53" s="19" t="s">
        <v>91</v>
      </c>
      <c r="F53" s="5"/>
      <c r="G53" s="5"/>
      <c r="H53" s="5"/>
      <c r="I53" s="30">
        <f>0+I54</f>
        <v>0</v>
      </c>
    </row>
    <row r="54" spans="1:16" ht="12.75">
      <c r="A54" s="17" t="s">
        <v>44</v>
      </c>
      <c r="B54" s="21" t="s">
        <v>39</v>
      </c>
      <c r="C54" s="21" t="s">
        <v>92</v>
      </c>
      <c r="D54" s="17" t="s">
        <v>80</v>
      </c>
      <c r="E54" s="22" t="s">
        <v>93</v>
      </c>
      <c r="F54" s="23" t="s">
        <v>48</v>
      </c>
      <c r="G54" s="24">
        <v>1</v>
      </c>
      <c r="H54" s="24"/>
      <c r="I54" s="24">
        <f>ROUND(ROUND(H54,2)*ROUND(G54,2),2)</f>
        <v>0</v>
      </c>
      <c r="O54">
        <f>(I54*21)/100</f>
        <v>0</v>
      </c>
      <c r="P54" t="s">
        <v>21</v>
      </c>
    </row>
    <row r="55" spans="1:5" ht="102">
      <c r="A55" s="25" t="s">
        <v>49</v>
      </c>
      <c r="E55" s="26" t="s">
        <v>94</v>
      </c>
    </row>
    <row r="56" spans="1:5" ht="51">
      <c r="A56" s="27" t="s">
        <v>51</v>
      </c>
      <c r="E56" s="28" t="s">
        <v>95</v>
      </c>
    </row>
    <row r="57" spans="1:5" ht="63.75">
      <c r="A57" t="s">
        <v>52</v>
      </c>
      <c r="E57" s="26" t="s">
        <v>96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workbookViewId="0" topLeftCell="B1">
      <pane ySplit="7" topLeftCell="A8" activePane="bottomLeft" state="frozen"/>
      <selection pane="topLeft" activeCell="A8" sqref="A8"/>
      <selection pane="bottomLeft" activeCell="H137" sqref="H13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41" t="s">
        <v>14</v>
      </c>
      <c r="D3" s="37"/>
      <c r="E3" s="10" t="s">
        <v>15</v>
      </c>
      <c r="F3" s="1"/>
      <c r="G3" s="8"/>
      <c r="H3" s="7" t="s">
        <v>97</v>
      </c>
      <c r="I3" s="31">
        <f>0+I8+I57+I62+I91+I100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42" t="s">
        <v>97</v>
      </c>
      <c r="D4" s="43"/>
      <c r="E4" s="13" t="s">
        <v>98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21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 customHeight="1">
      <c r="A8" s="14" t="s">
        <v>42</v>
      </c>
      <c r="B8" s="14"/>
      <c r="C8" s="18" t="s">
        <v>28</v>
      </c>
      <c r="D8" s="14"/>
      <c r="E8" s="19" t="s">
        <v>99</v>
      </c>
      <c r="F8" s="14"/>
      <c r="G8" s="14"/>
      <c r="H8" s="14"/>
      <c r="I8" s="20">
        <f>0+I9+I13+I17+I21+I25+I29+I33+I37+I41+I45+I49+I53</f>
        <v>0</v>
      </c>
    </row>
    <row r="9" spans="1:16" ht="12.75" customHeight="1">
      <c r="A9" s="17" t="s">
        <v>44</v>
      </c>
      <c r="B9" s="21" t="s">
        <v>28</v>
      </c>
      <c r="C9" s="21" t="s">
        <v>100</v>
      </c>
      <c r="D9" s="17" t="s">
        <v>46</v>
      </c>
      <c r="E9" s="22" t="s">
        <v>101</v>
      </c>
      <c r="F9" s="23" t="s">
        <v>102</v>
      </c>
      <c r="G9" s="24">
        <v>40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25.5" customHeight="1">
      <c r="A10" s="25" t="s">
        <v>49</v>
      </c>
      <c r="E10" s="26" t="s">
        <v>103</v>
      </c>
    </row>
    <row r="11" spans="1:5" ht="12.75" customHeight="1">
      <c r="A11" s="27" t="s">
        <v>51</v>
      </c>
      <c r="E11" s="28" t="s">
        <v>104</v>
      </c>
    </row>
    <row r="12" spans="1:5" ht="12.75" customHeight="1">
      <c r="A12" t="s">
        <v>52</v>
      </c>
      <c r="E12" s="26" t="s">
        <v>105</v>
      </c>
    </row>
    <row r="13" spans="1:16" ht="12.75" customHeight="1">
      <c r="A13" s="17" t="s">
        <v>44</v>
      </c>
      <c r="B13" s="21" t="s">
        <v>21</v>
      </c>
      <c r="C13" s="21" t="s">
        <v>106</v>
      </c>
      <c r="D13" s="17" t="s">
        <v>46</v>
      </c>
      <c r="E13" s="22" t="s">
        <v>107</v>
      </c>
      <c r="F13" s="23" t="s">
        <v>102</v>
      </c>
      <c r="G13" s="24">
        <v>6.4</v>
      </c>
      <c r="H13" s="24"/>
      <c r="I13" s="24">
        <f>ROUND(ROUND(H13,2)*ROUND(G13,2),2)</f>
        <v>0</v>
      </c>
      <c r="O13">
        <f>(I13*21)/100</f>
        <v>0</v>
      </c>
      <c r="P13" t="s">
        <v>21</v>
      </c>
    </row>
    <row r="14" spans="1:5" ht="12.75" customHeight="1">
      <c r="A14" s="25" t="s">
        <v>49</v>
      </c>
      <c r="E14" s="26" t="s">
        <v>108</v>
      </c>
    </row>
    <row r="15" spans="1:5" ht="12.75" customHeight="1">
      <c r="A15" s="27" t="s">
        <v>51</v>
      </c>
      <c r="E15" s="28" t="s">
        <v>109</v>
      </c>
    </row>
    <row r="16" spans="1:5" ht="12.75" customHeight="1">
      <c r="A16" t="s">
        <v>52</v>
      </c>
      <c r="E16" s="26" t="s">
        <v>105</v>
      </c>
    </row>
    <row r="17" spans="1:16" ht="12.75" customHeight="1">
      <c r="A17" s="17" t="s">
        <v>44</v>
      </c>
      <c r="B17" s="21" t="s">
        <v>22</v>
      </c>
      <c r="C17" s="21" t="s">
        <v>110</v>
      </c>
      <c r="D17" s="17" t="s">
        <v>46</v>
      </c>
      <c r="E17" s="22" t="s">
        <v>111</v>
      </c>
      <c r="F17" s="23" t="s">
        <v>112</v>
      </c>
      <c r="G17" s="24">
        <v>160</v>
      </c>
      <c r="H17" s="24"/>
      <c r="I17" s="24">
        <f>ROUND(ROUND(H17,2)*ROUND(G17,2),2)</f>
        <v>0</v>
      </c>
      <c r="O17">
        <f>(I17*21)/100</f>
        <v>0</v>
      </c>
      <c r="P17" t="s">
        <v>21</v>
      </c>
    </row>
    <row r="18" spans="1:5" ht="25.5" customHeight="1">
      <c r="A18" s="25" t="s">
        <v>49</v>
      </c>
      <c r="E18" s="26" t="s">
        <v>113</v>
      </c>
    </row>
    <row r="19" spans="1:5" ht="12.75" customHeight="1">
      <c r="A19" s="27" t="s">
        <v>51</v>
      </c>
      <c r="E19" s="28" t="s">
        <v>46</v>
      </c>
    </row>
    <row r="20" spans="1:5" ht="12.75" customHeight="1">
      <c r="A20" t="s">
        <v>52</v>
      </c>
      <c r="E20" s="26" t="s">
        <v>105</v>
      </c>
    </row>
    <row r="21" spans="1:16" ht="12.75" customHeight="1">
      <c r="A21" s="17" t="s">
        <v>44</v>
      </c>
      <c r="B21" s="21" t="s">
        <v>32</v>
      </c>
      <c r="C21" s="21" t="s">
        <v>114</v>
      </c>
      <c r="D21" s="17" t="s">
        <v>46</v>
      </c>
      <c r="E21" s="22" t="s">
        <v>115</v>
      </c>
      <c r="F21" s="23" t="s">
        <v>102</v>
      </c>
      <c r="G21" s="24">
        <v>454.5</v>
      </c>
      <c r="H21" s="24"/>
      <c r="I21" s="24">
        <f>ROUND(ROUND(H21,2)*ROUND(G21,2),2)</f>
        <v>0</v>
      </c>
      <c r="O21">
        <f>(I21*21)/100</f>
        <v>0</v>
      </c>
      <c r="P21" t="s">
        <v>21</v>
      </c>
    </row>
    <row r="22" spans="1:5" ht="12.75" customHeight="1">
      <c r="A22" s="25" t="s">
        <v>49</v>
      </c>
      <c r="E22" s="26" t="s">
        <v>116</v>
      </c>
    </row>
    <row r="23" spans="1:5" ht="38.25" customHeight="1">
      <c r="A23" s="27" t="s">
        <v>51</v>
      </c>
      <c r="E23" s="28" t="s">
        <v>117</v>
      </c>
    </row>
    <row r="24" spans="1:5" ht="12.75" customHeight="1">
      <c r="A24" t="s">
        <v>52</v>
      </c>
      <c r="E24" s="26" t="s">
        <v>105</v>
      </c>
    </row>
    <row r="25" spans="1:16" ht="12.75" customHeight="1">
      <c r="A25" s="17" t="s">
        <v>44</v>
      </c>
      <c r="B25" s="21" t="s">
        <v>34</v>
      </c>
      <c r="C25" s="21" t="s">
        <v>118</v>
      </c>
      <c r="D25" s="17" t="s">
        <v>46</v>
      </c>
      <c r="E25" s="22" t="s">
        <v>119</v>
      </c>
      <c r="F25" s="23" t="s">
        <v>102</v>
      </c>
      <c r="G25" s="24">
        <v>40</v>
      </c>
      <c r="H25" s="24"/>
      <c r="I25" s="24">
        <f>ROUND(ROUND(H25,2)*ROUND(G25,2),2)</f>
        <v>0</v>
      </c>
      <c r="O25">
        <f>(I25*21)/100</f>
        <v>0</v>
      </c>
      <c r="P25" t="s">
        <v>21</v>
      </c>
    </row>
    <row r="26" spans="1:5" ht="12.75" customHeight="1">
      <c r="A26" s="25" t="s">
        <v>49</v>
      </c>
      <c r="E26" s="26" t="s">
        <v>120</v>
      </c>
    </row>
    <row r="27" spans="1:5" ht="12.75" customHeight="1">
      <c r="A27" s="27" t="s">
        <v>51</v>
      </c>
      <c r="E27" s="28" t="s">
        <v>46</v>
      </c>
    </row>
    <row r="28" spans="1:5" ht="267.75" customHeight="1">
      <c r="A28" t="s">
        <v>52</v>
      </c>
      <c r="E28" s="26" t="s">
        <v>121</v>
      </c>
    </row>
    <row r="29" spans="1:16" ht="12.75" customHeight="1">
      <c r="A29" s="17" t="s">
        <v>44</v>
      </c>
      <c r="B29" s="21" t="s">
        <v>36</v>
      </c>
      <c r="C29" s="21" t="s">
        <v>122</v>
      </c>
      <c r="D29" s="17" t="s">
        <v>46</v>
      </c>
      <c r="E29" s="22" t="s">
        <v>123</v>
      </c>
      <c r="F29" s="23" t="s">
        <v>124</v>
      </c>
      <c r="G29" s="24">
        <v>5670</v>
      </c>
      <c r="H29" s="24"/>
      <c r="I29" s="24">
        <f>ROUND(ROUND(H29,2)*ROUND(G29,2),2)</f>
        <v>0</v>
      </c>
      <c r="O29">
        <f>(I29*21)/100</f>
        <v>0</v>
      </c>
      <c r="P29" t="s">
        <v>21</v>
      </c>
    </row>
    <row r="30" spans="1:5" ht="12.75" customHeight="1">
      <c r="A30" s="25" t="s">
        <v>49</v>
      </c>
      <c r="E30" s="26" t="s">
        <v>46</v>
      </c>
    </row>
    <row r="31" spans="1:5" ht="12.75" customHeight="1">
      <c r="A31" s="27" t="s">
        <v>51</v>
      </c>
      <c r="E31" s="28" t="s">
        <v>125</v>
      </c>
    </row>
    <row r="32" spans="1:5" ht="12.75" customHeight="1">
      <c r="A32" t="s">
        <v>52</v>
      </c>
      <c r="E32" s="26" t="s">
        <v>126</v>
      </c>
    </row>
    <row r="33" spans="1:16" ht="12.75" customHeight="1">
      <c r="A33" s="17" t="s">
        <v>44</v>
      </c>
      <c r="B33" s="21" t="s">
        <v>69</v>
      </c>
      <c r="C33" s="21" t="s">
        <v>127</v>
      </c>
      <c r="D33" s="17" t="s">
        <v>46</v>
      </c>
      <c r="E33" s="22" t="s">
        <v>128</v>
      </c>
      <c r="F33" s="23" t="s">
        <v>112</v>
      </c>
      <c r="G33" s="24">
        <v>220</v>
      </c>
      <c r="H33" s="24"/>
      <c r="I33" s="24">
        <f>ROUND(ROUND(H33,2)*ROUND(G33,2),2)</f>
        <v>0</v>
      </c>
      <c r="O33">
        <f>(I33*21)/100</f>
        <v>0</v>
      </c>
      <c r="P33" t="s">
        <v>21</v>
      </c>
    </row>
    <row r="34" spans="1:5" ht="12.75" customHeight="1">
      <c r="A34" s="25" t="s">
        <v>49</v>
      </c>
      <c r="E34" s="26" t="s">
        <v>129</v>
      </c>
    </row>
    <row r="35" spans="1:5" ht="12.75" customHeight="1">
      <c r="A35" s="27" t="s">
        <v>51</v>
      </c>
      <c r="E35" s="28" t="s">
        <v>46</v>
      </c>
    </row>
    <row r="36" spans="1:5" ht="12.75" customHeight="1">
      <c r="A36" t="s">
        <v>52</v>
      </c>
      <c r="E36" s="26" t="s">
        <v>126</v>
      </c>
    </row>
    <row r="37" spans="1:16" ht="12.75" customHeight="1">
      <c r="A37" s="17" t="s">
        <v>44</v>
      </c>
      <c r="B37" s="21" t="s">
        <v>74</v>
      </c>
      <c r="C37" s="21" t="s">
        <v>130</v>
      </c>
      <c r="D37" s="17" t="s">
        <v>46</v>
      </c>
      <c r="E37" s="22" t="s">
        <v>131</v>
      </c>
      <c r="F37" s="23" t="s">
        <v>112</v>
      </c>
      <c r="G37" s="24">
        <v>40</v>
      </c>
      <c r="H37" s="24"/>
      <c r="I37" s="24">
        <f>ROUND(ROUND(H37,2)*ROUND(G37,2),2)</f>
        <v>0</v>
      </c>
      <c r="O37">
        <f>(I37*21)/100</f>
        <v>0</v>
      </c>
      <c r="P37" t="s">
        <v>21</v>
      </c>
    </row>
    <row r="38" spans="1:5" ht="12.75" customHeight="1">
      <c r="A38" s="25" t="s">
        <v>49</v>
      </c>
      <c r="E38" s="26" t="s">
        <v>132</v>
      </c>
    </row>
    <row r="39" spans="1:5" ht="12.75" customHeight="1">
      <c r="A39" s="27" t="s">
        <v>51</v>
      </c>
      <c r="E39" s="28" t="s">
        <v>46</v>
      </c>
    </row>
    <row r="40" spans="1:5" ht="12.75" customHeight="1">
      <c r="A40" t="s">
        <v>52</v>
      </c>
      <c r="E40" s="26" t="s">
        <v>126</v>
      </c>
    </row>
    <row r="41" spans="1:16" ht="12.75" customHeight="1">
      <c r="A41" s="17" t="s">
        <v>44</v>
      </c>
      <c r="B41" s="21" t="s">
        <v>39</v>
      </c>
      <c r="C41" s="21" t="s">
        <v>133</v>
      </c>
      <c r="D41" s="17" t="s">
        <v>46</v>
      </c>
      <c r="E41" s="22" t="s">
        <v>134</v>
      </c>
      <c r="F41" s="23" t="s">
        <v>124</v>
      </c>
      <c r="G41" s="24">
        <v>16</v>
      </c>
      <c r="H41" s="24"/>
      <c r="I41" s="24">
        <f>ROUND(ROUND(H41,2)*ROUND(G41,2),2)</f>
        <v>0</v>
      </c>
      <c r="O41">
        <f>(I41*21)/100</f>
        <v>0</v>
      </c>
      <c r="P41" t="s">
        <v>21</v>
      </c>
    </row>
    <row r="42" spans="1:5" ht="12.75" customHeight="1">
      <c r="A42" s="25" t="s">
        <v>49</v>
      </c>
      <c r="E42" s="26" t="s">
        <v>46</v>
      </c>
    </row>
    <row r="43" spans="1:5" ht="12.75" customHeight="1">
      <c r="A43" s="27" t="s">
        <v>51</v>
      </c>
      <c r="E43" s="28" t="s">
        <v>135</v>
      </c>
    </row>
    <row r="44" spans="1:5" ht="12.75" customHeight="1">
      <c r="A44" t="s">
        <v>52</v>
      </c>
      <c r="E44" s="26" t="s">
        <v>136</v>
      </c>
    </row>
    <row r="45" spans="1:16" ht="12.75" customHeight="1">
      <c r="A45" s="17" t="s">
        <v>44</v>
      </c>
      <c r="B45" s="21" t="s">
        <v>41</v>
      </c>
      <c r="C45" s="21" t="s">
        <v>137</v>
      </c>
      <c r="D45" s="17" t="s">
        <v>46</v>
      </c>
      <c r="E45" s="22" t="s">
        <v>138</v>
      </c>
      <c r="F45" s="23" t="s">
        <v>124</v>
      </c>
      <c r="G45" s="24">
        <v>400</v>
      </c>
      <c r="H45" s="24"/>
      <c r="I45" s="24">
        <f>ROUND(ROUND(H45,2)*ROUND(G45,2),2)</f>
        <v>0</v>
      </c>
      <c r="O45">
        <f>(I45*21)/100</f>
        <v>0</v>
      </c>
      <c r="P45" t="s">
        <v>21</v>
      </c>
    </row>
    <row r="46" spans="1:5" ht="12.75" customHeight="1">
      <c r="A46" s="25" t="s">
        <v>49</v>
      </c>
      <c r="E46" s="26" t="s">
        <v>46</v>
      </c>
    </row>
    <row r="47" spans="1:5" ht="12.75" customHeight="1">
      <c r="A47" s="27" t="s">
        <v>51</v>
      </c>
      <c r="E47" s="28" t="s">
        <v>46</v>
      </c>
    </row>
    <row r="48" spans="1:5" ht="38.25" customHeight="1">
      <c r="A48" t="s">
        <v>52</v>
      </c>
      <c r="E48" s="26" t="s">
        <v>139</v>
      </c>
    </row>
    <row r="49" spans="1:16" ht="12.75" customHeight="1">
      <c r="A49" s="17" t="s">
        <v>44</v>
      </c>
      <c r="B49" s="21" t="s">
        <v>83</v>
      </c>
      <c r="C49" s="21" t="s">
        <v>140</v>
      </c>
      <c r="D49" s="17" t="s">
        <v>46</v>
      </c>
      <c r="E49" s="22" t="s">
        <v>141</v>
      </c>
      <c r="F49" s="23" t="s">
        <v>124</v>
      </c>
      <c r="G49" s="24">
        <v>400</v>
      </c>
      <c r="H49" s="24"/>
      <c r="I49" s="24">
        <f>ROUND(ROUND(H49,2)*ROUND(G49,2),2)</f>
        <v>0</v>
      </c>
      <c r="O49">
        <f>(I49*21)/100</f>
        <v>0</v>
      </c>
      <c r="P49" t="s">
        <v>21</v>
      </c>
    </row>
    <row r="50" spans="1:5" ht="12.75" customHeight="1">
      <c r="A50" s="25" t="s">
        <v>49</v>
      </c>
      <c r="E50" s="26" t="s">
        <v>46</v>
      </c>
    </row>
    <row r="51" spans="1:5" ht="12.75" customHeight="1">
      <c r="A51" s="27" t="s">
        <v>51</v>
      </c>
      <c r="E51" s="28" t="s">
        <v>46</v>
      </c>
    </row>
    <row r="52" spans="1:5" ht="12.75" customHeight="1">
      <c r="A52" t="s">
        <v>52</v>
      </c>
      <c r="E52" s="26" t="s">
        <v>142</v>
      </c>
    </row>
    <row r="53" spans="1:16" ht="12.75" customHeight="1">
      <c r="A53" s="17" t="s">
        <v>44</v>
      </c>
      <c r="B53" s="21" t="s">
        <v>87</v>
      </c>
      <c r="C53" s="21" t="s">
        <v>143</v>
      </c>
      <c r="D53" s="17" t="s">
        <v>46</v>
      </c>
      <c r="E53" s="22" t="s">
        <v>144</v>
      </c>
      <c r="F53" s="23" t="s">
        <v>124</v>
      </c>
      <c r="G53" s="24">
        <v>400</v>
      </c>
      <c r="H53" s="24"/>
      <c r="I53" s="24">
        <f>ROUND(ROUND(H53,2)*ROUND(G53,2),2)</f>
        <v>0</v>
      </c>
      <c r="O53">
        <f>(I53*21)/100</f>
        <v>0</v>
      </c>
      <c r="P53" t="s">
        <v>21</v>
      </c>
    </row>
    <row r="54" spans="1:5" ht="12.75" customHeight="1">
      <c r="A54" s="25" t="s">
        <v>49</v>
      </c>
      <c r="E54" s="26" t="s">
        <v>46</v>
      </c>
    </row>
    <row r="55" spans="1:5" ht="12.75" customHeight="1">
      <c r="A55" s="27" t="s">
        <v>51</v>
      </c>
      <c r="E55" s="28" t="s">
        <v>46</v>
      </c>
    </row>
    <row r="56" spans="1:5" ht="12.75" customHeight="1">
      <c r="A56" t="s">
        <v>52</v>
      </c>
      <c r="E56" s="26" t="s">
        <v>145</v>
      </c>
    </row>
    <row r="57" spans="1:9" ht="12.75" customHeight="1">
      <c r="A57" s="5" t="s">
        <v>42</v>
      </c>
      <c r="B57" s="5"/>
      <c r="C57" s="29" t="s">
        <v>32</v>
      </c>
      <c r="D57" s="5"/>
      <c r="E57" s="19" t="s">
        <v>146</v>
      </c>
      <c r="F57" s="5"/>
      <c r="G57" s="5"/>
      <c r="H57" s="5"/>
      <c r="I57" s="30">
        <f>0+I58</f>
        <v>0</v>
      </c>
    </row>
    <row r="58" spans="1:16" ht="12.75" customHeight="1">
      <c r="A58" s="17" t="s">
        <v>44</v>
      </c>
      <c r="B58" s="21" t="s">
        <v>147</v>
      </c>
      <c r="C58" s="21" t="s">
        <v>148</v>
      </c>
      <c r="D58" s="17" t="s">
        <v>46</v>
      </c>
      <c r="E58" s="22" t="s">
        <v>149</v>
      </c>
      <c r="F58" s="23" t="s">
        <v>102</v>
      </c>
      <c r="G58" s="24">
        <v>0.3</v>
      </c>
      <c r="H58" s="24"/>
      <c r="I58" s="24">
        <f>ROUND(ROUND(H58,2)*ROUND(G58,2),2)</f>
        <v>0</v>
      </c>
      <c r="O58">
        <f>(I58*21)/100</f>
        <v>0</v>
      </c>
      <c r="P58" t="s">
        <v>21</v>
      </c>
    </row>
    <row r="59" spans="1:5" ht="12.75" customHeight="1">
      <c r="A59" s="25" t="s">
        <v>49</v>
      </c>
      <c r="E59" s="26" t="s">
        <v>46</v>
      </c>
    </row>
    <row r="60" spans="1:5" ht="12.75" customHeight="1">
      <c r="A60" s="27" t="s">
        <v>51</v>
      </c>
      <c r="E60" s="28" t="s">
        <v>150</v>
      </c>
    </row>
    <row r="61" spans="1:5" ht="216.75" customHeight="1">
      <c r="A61" t="s">
        <v>52</v>
      </c>
      <c r="E61" s="26" t="s">
        <v>151</v>
      </c>
    </row>
    <row r="62" spans="1:9" ht="12.75" customHeight="1">
      <c r="A62" s="5" t="s">
        <v>42</v>
      </c>
      <c r="B62" s="5"/>
      <c r="C62" s="29" t="s">
        <v>34</v>
      </c>
      <c r="D62" s="5"/>
      <c r="E62" s="19" t="s">
        <v>152</v>
      </c>
      <c r="F62" s="5"/>
      <c r="G62" s="5"/>
      <c r="H62" s="5"/>
      <c r="I62" s="30">
        <f>0+I63+I67+I71+I75+I79+I83+I87</f>
        <v>0</v>
      </c>
    </row>
    <row r="63" spans="1:16" ht="12.75" customHeight="1">
      <c r="A63" s="17" t="s">
        <v>44</v>
      </c>
      <c r="B63" s="21" t="s">
        <v>153</v>
      </c>
      <c r="C63" s="21" t="s">
        <v>154</v>
      </c>
      <c r="D63" s="17" t="s">
        <v>155</v>
      </c>
      <c r="E63" s="22" t="s">
        <v>156</v>
      </c>
      <c r="F63" s="23" t="s">
        <v>102</v>
      </c>
      <c r="G63" s="24">
        <v>40</v>
      </c>
      <c r="H63" s="24"/>
      <c r="I63" s="24">
        <f>ROUND(ROUND(H63,2)*ROUND(G63,2),2)</f>
        <v>0</v>
      </c>
      <c r="O63">
        <f>(I63*21)/100</f>
        <v>0</v>
      </c>
      <c r="P63" t="s">
        <v>21</v>
      </c>
    </row>
    <row r="64" spans="1:5" ht="25.5" customHeight="1">
      <c r="A64" s="25" t="s">
        <v>49</v>
      </c>
      <c r="E64" s="26" t="s">
        <v>157</v>
      </c>
    </row>
    <row r="65" spans="1:5" ht="12.75" customHeight="1">
      <c r="A65" s="27" t="s">
        <v>51</v>
      </c>
      <c r="E65" s="28" t="s">
        <v>46</v>
      </c>
    </row>
    <row r="66" spans="1:5" ht="51" customHeight="1">
      <c r="A66" t="s">
        <v>52</v>
      </c>
      <c r="E66" s="26" t="s">
        <v>158</v>
      </c>
    </row>
    <row r="67" spans="1:16" ht="12.75" customHeight="1">
      <c r="A67" s="17" t="s">
        <v>44</v>
      </c>
      <c r="B67" s="21" t="s">
        <v>159</v>
      </c>
      <c r="C67" s="21" t="s">
        <v>154</v>
      </c>
      <c r="D67" s="17" t="s">
        <v>160</v>
      </c>
      <c r="E67" s="22" t="s">
        <v>156</v>
      </c>
      <c r="F67" s="23" t="s">
        <v>102</v>
      </c>
      <c r="G67" s="24">
        <v>4.16</v>
      </c>
      <c r="H67" s="24"/>
      <c r="I67" s="24">
        <f>ROUND(ROUND(H67,2)*ROUND(G67,2),2)</f>
        <v>0</v>
      </c>
      <c r="O67">
        <f>(I67*21)/100</f>
        <v>0</v>
      </c>
      <c r="P67" t="s">
        <v>21</v>
      </c>
    </row>
    <row r="68" spans="1:5" ht="12.75" customHeight="1">
      <c r="A68" s="25" t="s">
        <v>49</v>
      </c>
      <c r="E68" s="26" t="s">
        <v>46</v>
      </c>
    </row>
    <row r="69" spans="1:5" ht="12.75" customHeight="1">
      <c r="A69" s="27" t="s">
        <v>51</v>
      </c>
      <c r="E69" s="28" t="s">
        <v>161</v>
      </c>
    </row>
    <row r="70" spans="1:5" ht="51" customHeight="1">
      <c r="A70" t="s">
        <v>52</v>
      </c>
      <c r="E70" s="26" t="s">
        <v>158</v>
      </c>
    </row>
    <row r="71" spans="1:16" ht="12.75" customHeight="1">
      <c r="A71" s="17" t="s">
        <v>44</v>
      </c>
      <c r="B71" s="21" t="s">
        <v>162</v>
      </c>
      <c r="C71" s="21" t="s">
        <v>163</v>
      </c>
      <c r="D71" s="17" t="s">
        <v>46</v>
      </c>
      <c r="E71" s="22" t="s">
        <v>164</v>
      </c>
      <c r="F71" s="23" t="s">
        <v>102</v>
      </c>
      <c r="G71" s="24">
        <v>40</v>
      </c>
      <c r="H71" s="24"/>
      <c r="I71" s="24">
        <f>ROUND(ROUND(H71,2)*ROUND(G71,2),2)</f>
        <v>0</v>
      </c>
      <c r="O71">
        <f>(I71*21)/100</f>
        <v>0</v>
      </c>
      <c r="P71" t="s">
        <v>21</v>
      </c>
    </row>
    <row r="72" spans="1:5" ht="25.5" customHeight="1">
      <c r="A72" s="25" t="s">
        <v>49</v>
      </c>
      <c r="E72" s="26" t="s">
        <v>165</v>
      </c>
    </row>
    <row r="73" spans="1:5" ht="12.75" customHeight="1">
      <c r="A73" s="27" t="s">
        <v>51</v>
      </c>
      <c r="E73" s="28" t="s">
        <v>104</v>
      </c>
    </row>
    <row r="74" spans="1:5" ht="76.5" customHeight="1">
      <c r="A74" t="s">
        <v>52</v>
      </c>
      <c r="E74" s="26" t="s">
        <v>166</v>
      </c>
    </row>
    <row r="75" spans="1:16" ht="12.75" customHeight="1">
      <c r="A75" s="17" t="s">
        <v>44</v>
      </c>
      <c r="B75" s="21" t="s">
        <v>167</v>
      </c>
      <c r="C75" s="21" t="s">
        <v>168</v>
      </c>
      <c r="D75" s="17" t="s">
        <v>46</v>
      </c>
      <c r="E75" s="22" t="s">
        <v>169</v>
      </c>
      <c r="F75" s="23" t="s">
        <v>102</v>
      </c>
      <c r="G75" s="24">
        <v>16.5</v>
      </c>
      <c r="H75" s="24"/>
      <c r="I75" s="24">
        <f>ROUND(ROUND(H75,2)*ROUND(G75,2),2)</f>
        <v>0</v>
      </c>
      <c r="O75">
        <f>(I75*21)/100</f>
        <v>0</v>
      </c>
      <c r="P75" t="s">
        <v>21</v>
      </c>
    </row>
    <row r="76" spans="1:5" ht="12.75" customHeight="1">
      <c r="A76" s="25" t="s">
        <v>49</v>
      </c>
      <c r="E76" s="26" t="s">
        <v>46</v>
      </c>
    </row>
    <row r="77" spans="1:5" ht="12.75" customHeight="1">
      <c r="A77" s="27" t="s">
        <v>51</v>
      </c>
      <c r="E77" s="28" t="s">
        <v>170</v>
      </c>
    </row>
    <row r="78" spans="1:5" ht="38.25" customHeight="1">
      <c r="A78" t="s">
        <v>52</v>
      </c>
      <c r="E78" s="26" t="s">
        <v>171</v>
      </c>
    </row>
    <row r="79" spans="1:16" ht="12.75" customHeight="1">
      <c r="A79" s="17" t="s">
        <v>44</v>
      </c>
      <c r="B79" s="21" t="s">
        <v>172</v>
      </c>
      <c r="C79" s="21" t="s">
        <v>173</v>
      </c>
      <c r="D79" s="17" t="s">
        <v>46</v>
      </c>
      <c r="E79" s="22" t="s">
        <v>174</v>
      </c>
      <c r="F79" s="23" t="s">
        <v>124</v>
      </c>
      <c r="G79" s="24">
        <v>11362.5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 customHeight="1">
      <c r="A80" s="25" t="s">
        <v>49</v>
      </c>
      <c r="E80" s="26" t="s">
        <v>175</v>
      </c>
    </row>
    <row r="81" spans="1:5" ht="38.25" customHeight="1">
      <c r="A81" s="27" t="s">
        <v>51</v>
      </c>
      <c r="E81" s="28" t="s">
        <v>176</v>
      </c>
    </row>
    <row r="82" spans="1:5" ht="51" customHeight="1">
      <c r="A82" t="s">
        <v>52</v>
      </c>
      <c r="E82" s="26" t="s">
        <v>177</v>
      </c>
    </row>
    <row r="83" spans="1:16" ht="12.75" customHeight="1">
      <c r="A83" s="17" t="s">
        <v>44</v>
      </c>
      <c r="B83" s="21" t="s">
        <v>178</v>
      </c>
      <c r="C83" s="21" t="s">
        <v>179</v>
      </c>
      <c r="D83" s="17" t="s">
        <v>46</v>
      </c>
      <c r="E83" s="22" t="s">
        <v>180</v>
      </c>
      <c r="F83" s="23" t="s">
        <v>102</v>
      </c>
      <c r="G83" s="24">
        <v>227.7</v>
      </c>
      <c r="H83" s="24"/>
      <c r="I83" s="24">
        <f>ROUND(ROUND(H83,2)*ROUND(G83,2),2)</f>
        <v>0</v>
      </c>
      <c r="O83">
        <f>(I83*21)/100</f>
        <v>0</v>
      </c>
      <c r="P83" t="s">
        <v>21</v>
      </c>
    </row>
    <row r="84" spans="1:5" ht="12.75" customHeight="1">
      <c r="A84" s="25" t="s">
        <v>49</v>
      </c>
      <c r="E84" s="26" t="s">
        <v>46</v>
      </c>
    </row>
    <row r="85" spans="1:5" ht="38.25" customHeight="1">
      <c r="A85" s="27" t="s">
        <v>51</v>
      </c>
      <c r="E85" s="28" t="s">
        <v>181</v>
      </c>
    </row>
    <row r="86" spans="1:5" ht="89.25" customHeight="1">
      <c r="A86" t="s">
        <v>52</v>
      </c>
      <c r="E86" s="26" t="s">
        <v>182</v>
      </c>
    </row>
    <row r="87" spans="1:16" ht="12.75" customHeight="1">
      <c r="A87" s="17" t="s">
        <v>44</v>
      </c>
      <c r="B87" s="21" t="s">
        <v>183</v>
      </c>
      <c r="C87" s="21" t="s">
        <v>184</v>
      </c>
      <c r="D87" s="17" t="s">
        <v>46</v>
      </c>
      <c r="E87" s="22" t="s">
        <v>185</v>
      </c>
      <c r="F87" s="23" t="s">
        <v>102</v>
      </c>
      <c r="G87" s="24">
        <v>227.76</v>
      </c>
      <c r="H87" s="24"/>
      <c r="I87" s="24">
        <f>ROUND(ROUND(H87,2)*ROUND(G87,2),2)</f>
        <v>0</v>
      </c>
      <c r="O87">
        <f>(I87*21)/100</f>
        <v>0</v>
      </c>
      <c r="P87" t="s">
        <v>21</v>
      </c>
    </row>
    <row r="88" spans="1:5" ht="12.75" customHeight="1">
      <c r="A88" s="25" t="s">
        <v>49</v>
      </c>
      <c r="E88" s="26" t="s">
        <v>46</v>
      </c>
    </row>
    <row r="89" spans="1:5" ht="38.25" customHeight="1">
      <c r="A89" s="27" t="s">
        <v>51</v>
      </c>
      <c r="E89" s="28" t="s">
        <v>186</v>
      </c>
    </row>
    <row r="90" spans="1:5" ht="89.25" customHeight="1">
      <c r="A90" t="s">
        <v>52</v>
      </c>
      <c r="E90" s="26" t="s">
        <v>182</v>
      </c>
    </row>
    <row r="91" spans="1:9" ht="12.75" customHeight="1">
      <c r="A91" s="5" t="s">
        <v>42</v>
      </c>
      <c r="B91" s="5"/>
      <c r="C91" s="29" t="s">
        <v>74</v>
      </c>
      <c r="D91" s="5"/>
      <c r="E91" s="19" t="s">
        <v>187</v>
      </c>
      <c r="F91" s="5"/>
      <c r="G91" s="5"/>
      <c r="H91" s="5"/>
      <c r="I91" s="30">
        <f>0+I92+I96</f>
        <v>0</v>
      </c>
    </row>
    <row r="92" spans="1:16" ht="12.75" customHeight="1">
      <c r="A92" s="17" t="s">
        <v>44</v>
      </c>
      <c r="B92" s="21" t="s">
        <v>188</v>
      </c>
      <c r="C92" s="21" t="s">
        <v>189</v>
      </c>
      <c r="D92" s="17" t="s">
        <v>46</v>
      </c>
      <c r="E92" s="22" t="s">
        <v>190</v>
      </c>
      <c r="F92" s="23" t="s">
        <v>72</v>
      </c>
      <c r="G92" s="24">
        <v>8</v>
      </c>
      <c r="H92" s="24"/>
      <c r="I92" s="24">
        <f>ROUND(ROUND(H92,2)*ROUND(G92,2),2)</f>
        <v>0</v>
      </c>
      <c r="O92">
        <f>(I92*21)/100</f>
        <v>0</v>
      </c>
      <c r="P92" t="s">
        <v>21</v>
      </c>
    </row>
    <row r="93" spans="1:5" ht="25.5" customHeight="1">
      <c r="A93" s="25" t="s">
        <v>49</v>
      </c>
      <c r="E93" s="26" t="s">
        <v>191</v>
      </c>
    </row>
    <row r="94" spans="1:5" ht="12.75" customHeight="1">
      <c r="A94" s="27" t="s">
        <v>51</v>
      </c>
      <c r="E94" s="28" t="s">
        <v>192</v>
      </c>
    </row>
    <row r="95" spans="1:5" ht="63.75" customHeight="1">
      <c r="A95" t="s">
        <v>52</v>
      </c>
      <c r="E95" s="26" t="s">
        <v>193</v>
      </c>
    </row>
    <row r="96" spans="1:16" ht="12.75" customHeight="1">
      <c r="A96" s="17" t="s">
        <v>44</v>
      </c>
      <c r="B96" s="21" t="s">
        <v>194</v>
      </c>
      <c r="C96" s="21" t="s">
        <v>195</v>
      </c>
      <c r="D96" s="17" t="s">
        <v>46</v>
      </c>
      <c r="E96" s="22" t="s">
        <v>196</v>
      </c>
      <c r="F96" s="23" t="s">
        <v>72</v>
      </c>
      <c r="G96" s="24">
        <v>23</v>
      </c>
      <c r="H96" s="24"/>
      <c r="I96" s="24">
        <f>ROUND(ROUND(H96,2)*ROUND(G96,2),2)</f>
        <v>0</v>
      </c>
      <c r="O96">
        <f>(I96*21)/100</f>
        <v>0</v>
      </c>
      <c r="P96" t="s">
        <v>21</v>
      </c>
    </row>
    <row r="97" spans="1:5" ht="12.75" customHeight="1">
      <c r="A97" s="25" t="s">
        <v>49</v>
      </c>
      <c r="E97" s="26" t="s">
        <v>46</v>
      </c>
    </row>
    <row r="98" spans="1:5" ht="12.75" customHeight="1">
      <c r="A98" s="27" t="s">
        <v>51</v>
      </c>
      <c r="E98" s="28" t="s">
        <v>46</v>
      </c>
    </row>
    <row r="99" spans="1:5" ht="12.75" customHeight="1">
      <c r="A99" t="s">
        <v>52</v>
      </c>
      <c r="E99" s="26" t="s">
        <v>197</v>
      </c>
    </row>
    <row r="100" spans="1:9" ht="12.75" customHeight="1">
      <c r="A100" s="5" t="s">
        <v>42</v>
      </c>
      <c r="B100" s="5"/>
      <c r="C100" s="29" t="s">
        <v>39</v>
      </c>
      <c r="D100" s="5"/>
      <c r="E100" s="19" t="s">
        <v>91</v>
      </c>
      <c r="F100" s="5"/>
      <c r="G100" s="5"/>
      <c r="H100" s="5"/>
      <c r="I100" s="30">
        <f>0+I101+I105+I109+I113+I117+I121+I125+I129+I133+I137</f>
        <v>0</v>
      </c>
    </row>
    <row r="101" spans="1:16" ht="12.75" customHeight="1">
      <c r="A101" s="17" t="s">
        <v>44</v>
      </c>
      <c r="B101" s="21" t="s">
        <v>198</v>
      </c>
      <c r="C101" s="21" t="s">
        <v>199</v>
      </c>
      <c r="D101" s="17" t="s">
        <v>46</v>
      </c>
      <c r="E101" s="22" t="s">
        <v>200</v>
      </c>
      <c r="F101" s="23" t="s">
        <v>72</v>
      </c>
      <c r="G101" s="24">
        <v>13</v>
      </c>
      <c r="H101" s="24"/>
      <c r="I101" s="24">
        <f>ROUND(ROUND(H101,2)*ROUND(G101,2),2)</f>
        <v>0</v>
      </c>
      <c r="O101">
        <f>(I101*21)/100</f>
        <v>0</v>
      </c>
      <c r="P101" t="s">
        <v>21</v>
      </c>
    </row>
    <row r="102" spans="1:5" ht="12.75" customHeight="1">
      <c r="A102" s="25" t="s">
        <v>49</v>
      </c>
      <c r="E102" s="26" t="s">
        <v>46</v>
      </c>
    </row>
    <row r="103" spans="1:5" ht="12.75" customHeight="1">
      <c r="A103" s="27" t="s">
        <v>51</v>
      </c>
      <c r="E103" s="28" t="s">
        <v>46</v>
      </c>
    </row>
    <row r="104" spans="1:5" ht="63.75" customHeight="1">
      <c r="A104" t="s">
        <v>52</v>
      </c>
      <c r="E104" s="26" t="s">
        <v>201</v>
      </c>
    </row>
    <row r="105" spans="1:16" ht="12.75" customHeight="1">
      <c r="A105" s="17" t="s">
        <v>44</v>
      </c>
      <c r="B105" s="21" t="s">
        <v>202</v>
      </c>
      <c r="C105" s="21" t="s">
        <v>203</v>
      </c>
      <c r="D105" s="17" t="s">
        <v>46</v>
      </c>
      <c r="E105" s="22" t="s">
        <v>204</v>
      </c>
      <c r="F105" s="23" t="s">
        <v>72</v>
      </c>
      <c r="G105" s="24">
        <v>13</v>
      </c>
      <c r="H105" s="24"/>
      <c r="I105" s="24">
        <f>ROUND(ROUND(H105,2)*ROUND(G105,2),2)</f>
        <v>0</v>
      </c>
      <c r="O105">
        <f>(I105*21)/100</f>
        <v>0</v>
      </c>
      <c r="P105" t="s">
        <v>21</v>
      </c>
    </row>
    <row r="106" spans="1:5" ht="12.75" customHeight="1">
      <c r="A106" s="25" t="s">
        <v>49</v>
      </c>
      <c r="E106" s="26" t="s">
        <v>205</v>
      </c>
    </row>
    <row r="107" spans="1:5" ht="12.75" customHeight="1">
      <c r="A107" s="27" t="s">
        <v>51</v>
      </c>
      <c r="E107" s="28" t="s">
        <v>46</v>
      </c>
    </row>
    <row r="108" spans="1:5" ht="12.75" customHeight="1">
      <c r="A108" t="s">
        <v>52</v>
      </c>
      <c r="E108" s="26" t="s">
        <v>206</v>
      </c>
    </row>
    <row r="109" spans="1:16" ht="12.75" customHeight="1">
      <c r="A109" s="17" t="s">
        <v>44</v>
      </c>
      <c r="B109" s="21" t="s">
        <v>207</v>
      </c>
      <c r="C109" s="21" t="s">
        <v>208</v>
      </c>
      <c r="D109" s="17" t="s">
        <v>46</v>
      </c>
      <c r="E109" s="22" t="s">
        <v>209</v>
      </c>
      <c r="F109" s="23" t="s">
        <v>72</v>
      </c>
      <c r="G109" s="24">
        <v>2</v>
      </c>
      <c r="H109" s="24"/>
      <c r="I109" s="24">
        <f>ROUND(ROUND(H109,2)*ROUND(G109,2),2)</f>
        <v>0</v>
      </c>
      <c r="O109">
        <f>(I109*21)/100</f>
        <v>0</v>
      </c>
      <c r="P109" t="s">
        <v>21</v>
      </c>
    </row>
    <row r="110" spans="1:5" ht="12.75" customHeight="1">
      <c r="A110" s="25" t="s">
        <v>49</v>
      </c>
      <c r="E110" s="26" t="s">
        <v>210</v>
      </c>
    </row>
    <row r="111" spans="1:5" ht="12.75" customHeight="1">
      <c r="A111" s="27" t="s">
        <v>51</v>
      </c>
      <c r="E111" s="28" t="s">
        <v>46</v>
      </c>
    </row>
    <row r="112" spans="1:5" ht="25.5" customHeight="1">
      <c r="A112" t="s">
        <v>52</v>
      </c>
      <c r="E112" s="26" t="s">
        <v>211</v>
      </c>
    </row>
    <row r="113" spans="1:16" ht="12.75" customHeight="1">
      <c r="A113" s="17" t="s">
        <v>44</v>
      </c>
      <c r="B113" s="21" t="s">
        <v>212</v>
      </c>
      <c r="C113" s="21" t="s">
        <v>213</v>
      </c>
      <c r="D113" s="17" t="s">
        <v>46</v>
      </c>
      <c r="E113" s="22" t="s">
        <v>214</v>
      </c>
      <c r="F113" s="23" t="s">
        <v>72</v>
      </c>
      <c r="G113" s="24">
        <v>6</v>
      </c>
      <c r="H113" s="24"/>
      <c r="I113" s="24">
        <f>ROUND(ROUND(H113,2)*ROUND(G113,2),2)</f>
        <v>0</v>
      </c>
      <c r="O113">
        <f>(I113*21)/100</f>
        <v>0</v>
      </c>
      <c r="P113" t="s">
        <v>21</v>
      </c>
    </row>
    <row r="114" spans="1:5" ht="12.75" customHeight="1">
      <c r="A114" s="25" t="s">
        <v>49</v>
      </c>
      <c r="E114" s="26" t="s">
        <v>46</v>
      </c>
    </row>
    <row r="115" spans="1:5" ht="12.75" customHeight="1">
      <c r="A115" s="27" t="s">
        <v>51</v>
      </c>
      <c r="E115" s="28" t="s">
        <v>46</v>
      </c>
    </row>
    <row r="116" spans="1:5" ht="63.75" customHeight="1">
      <c r="A116" t="s">
        <v>52</v>
      </c>
      <c r="E116" s="26" t="s">
        <v>215</v>
      </c>
    </row>
    <row r="117" spans="1:16" ht="12.75" customHeight="1">
      <c r="A117" s="17" t="s">
        <v>44</v>
      </c>
      <c r="B117" s="21" t="s">
        <v>216</v>
      </c>
      <c r="C117" s="21" t="s">
        <v>217</v>
      </c>
      <c r="D117" s="17" t="s">
        <v>46</v>
      </c>
      <c r="E117" s="22" t="s">
        <v>218</v>
      </c>
      <c r="F117" s="23" t="s">
        <v>72</v>
      </c>
      <c r="G117" s="24">
        <v>6</v>
      </c>
      <c r="H117" s="24"/>
      <c r="I117" s="24">
        <f>ROUND(ROUND(H117,2)*ROUND(G117,2),2)</f>
        <v>0</v>
      </c>
      <c r="O117">
        <f>(I117*21)/100</f>
        <v>0</v>
      </c>
      <c r="P117" t="s">
        <v>21</v>
      </c>
    </row>
    <row r="118" spans="1:5" ht="12.75" customHeight="1">
      <c r="A118" s="25" t="s">
        <v>49</v>
      </c>
      <c r="E118" s="26" t="s">
        <v>205</v>
      </c>
    </row>
    <row r="119" spans="1:5" ht="12.75" customHeight="1">
      <c r="A119" s="27" t="s">
        <v>51</v>
      </c>
      <c r="E119" s="28" t="s">
        <v>46</v>
      </c>
    </row>
    <row r="120" spans="1:5" ht="12.75" customHeight="1">
      <c r="A120" t="s">
        <v>52</v>
      </c>
      <c r="E120" s="26" t="s">
        <v>206</v>
      </c>
    </row>
    <row r="121" spans="1:16" ht="12.75" customHeight="1">
      <c r="A121" s="17" t="s">
        <v>44</v>
      </c>
      <c r="B121" s="21" t="s">
        <v>219</v>
      </c>
      <c r="C121" s="21" t="s">
        <v>220</v>
      </c>
      <c r="D121" s="17" t="s">
        <v>46</v>
      </c>
      <c r="E121" s="22" t="s">
        <v>221</v>
      </c>
      <c r="F121" s="23" t="s">
        <v>124</v>
      </c>
      <c r="G121" s="24">
        <v>224.25</v>
      </c>
      <c r="H121" s="24"/>
      <c r="I121" s="24">
        <f>ROUND(ROUND(H121,2)*ROUND(G121,2),2)</f>
        <v>0</v>
      </c>
      <c r="O121">
        <f>(I121*21)/100</f>
        <v>0</v>
      </c>
      <c r="P121" t="s">
        <v>21</v>
      </c>
    </row>
    <row r="122" spans="1:5" ht="12.75" customHeight="1">
      <c r="A122" s="25" t="s">
        <v>49</v>
      </c>
      <c r="E122" s="26" t="s">
        <v>46</v>
      </c>
    </row>
    <row r="123" spans="1:5" ht="76.5" customHeight="1">
      <c r="A123" s="27" t="s">
        <v>51</v>
      </c>
      <c r="E123" s="28" t="s">
        <v>222</v>
      </c>
    </row>
    <row r="124" spans="1:5" ht="38.25" customHeight="1">
      <c r="A124" t="s">
        <v>52</v>
      </c>
      <c r="E124" s="26" t="s">
        <v>223</v>
      </c>
    </row>
    <row r="125" spans="1:16" ht="12.75" customHeight="1">
      <c r="A125" s="17" t="s">
        <v>44</v>
      </c>
      <c r="B125" s="21" t="s">
        <v>224</v>
      </c>
      <c r="C125" s="21" t="s">
        <v>225</v>
      </c>
      <c r="D125" s="17" t="s">
        <v>46</v>
      </c>
      <c r="E125" s="22" t="s">
        <v>226</v>
      </c>
      <c r="F125" s="23" t="s">
        <v>112</v>
      </c>
      <c r="G125" s="24">
        <v>160</v>
      </c>
      <c r="H125" s="24"/>
      <c r="I125" s="24">
        <f>ROUND(ROUND(H125,2)*ROUND(G125,2),2)</f>
        <v>0</v>
      </c>
      <c r="O125">
        <f>(I125*21)/100</f>
        <v>0</v>
      </c>
      <c r="P125" t="s">
        <v>21</v>
      </c>
    </row>
    <row r="126" spans="1:5" ht="25.5" customHeight="1">
      <c r="A126" s="25" t="s">
        <v>49</v>
      </c>
      <c r="E126" s="26" t="s">
        <v>227</v>
      </c>
    </row>
    <row r="127" spans="1:5" ht="12.75" customHeight="1">
      <c r="A127" s="27" t="s">
        <v>51</v>
      </c>
      <c r="E127" s="28" t="s">
        <v>46</v>
      </c>
    </row>
    <row r="128" spans="1:5" ht="38.25" customHeight="1">
      <c r="A128" t="s">
        <v>52</v>
      </c>
      <c r="E128" s="26" t="s">
        <v>228</v>
      </c>
    </row>
    <row r="129" spans="1:16" ht="12.75" customHeight="1">
      <c r="A129" s="17" t="s">
        <v>44</v>
      </c>
      <c r="B129" s="21" t="s">
        <v>229</v>
      </c>
      <c r="C129" s="21" t="s">
        <v>230</v>
      </c>
      <c r="D129" s="17" t="s">
        <v>46</v>
      </c>
      <c r="E129" s="22" t="s">
        <v>231</v>
      </c>
      <c r="F129" s="23" t="s">
        <v>112</v>
      </c>
      <c r="G129" s="24">
        <v>650</v>
      </c>
      <c r="H129" s="24"/>
      <c r="I129" s="24">
        <f>ROUND(ROUND(H129,2)*ROUND(G129,2),2)</f>
        <v>0</v>
      </c>
      <c r="O129">
        <f>(I129*21)/100</f>
        <v>0</v>
      </c>
      <c r="P129" t="s">
        <v>21</v>
      </c>
    </row>
    <row r="130" spans="1:5" ht="12.75" customHeight="1">
      <c r="A130" s="25" t="s">
        <v>49</v>
      </c>
      <c r="E130" s="26" t="s">
        <v>232</v>
      </c>
    </row>
    <row r="131" spans="1:5" ht="12.75" customHeight="1">
      <c r="A131" s="27" t="s">
        <v>51</v>
      </c>
      <c r="E131" s="28" t="s">
        <v>46</v>
      </c>
    </row>
    <row r="132" spans="1:5" ht="12.75" customHeight="1">
      <c r="A132" t="s">
        <v>52</v>
      </c>
      <c r="E132" s="26" t="s">
        <v>233</v>
      </c>
    </row>
    <row r="133" spans="1:16" ht="12.75" customHeight="1">
      <c r="A133" s="17" t="s">
        <v>44</v>
      </c>
      <c r="B133" s="21" t="s">
        <v>234</v>
      </c>
      <c r="C133" s="21" t="s">
        <v>235</v>
      </c>
      <c r="D133" s="17" t="s">
        <v>46</v>
      </c>
      <c r="E133" s="22" t="s">
        <v>236</v>
      </c>
      <c r="F133" s="23" t="s">
        <v>112</v>
      </c>
      <c r="G133" s="24">
        <v>950</v>
      </c>
      <c r="H133" s="24"/>
      <c r="I133" s="24">
        <f>ROUND(ROUND(H133,2)*ROUND(G133,2),2)</f>
        <v>0</v>
      </c>
      <c r="O133">
        <f>(I133*21)/100</f>
        <v>0</v>
      </c>
      <c r="P133" t="s">
        <v>21</v>
      </c>
    </row>
    <row r="134" spans="1:5" ht="12.75" customHeight="1">
      <c r="A134" s="25" t="s">
        <v>49</v>
      </c>
      <c r="E134" s="26" t="s">
        <v>46</v>
      </c>
    </row>
    <row r="135" spans="1:5" ht="12.75" customHeight="1">
      <c r="A135" s="27" t="s">
        <v>51</v>
      </c>
      <c r="E135" s="28" t="s">
        <v>46</v>
      </c>
    </row>
    <row r="136" spans="1:5" ht="12.75" customHeight="1">
      <c r="A136" t="s">
        <v>52</v>
      </c>
      <c r="E136" s="26" t="s">
        <v>237</v>
      </c>
    </row>
    <row r="137" spans="1:16" ht="12.75" customHeight="1">
      <c r="A137" s="17" t="s">
        <v>44</v>
      </c>
      <c r="B137" s="21" t="s">
        <v>238</v>
      </c>
      <c r="C137" s="21" t="s">
        <v>239</v>
      </c>
      <c r="D137" s="17" t="s">
        <v>46</v>
      </c>
      <c r="E137" s="22" t="s">
        <v>240</v>
      </c>
      <c r="F137" s="23" t="s">
        <v>72</v>
      </c>
      <c r="G137" s="24">
        <v>8</v>
      </c>
      <c r="H137" s="24"/>
      <c r="I137" s="24">
        <f>ROUND(ROUND(H137,2)*ROUND(G137,2),2)</f>
        <v>0</v>
      </c>
      <c r="O137">
        <f>(I137*21)/100</f>
        <v>0</v>
      </c>
      <c r="P137" t="s">
        <v>21</v>
      </c>
    </row>
    <row r="138" spans="1:5" ht="12.75" customHeight="1">
      <c r="A138" s="25" t="s">
        <v>49</v>
      </c>
      <c r="E138" s="26" t="s">
        <v>108</v>
      </c>
    </row>
    <row r="139" spans="1:5" ht="12.75" customHeight="1">
      <c r="A139" s="27" t="s">
        <v>51</v>
      </c>
      <c r="E139" s="28" t="s">
        <v>46</v>
      </c>
    </row>
    <row r="140" spans="1:5" ht="25.5" customHeight="1">
      <c r="A140" t="s">
        <v>52</v>
      </c>
      <c r="E140" s="26" t="s">
        <v>241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Iwanejko</dc:creator>
  <cp:keywords/>
  <dc:description/>
  <cp:lastModifiedBy>Vojta Iwanejko</cp:lastModifiedBy>
  <cp:lastPrinted>2017-04-13T07:52:12Z</cp:lastPrinted>
  <dcterms:created xsi:type="dcterms:W3CDTF">2017-04-13T07:50:48Z</dcterms:created>
  <dcterms:modified xsi:type="dcterms:W3CDTF">2017-04-13T09:37:38Z</dcterms:modified>
  <cp:category/>
  <cp:version/>
  <cp:contentType/>
  <cp:contentStatus/>
</cp:coreProperties>
</file>