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40" windowWidth="20775" windowHeight="9660"/>
  </bookViews>
  <sheets>
    <sheet name="Rekapitulace stavby" sheetId="1" r:id="rId1"/>
    <sheet name="SO 701 - ZŠ ŠVERMOVA- STA..." sheetId="2" r:id="rId2"/>
    <sheet name="701-1A - TECHNOLOGIE STRA..." sheetId="3" r:id="rId3"/>
    <sheet name="701-1 - ZDRAVOTNĚ TECHNIC..." sheetId="4" r:id="rId4"/>
    <sheet name="701-2 - VYTÁPĚNÍ" sheetId="5" r:id="rId5"/>
    <sheet name="701- 3A - SVÍTIDLA" sheetId="6" r:id="rId6"/>
    <sheet name="701-3 B - SILNOPROUDÉ ROZ..." sheetId="7" r:id="rId7"/>
    <sheet name="701- 4 - VZDUCHOTECHNIKA" sheetId="8" r:id="rId8"/>
    <sheet name="701-5 - MĚŘENÍ A REGULACE" sheetId="9" r:id="rId9"/>
    <sheet name="Pokyny pro vyplnění" sheetId="10" r:id="rId10"/>
  </sheets>
  <definedNames>
    <definedName name="_xlnm._FilterDatabase" localSheetId="5" hidden="1">'701- 3A - SVÍTIDLA'!$C$89:$K$109</definedName>
    <definedName name="_xlnm._FilterDatabase" localSheetId="7" hidden="1">'701- 4 - VZDUCHOTECHNIKA'!$C$86:$K$151</definedName>
    <definedName name="_xlnm._FilterDatabase" localSheetId="3" hidden="1">'701-1 - ZDRAVOTNĚ TECHNIC...'!$C$87:$K$181</definedName>
    <definedName name="_xlnm._FilterDatabase" localSheetId="2" hidden="1">'701-1A - TECHNOLOGIE STRA...'!$C$81:$K$154</definedName>
    <definedName name="_xlnm._FilterDatabase" localSheetId="4" hidden="1">'701-2 - VYTÁPĚNÍ'!$C$90:$K$175</definedName>
    <definedName name="_xlnm._FilterDatabase" localSheetId="6" hidden="1">'701-3 B - SILNOPROUDÉ ROZ...'!$C$92:$K$178</definedName>
    <definedName name="_xlnm._FilterDatabase" localSheetId="8" hidden="1">'701-5 - MĚŘENÍ A REGULACE'!$C$89:$K$189</definedName>
    <definedName name="_xlnm._FilterDatabase" localSheetId="1" hidden="1">'SO 701 - ZŠ ŠVERMOVA- STA...'!$C$107:$K$867</definedName>
    <definedName name="_xlnm.Print_Titles" localSheetId="5">'701- 3A - SVÍTIDLA'!$89:$89</definedName>
    <definedName name="_xlnm.Print_Titles" localSheetId="7">'701- 4 - VZDUCHOTECHNIKA'!$86:$86</definedName>
    <definedName name="_xlnm.Print_Titles" localSheetId="3">'701-1 - ZDRAVOTNĚ TECHNIC...'!$87:$87</definedName>
    <definedName name="_xlnm.Print_Titles" localSheetId="2">'701-1A - TECHNOLOGIE STRA...'!$81:$81</definedName>
    <definedName name="_xlnm.Print_Titles" localSheetId="4">'701-2 - VYTÁPĚNÍ'!$90:$90</definedName>
    <definedName name="_xlnm.Print_Titles" localSheetId="6">'701-3 B - SILNOPROUDÉ ROZ...'!$92:$92</definedName>
    <definedName name="_xlnm.Print_Titles" localSheetId="8">'701-5 - MĚŘENÍ A REGULACE'!$89:$89</definedName>
    <definedName name="_xlnm.Print_Titles" localSheetId="0">'Rekapitulace stavby'!$49:$49</definedName>
    <definedName name="_xlnm.Print_Titles" localSheetId="1">'SO 701 - ZŠ ŠVERMOVA- STA...'!$107:$107</definedName>
    <definedName name="_xlnm.Print_Area" localSheetId="5">'701- 3A - SVÍTIDLA'!$C$4:$J$40,'701- 3A - SVÍTIDLA'!$C$46:$J$67,'701- 3A - SVÍTIDLA'!$C$73:$K$109</definedName>
    <definedName name="_xlnm.Print_Area" localSheetId="7">'701- 4 - VZDUCHOTECHNIKA'!$C$4:$J$38,'701- 4 - VZDUCHOTECHNIKA'!$C$44:$J$66,'701- 4 - VZDUCHOTECHNIKA'!$C$72:$K$151</definedName>
    <definedName name="_xlnm.Print_Area" localSheetId="3">'701-1 - ZDRAVOTNĚ TECHNIC...'!$C$4:$J$38,'701-1 - ZDRAVOTNĚ TECHNIC...'!$C$44:$J$67,'701-1 - ZDRAVOTNĚ TECHNIC...'!$C$73:$K$181</definedName>
    <definedName name="_xlnm.Print_Area" localSheetId="2">'701-1A - TECHNOLOGIE STRA...'!$C$4:$J$38,'701-1A - TECHNOLOGIE STRA...'!$C$44:$J$61,'701-1A - TECHNOLOGIE STRA...'!$C$67:$K$154</definedName>
    <definedName name="_xlnm.Print_Area" localSheetId="4">'701-2 - VYTÁPĚNÍ'!$C$4:$J$38,'701-2 - VYTÁPĚNÍ'!$C$44:$J$70,'701-2 - VYTÁPĚNÍ'!$C$76:$K$175</definedName>
    <definedName name="_xlnm.Print_Area" localSheetId="6">'701-3 B - SILNOPROUDÉ ROZ...'!$C$4:$J$40,'701-3 B - SILNOPROUDÉ ROZ...'!$C$46:$J$70,'701-3 B - SILNOPROUDÉ ROZ...'!$C$76:$K$178</definedName>
    <definedName name="_xlnm.Print_Area" localSheetId="8">'701-5 - MĚŘENÍ A REGULACE'!$C$4:$J$38,'701-5 - MĚŘENÍ A REGULACE'!$C$44:$J$69,'701-5 - MĚŘENÍ A REGULACE'!$C$75:$K$189</definedName>
    <definedName name="_xlnm.Print_Area" localSheetId="9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stavby'!$C$39:$AQ$62</definedName>
    <definedName name="_xlnm.Print_Area" localSheetId="1">'SO 701 - ZŠ ŠVERMOVA- STA...'!$C$4:$J$36,'SO 701 - ZŠ ŠVERMOVA- STA...'!$C$42:$J$89,'SO 701 - ZŠ ŠVERMOVA- STA...'!$C$95:$K$867</definedName>
  </definedNames>
  <calcPr calcId="145621"/>
</workbook>
</file>

<file path=xl/calcChain.xml><?xml version="1.0" encoding="utf-8"?>
<calcChain xmlns="http://schemas.openxmlformats.org/spreadsheetml/2006/main">
  <c r="J189" i="9" l="1"/>
  <c r="AY61" i="1"/>
  <c r="AX61" i="1"/>
  <c r="J68" i="9"/>
  <c r="BI188" i="9"/>
  <c r="BH188" i="9"/>
  <c r="BG188" i="9"/>
  <c r="BF188" i="9"/>
  <c r="T188" i="9"/>
  <c r="R188" i="9"/>
  <c r="P188" i="9"/>
  <c r="BK188" i="9"/>
  <c r="J188" i="9"/>
  <c r="BE188" i="9" s="1"/>
  <c r="BI187" i="9"/>
  <c r="BH187" i="9"/>
  <c r="BG187" i="9"/>
  <c r="BF187" i="9"/>
  <c r="T187" i="9"/>
  <c r="R187" i="9"/>
  <c r="P187" i="9"/>
  <c r="BK187" i="9"/>
  <c r="J187" i="9"/>
  <c r="BE187" i="9" s="1"/>
  <c r="BI186" i="9"/>
  <c r="BH186" i="9"/>
  <c r="BG186" i="9"/>
  <c r="BF186" i="9"/>
  <c r="BE186" i="9"/>
  <c r="T186" i="9"/>
  <c r="R186" i="9"/>
  <c r="P186" i="9"/>
  <c r="BK186" i="9"/>
  <c r="J186" i="9"/>
  <c r="BI185" i="9"/>
  <c r="BH185" i="9"/>
  <c r="BG185" i="9"/>
  <c r="BF185" i="9"/>
  <c r="T185" i="9"/>
  <c r="R185" i="9"/>
  <c r="P185" i="9"/>
  <c r="BK185" i="9"/>
  <c r="J185" i="9"/>
  <c r="BE185" i="9" s="1"/>
  <c r="BI184" i="9"/>
  <c r="BH184" i="9"/>
  <c r="BG184" i="9"/>
  <c r="BF184" i="9"/>
  <c r="T184" i="9"/>
  <c r="R184" i="9"/>
  <c r="P184" i="9"/>
  <c r="BK184" i="9"/>
  <c r="J184" i="9"/>
  <c r="BE184" i="9" s="1"/>
  <c r="BI183" i="9"/>
  <c r="BH183" i="9"/>
  <c r="BG183" i="9"/>
  <c r="BF183" i="9"/>
  <c r="T183" i="9"/>
  <c r="R183" i="9"/>
  <c r="P183" i="9"/>
  <c r="BK183" i="9"/>
  <c r="J183" i="9"/>
  <c r="BE183" i="9" s="1"/>
  <c r="BI182" i="9"/>
  <c r="BH182" i="9"/>
  <c r="BG182" i="9"/>
  <c r="BF182" i="9"/>
  <c r="T182" i="9"/>
  <c r="R182" i="9"/>
  <c r="P182" i="9"/>
  <c r="BK182" i="9"/>
  <c r="J182" i="9"/>
  <c r="BE182" i="9" s="1"/>
  <c r="BI181" i="9"/>
  <c r="BH181" i="9"/>
  <c r="BG181" i="9"/>
  <c r="BF181" i="9"/>
  <c r="T181" i="9"/>
  <c r="R181" i="9"/>
  <c r="P181" i="9"/>
  <c r="BK181" i="9"/>
  <c r="J181" i="9"/>
  <c r="BE181" i="9" s="1"/>
  <c r="BI180" i="9"/>
  <c r="BH180" i="9"/>
  <c r="BG180" i="9"/>
  <c r="BF180" i="9"/>
  <c r="BE180" i="9"/>
  <c r="T180" i="9"/>
  <c r="R180" i="9"/>
  <c r="P180" i="9"/>
  <c r="BK180" i="9"/>
  <c r="J180" i="9"/>
  <c r="BI179" i="9"/>
  <c r="BH179" i="9"/>
  <c r="BG179" i="9"/>
  <c r="BF179" i="9"/>
  <c r="BE179" i="9"/>
  <c r="T179" i="9"/>
  <c r="R179" i="9"/>
  <c r="P179" i="9"/>
  <c r="BK179" i="9"/>
  <c r="J179" i="9"/>
  <c r="BI178" i="9"/>
  <c r="BH178" i="9"/>
  <c r="BG178" i="9"/>
  <c r="BF178" i="9"/>
  <c r="BE178" i="9"/>
  <c r="T178" i="9"/>
  <c r="R178" i="9"/>
  <c r="P178" i="9"/>
  <c r="BK178" i="9"/>
  <c r="J178" i="9"/>
  <c r="BI177" i="9"/>
  <c r="BH177" i="9"/>
  <c r="BG177" i="9"/>
  <c r="BF177" i="9"/>
  <c r="BE177" i="9"/>
  <c r="T177" i="9"/>
  <c r="R177" i="9"/>
  <c r="P177" i="9"/>
  <c r="BK177" i="9"/>
  <c r="J177" i="9"/>
  <c r="BI176" i="9"/>
  <c r="BH176" i="9"/>
  <c r="BG176" i="9"/>
  <c r="BF176" i="9"/>
  <c r="BE176" i="9"/>
  <c r="T176" i="9"/>
  <c r="R176" i="9"/>
  <c r="P176" i="9"/>
  <c r="BK176" i="9"/>
  <c r="J176" i="9"/>
  <c r="BI175" i="9"/>
  <c r="BH175" i="9"/>
  <c r="BG175" i="9"/>
  <c r="BF175" i="9"/>
  <c r="BE175" i="9"/>
  <c r="T175" i="9"/>
  <c r="R175" i="9"/>
  <c r="P175" i="9"/>
  <c r="BK175" i="9"/>
  <c r="J175" i="9"/>
  <c r="BI174" i="9"/>
  <c r="BH174" i="9"/>
  <c r="BG174" i="9"/>
  <c r="BF174" i="9"/>
  <c r="BE174" i="9"/>
  <c r="T174" i="9"/>
  <c r="R174" i="9"/>
  <c r="P174" i="9"/>
  <c r="BK174" i="9"/>
  <c r="J174" i="9"/>
  <c r="BI173" i="9"/>
  <c r="BH173" i="9"/>
  <c r="BG173" i="9"/>
  <c r="BF173" i="9"/>
  <c r="BE173" i="9"/>
  <c r="T173" i="9"/>
  <c r="R173" i="9"/>
  <c r="P173" i="9"/>
  <c r="BK173" i="9"/>
  <c r="J173" i="9"/>
  <c r="BI172" i="9"/>
  <c r="BH172" i="9"/>
  <c r="BG172" i="9"/>
  <c r="BF172" i="9"/>
  <c r="BE172" i="9"/>
  <c r="T172" i="9"/>
  <c r="R172" i="9"/>
  <c r="P172" i="9"/>
  <c r="BK172" i="9"/>
  <c r="J172" i="9"/>
  <c r="BI171" i="9"/>
  <c r="BH171" i="9"/>
  <c r="BG171" i="9"/>
  <c r="BF171" i="9"/>
  <c r="T171" i="9"/>
  <c r="R171" i="9"/>
  <c r="P171" i="9"/>
  <c r="BK171" i="9"/>
  <c r="J171" i="9"/>
  <c r="BE171" i="9" s="1"/>
  <c r="BI170" i="9"/>
  <c r="BH170" i="9"/>
  <c r="BG170" i="9"/>
  <c r="BF170" i="9"/>
  <c r="T170" i="9"/>
  <c r="R170" i="9"/>
  <c r="P170" i="9"/>
  <c r="BK170" i="9"/>
  <c r="J170" i="9"/>
  <c r="BE170" i="9" s="1"/>
  <c r="BI169" i="9"/>
  <c r="BH169" i="9"/>
  <c r="BG169" i="9"/>
  <c r="BF169" i="9"/>
  <c r="BE169" i="9"/>
  <c r="T169" i="9"/>
  <c r="R169" i="9"/>
  <c r="P169" i="9"/>
  <c r="BK169" i="9"/>
  <c r="J169" i="9"/>
  <c r="BI168" i="9"/>
  <c r="BH168" i="9"/>
  <c r="BG168" i="9"/>
  <c r="BF168" i="9"/>
  <c r="BE168" i="9"/>
  <c r="T168" i="9"/>
  <c r="T167" i="9" s="1"/>
  <c r="R168" i="9"/>
  <c r="R167" i="9" s="1"/>
  <c r="P168" i="9"/>
  <c r="P167" i="9" s="1"/>
  <c r="BK168" i="9"/>
  <c r="BK167" i="9" s="1"/>
  <c r="J167" i="9" s="1"/>
  <c r="J67" i="9" s="1"/>
  <c r="J168" i="9"/>
  <c r="BI166" i="9"/>
  <c r="BH166" i="9"/>
  <c r="BG166" i="9"/>
  <c r="BF166" i="9"/>
  <c r="T166" i="9"/>
  <c r="R166" i="9"/>
  <c r="P166" i="9"/>
  <c r="BK166" i="9"/>
  <c r="J166" i="9"/>
  <c r="BE166" i="9" s="1"/>
  <c r="BI165" i="9"/>
  <c r="BH165" i="9"/>
  <c r="BG165" i="9"/>
  <c r="BF165" i="9"/>
  <c r="BE165" i="9"/>
  <c r="T165" i="9"/>
  <c r="R165" i="9"/>
  <c r="P165" i="9"/>
  <c r="BK165" i="9"/>
  <c r="J165" i="9"/>
  <c r="BI164" i="9"/>
  <c r="BH164" i="9"/>
  <c r="BG164" i="9"/>
  <c r="BF164" i="9"/>
  <c r="BE164" i="9"/>
  <c r="T164" i="9"/>
  <c r="R164" i="9"/>
  <c r="P164" i="9"/>
  <c r="BK164" i="9"/>
  <c r="J164" i="9"/>
  <c r="BI163" i="9"/>
  <c r="BH163" i="9"/>
  <c r="BG163" i="9"/>
  <c r="BF163" i="9"/>
  <c r="T163" i="9"/>
  <c r="R163" i="9"/>
  <c r="P163" i="9"/>
  <c r="BK163" i="9"/>
  <c r="J163" i="9"/>
  <c r="BE163" i="9" s="1"/>
  <c r="BI162" i="9"/>
  <c r="BH162" i="9"/>
  <c r="BG162" i="9"/>
  <c r="BF162" i="9"/>
  <c r="T162" i="9"/>
  <c r="R162" i="9"/>
  <c r="P162" i="9"/>
  <c r="BK162" i="9"/>
  <c r="J162" i="9"/>
  <c r="BE162" i="9" s="1"/>
  <c r="BI161" i="9"/>
  <c r="BH161" i="9"/>
  <c r="BG161" i="9"/>
  <c r="BF161" i="9"/>
  <c r="T161" i="9"/>
  <c r="R161" i="9"/>
  <c r="P161" i="9"/>
  <c r="BK161" i="9"/>
  <c r="J161" i="9"/>
  <c r="BE161" i="9" s="1"/>
  <c r="BI160" i="9"/>
  <c r="BH160" i="9"/>
  <c r="BG160" i="9"/>
  <c r="BF160" i="9"/>
  <c r="BE160" i="9"/>
  <c r="T160" i="9"/>
  <c r="R160" i="9"/>
  <c r="P160" i="9"/>
  <c r="BK160" i="9"/>
  <c r="J160" i="9"/>
  <c r="BI159" i="9"/>
  <c r="BH159" i="9"/>
  <c r="BG159" i="9"/>
  <c r="BF159" i="9"/>
  <c r="BE159" i="9"/>
  <c r="T159" i="9"/>
  <c r="R159" i="9"/>
  <c r="P159" i="9"/>
  <c r="BK159" i="9"/>
  <c r="J159" i="9"/>
  <c r="BI158" i="9"/>
  <c r="BH158" i="9"/>
  <c r="BG158" i="9"/>
  <c r="BF158" i="9"/>
  <c r="BE158" i="9"/>
  <c r="T158" i="9"/>
  <c r="R158" i="9"/>
  <c r="P158" i="9"/>
  <c r="BK158" i="9"/>
  <c r="J158" i="9"/>
  <c r="BI157" i="9"/>
  <c r="BH157" i="9"/>
  <c r="BG157" i="9"/>
  <c r="BF157" i="9"/>
  <c r="BE157" i="9"/>
  <c r="T157" i="9"/>
  <c r="R157" i="9"/>
  <c r="P157" i="9"/>
  <c r="BK157" i="9"/>
  <c r="J157" i="9"/>
  <c r="BI156" i="9"/>
  <c r="BH156" i="9"/>
  <c r="BG156" i="9"/>
  <c r="BF156" i="9"/>
  <c r="BE156" i="9"/>
  <c r="T156" i="9"/>
  <c r="R156" i="9"/>
  <c r="P156" i="9"/>
  <c r="BK156" i="9"/>
  <c r="J156" i="9"/>
  <c r="BI155" i="9"/>
  <c r="BH155" i="9"/>
  <c r="BG155" i="9"/>
  <c r="BF155" i="9"/>
  <c r="T155" i="9"/>
  <c r="R155" i="9"/>
  <c r="P155" i="9"/>
  <c r="BK155" i="9"/>
  <c r="J155" i="9"/>
  <c r="BE155" i="9" s="1"/>
  <c r="BI154" i="9"/>
  <c r="BH154" i="9"/>
  <c r="BG154" i="9"/>
  <c r="BF154" i="9"/>
  <c r="T154" i="9"/>
  <c r="R154" i="9"/>
  <c r="P154" i="9"/>
  <c r="BK154" i="9"/>
  <c r="J154" i="9"/>
  <c r="BE154" i="9" s="1"/>
  <c r="BI153" i="9"/>
  <c r="BH153" i="9"/>
  <c r="BG153" i="9"/>
  <c r="BF153" i="9"/>
  <c r="BE153" i="9"/>
  <c r="T153" i="9"/>
  <c r="R153" i="9"/>
  <c r="P153" i="9"/>
  <c r="BK153" i="9"/>
  <c r="J153" i="9"/>
  <c r="BI152" i="9"/>
  <c r="BH152" i="9"/>
  <c r="BG152" i="9"/>
  <c r="BF152" i="9"/>
  <c r="BE152" i="9"/>
  <c r="T152" i="9"/>
  <c r="R152" i="9"/>
  <c r="P152" i="9"/>
  <c r="BK152" i="9"/>
  <c r="J152" i="9"/>
  <c r="BI151" i="9"/>
  <c r="BH151" i="9"/>
  <c r="BG151" i="9"/>
  <c r="BF151" i="9"/>
  <c r="T151" i="9"/>
  <c r="R151" i="9"/>
  <c r="P151" i="9"/>
  <c r="BK151" i="9"/>
  <c r="J151" i="9"/>
  <c r="BE151" i="9" s="1"/>
  <c r="BI150" i="9"/>
  <c r="BH150" i="9"/>
  <c r="BG150" i="9"/>
  <c r="BF150" i="9"/>
  <c r="T150" i="9"/>
  <c r="R150" i="9"/>
  <c r="P150" i="9"/>
  <c r="BK150" i="9"/>
  <c r="J150" i="9"/>
  <c r="BE150" i="9" s="1"/>
  <c r="BI149" i="9"/>
  <c r="BH149" i="9"/>
  <c r="BG149" i="9"/>
  <c r="BF149" i="9"/>
  <c r="BE149" i="9"/>
  <c r="T149" i="9"/>
  <c r="R149" i="9"/>
  <c r="P149" i="9"/>
  <c r="BK149" i="9"/>
  <c r="J149" i="9"/>
  <c r="BI148" i="9"/>
  <c r="BH148" i="9"/>
  <c r="BG148" i="9"/>
  <c r="BF148" i="9"/>
  <c r="T148" i="9"/>
  <c r="T147" i="9" s="1"/>
  <c r="R148" i="9"/>
  <c r="R147" i="9" s="1"/>
  <c r="P148" i="9"/>
  <c r="P147" i="9" s="1"/>
  <c r="BK148" i="9"/>
  <c r="BK147" i="9" s="1"/>
  <c r="J147" i="9" s="1"/>
  <c r="J66" i="9" s="1"/>
  <c r="J148" i="9"/>
  <c r="BE148" i="9" s="1"/>
  <c r="BI146" i="9"/>
  <c r="BH146" i="9"/>
  <c r="BG146" i="9"/>
  <c r="BF146" i="9"/>
  <c r="T146" i="9"/>
  <c r="R146" i="9"/>
  <c r="P146" i="9"/>
  <c r="BK146" i="9"/>
  <c r="J146" i="9"/>
  <c r="BE146" i="9" s="1"/>
  <c r="BI145" i="9"/>
  <c r="BH145" i="9"/>
  <c r="BG145" i="9"/>
  <c r="BF145" i="9"/>
  <c r="T145" i="9"/>
  <c r="R145" i="9"/>
  <c r="P145" i="9"/>
  <c r="BK145" i="9"/>
  <c r="J145" i="9"/>
  <c r="BE145" i="9" s="1"/>
  <c r="BI144" i="9"/>
  <c r="BH144" i="9"/>
  <c r="BG144" i="9"/>
  <c r="BF144" i="9"/>
  <c r="T144" i="9"/>
  <c r="R144" i="9"/>
  <c r="P144" i="9"/>
  <c r="BK144" i="9"/>
  <c r="J144" i="9"/>
  <c r="BE144" i="9" s="1"/>
  <c r="BI143" i="9"/>
  <c r="BH143" i="9"/>
  <c r="BG143" i="9"/>
  <c r="BF143" i="9"/>
  <c r="BE143" i="9"/>
  <c r="T143" i="9"/>
  <c r="R143" i="9"/>
  <c r="P143" i="9"/>
  <c r="BK143" i="9"/>
  <c r="J143" i="9"/>
  <c r="BI142" i="9"/>
  <c r="BH142" i="9"/>
  <c r="BG142" i="9"/>
  <c r="BF142" i="9"/>
  <c r="BE142" i="9"/>
  <c r="T142" i="9"/>
  <c r="R142" i="9"/>
  <c r="P142" i="9"/>
  <c r="BK142" i="9"/>
  <c r="J142" i="9"/>
  <c r="BI141" i="9"/>
  <c r="BH141" i="9"/>
  <c r="BG141" i="9"/>
  <c r="BF141" i="9"/>
  <c r="BE141" i="9"/>
  <c r="T141" i="9"/>
  <c r="R141" i="9"/>
  <c r="P141" i="9"/>
  <c r="BK141" i="9"/>
  <c r="J141" i="9"/>
  <c r="BI140" i="9"/>
  <c r="BH140" i="9"/>
  <c r="BG140" i="9"/>
  <c r="BF140" i="9"/>
  <c r="BE140" i="9"/>
  <c r="T140" i="9"/>
  <c r="R140" i="9"/>
  <c r="P140" i="9"/>
  <c r="BK140" i="9"/>
  <c r="J140" i="9"/>
  <c r="BI139" i="9"/>
  <c r="BH139" i="9"/>
  <c r="BG139" i="9"/>
  <c r="BF139" i="9"/>
  <c r="BE139" i="9"/>
  <c r="T139" i="9"/>
  <c r="R139" i="9"/>
  <c r="P139" i="9"/>
  <c r="BK139" i="9"/>
  <c r="J139" i="9"/>
  <c r="BI138" i="9"/>
  <c r="BH138" i="9"/>
  <c r="BG138" i="9"/>
  <c r="BF138" i="9"/>
  <c r="BE138" i="9"/>
  <c r="T138" i="9"/>
  <c r="R138" i="9"/>
  <c r="P138" i="9"/>
  <c r="BK138" i="9"/>
  <c r="J138" i="9"/>
  <c r="BI137" i="9"/>
  <c r="BH137" i="9"/>
  <c r="BG137" i="9"/>
  <c r="BF137" i="9"/>
  <c r="BE137" i="9"/>
  <c r="T137" i="9"/>
  <c r="R137" i="9"/>
  <c r="P137" i="9"/>
  <c r="BK137" i="9"/>
  <c r="J137" i="9"/>
  <c r="BI136" i="9"/>
  <c r="BH136" i="9"/>
  <c r="BG136" i="9"/>
  <c r="BF136" i="9"/>
  <c r="BE136" i="9"/>
  <c r="T136" i="9"/>
  <c r="R136" i="9"/>
  <c r="P136" i="9"/>
  <c r="BK136" i="9"/>
  <c r="J136" i="9"/>
  <c r="BI135" i="9"/>
  <c r="BH135" i="9"/>
  <c r="BG135" i="9"/>
  <c r="BF135" i="9"/>
  <c r="BE135" i="9"/>
  <c r="T135" i="9"/>
  <c r="R135" i="9"/>
  <c r="P135" i="9"/>
  <c r="BK135" i="9"/>
  <c r="J135" i="9"/>
  <c r="BI134" i="9"/>
  <c r="BH134" i="9"/>
  <c r="BG134" i="9"/>
  <c r="BF134" i="9"/>
  <c r="BE134" i="9"/>
  <c r="T134" i="9"/>
  <c r="R134" i="9"/>
  <c r="P134" i="9"/>
  <c r="BK134" i="9"/>
  <c r="J134" i="9"/>
  <c r="BI133" i="9"/>
  <c r="BH133" i="9"/>
  <c r="BG133" i="9"/>
  <c r="BF133" i="9"/>
  <c r="BE133" i="9"/>
  <c r="T133" i="9"/>
  <c r="R133" i="9"/>
  <c r="P133" i="9"/>
  <c r="BK133" i="9"/>
  <c r="J133" i="9"/>
  <c r="BI132" i="9"/>
  <c r="BH132" i="9"/>
  <c r="BG132" i="9"/>
  <c r="BF132" i="9"/>
  <c r="BE132" i="9"/>
  <c r="T132" i="9"/>
  <c r="R132" i="9"/>
  <c r="P132" i="9"/>
  <c r="BK132" i="9"/>
  <c r="J132" i="9"/>
  <c r="BI131" i="9"/>
  <c r="BH131" i="9"/>
  <c r="BG131" i="9"/>
  <c r="BF131" i="9"/>
  <c r="BE131" i="9"/>
  <c r="T131" i="9"/>
  <c r="R131" i="9"/>
  <c r="P131" i="9"/>
  <c r="BK131" i="9"/>
  <c r="J131" i="9"/>
  <c r="BI130" i="9"/>
  <c r="BH130" i="9"/>
  <c r="BG130" i="9"/>
  <c r="BF130" i="9"/>
  <c r="BE130" i="9"/>
  <c r="T130" i="9"/>
  <c r="R130" i="9"/>
  <c r="P130" i="9"/>
  <c r="BK130" i="9"/>
  <c r="J130" i="9"/>
  <c r="BI129" i="9"/>
  <c r="BH129" i="9"/>
  <c r="BG129" i="9"/>
  <c r="BF129" i="9"/>
  <c r="BE129" i="9"/>
  <c r="T129" i="9"/>
  <c r="R129" i="9"/>
  <c r="P129" i="9"/>
  <c r="BK129" i="9"/>
  <c r="J129" i="9"/>
  <c r="BI128" i="9"/>
  <c r="BH128" i="9"/>
  <c r="BG128" i="9"/>
  <c r="BF128" i="9"/>
  <c r="BE128" i="9"/>
  <c r="T128" i="9"/>
  <c r="R128" i="9"/>
  <c r="P128" i="9"/>
  <c r="BK128" i="9"/>
  <c r="J128" i="9"/>
  <c r="BI127" i="9"/>
  <c r="BH127" i="9"/>
  <c r="BG127" i="9"/>
  <c r="BF127" i="9"/>
  <c r="BE127" i="9"/>
  <c r="T127" i="9"/>
  <c r="R127" i="9"/>
  <c r="P127" i="9"/>
  <c r="BK127" i="9"/>
  <c r="J127" i="9"/>
  <c r="BI126" i="9"/>
  <c r="BH126" i="9"/>
  <c r="BG126" i="9"/>
  <c r="BF126" i="9"/>
  <c r="BE126" i="9"/>
  <c r="T126" i="9"/>
  <c r="T125" i="9" s="1"/>
  <c r="R126" i="9"/>
  <c r="R125" i="9" s="1"/>
  <c r="P126" i="9"/>
  <c r="P125" i="9" s="1"/>
  <c r="BK126" i="9"/>
  <c r="BK125" i="9" s="1"/>
  <c r="J125" i="9" s="1"/>
  <c r="J65" i="9" s="1"/>
  <c r="J126" i="9"/>
  <c r="BI124" i="9"/>
  <c r="BH124" i="9"/>
  <c r="BG124" i="9"/>
  <c r="BF124" i="9"/>
  <c r="T124" i="9"/>
  <c r="R124" i="9"/>
  <c r="P124" i="9"/>
  <c r="BK124" i="9"/>
  <c r="J124" i="9"/>
  <c r="BE124" i="9" s="1"/>
  <c r="BI123" i="9"/>
  <c r="BH123" i="9"/>
  <c r="BG123" i="9"/>
  <c r="BF123" i="9"/>
  <c r="T123" i="9"/>
  <c r="R123" i="9"/>
  <c r="P123" i="9"/>
  <c r="BK123" i="9"/>
  <c r="J123" i="9"/>
  <c r="BE123" i="9" s="1"/>
  <c r="BI122" i="9"/>
  <c r="BH122" i="9"/>
  <c r="BG122" i="9"/>
  <c r="BF122" i="9"/>
  <c r="T122" i="9"/>
  <c r="R122" i="9"/>
  <c r="P122" i="9"/>
  <c r="BK122" i="9"/>
  <c r="J122" i="9"/>
  <c r="BE122" i="9" s="1"/>
  <c r="BI121" i="9"/>
  <c r="BH121" i="9"/>
  <c r="BG121" i="9"/>
  <c r="BF121" i="9"/>
  <c r="T121" i="9"/>
  <c r="R121" i="9"/>
  <c r="P121" i="9"/>
  <c r="BK121" i="9"/>
  <c r="J121" i="9"/>
  <c r="BE121" i="9" s="1"/>
  <c r="BI120" i="9"/>
  <c r="BH120" i="9"/>
  <c r="BG120" i="9"/>
  <c r="BF120" i="9"/>
  <c r="T120" i="9"/>
  <c r="T119" i="9" s="1"/>
  <c r="R120" i="9"/>
  <c r="R119" i="9" s="1"/>
  <c r="P120" i="9"/>
  <c r="P119" i="9" s="1"/>
  <c r="BK120" i="9"/>
  <c r="BK119" i="9" s="1"/>
  <c r="J119" i="9" s="1"/>
  <c r="J64" i="9" s="1"/>
  <c r="J120" i="9"/>
  <c r="BE120" i="9" s="1"/>
  <c r="BI118" i="9"/>
  <c r="BH118" i="9"/>
  <c r="BG118" i="9"/>
  <c r="BF118" i="9"/>
  <c r="T118" i="9"/>
  <c r="R118" i="9"/>
  <c r="P118" i="9"/>
  <c r="BK118" i="9"/>
  <c r="J118" i="9"/>
  <c r="BE118" i="9" s="1"/>
  <c r="BI117" i="9"/>
  <c r="BH117" i="9"/>
  <c r="BG117" i="9"/>
  <c r="BF117" i="9"/>
  <c r="T117" i="9"/>
  <c r="R117" i="9"/>
  <c r="P117" i="9"/>
  <c r="BK117" i="9"/>
  <c r="J117" i="9"/>
  <c r="BE117" i="9" s="1"/>
  <c r="BI116" i="9"/>
  <c r="BH116" i="9"/>
  <c r="BG116" i="9"/>
  <c r="BF116" i="9"/>
  <c r="T116" i="9"/>
  <c r="R116" i="9"/>
  <c r="P116" i="9"/>
  <c r="BK116" i="9"/>
  <c r="J116" i="9"/>
  <c r="BE116" i="9" s="1"/>
  <c r="BI115" i="9"/>
  <c r="BH115" i="9"/>
  <c r="BG115" i="9"/>
  <c r="BF115" i="9"/>
  <c r="BE115" i="9"/>
  <c r="T115" i="9"/>
  <c r="R115" i="9"/>
  <c r="P115" i="9"/>
  <c r="BK115" i="9"/>
  <c r="J115" i="9"/>
  <c r="BI114" i="9"/>
  <c r="BH114" i="9"/>
  <c r="BG114" i="9"/>
  <c r="BF114" i="9"/>
  <c r="BE114" i="9"/>
  <c r="T114" i="9"/>
  <c r="R114" i="9"/>
  <c r="P114" i="9"/>
  <c r="BK114" i="9"/>
  <c r="J114" i="9"/>
  <c r="BI113" i="9"/>
  <c r="BH113" i="9"/>
  <c r="BG113" i="9"/>
  <c r="BF113" i="9"/>
  <c r="BE113" i="9"/>
  <c r="T113" i="9"/>
  <c r="R113" i="9"/>
  <c r="P113" i="9"/>
  <c r="BK113" i="9"/>
  <c r="J113" i="9"/>
  <c r="BI112" i="9"/>
  <c r="BH112" i="9"/>
  <c r="BG112" i="9"/>
  <c r="BF112" i="9"/>
  <c r="BE112" i="9"/>
  <c r="T112" i="9"/>
  <c r="R112" i="9"/>
  <c r="P112" i="9"/>
  <c r="BK112" i="9"/>
  <c r="J112" i="9"/>
  <c r="BI111" i="9"/>
  <c r="BH111" i="9"/>
  <c r="BG111" i="9"/>
  <c r="BF111" i="9"/>
  <c r="BE111" i="9"/>
  <c r="T111" i="9"/>
  <c r="R111" i="9"/>
  <c r="P111" i="9"/>
  <c r="BK111" i="9"/>
  <c r="J111" i="9"/>
  <c r="BI110" i="9"/>
  <c r="BH110" i="9"/>
  <c r="BG110" i="9"/>
  <c r="BF110" i="9"/>
  <c r="T110" i="9"/>
  <c r="R110" i="9"/>
  <c r="P110" i="9"/>
  <c r="BK110" i="9"/>
  <c r="J110" i="9"/>
  <c r="BE110" i="9" s="1"/>
  <c r="BI109" i="9"/>
  <c r="BH109" i="9"/>
  <c r="BG109" i="9"/>
  <c r="BF109" i="9"/>
  <c r="T109" i="9"/>
  <c r="R109" i="9"/>
  <c r="P109" i="9"/>
  <c r="BK109" i="9"/>
  <c r="J109" i="9"/>
  <c r="BE109" i="9" s="1"/>
  <c r="BI108" i="9"/>
  <c r="BH108" i="9"/>
  <c r="BG108" i="9"/>
  <c r="BF108" i="9"/>
  <c r="T108" i="9"/>
  <c r="R108" i="9"/>
  <c r="P108" i="9"/>
  <c r="BK108" i="9"/>
  <c r="J108" i="9"/>
  <c r="BE108" i="9" s="1"/>
  <c r="BI107" i="9"/>
  <c r="BH107" i="9"/>
  <c r="BG107" i="9"/>
  <c r="BF107" i="9"/>
  <c r="BE107" i="9"/>
  <c r="T107" i="9"/>
  <c r="R107" i="9"/>
  <c r="P107" i="9"/>
  <c r="BK107" i="9"/>
  <c r="J107" i="9"/>
  <c r="BI106" i="9"/>
  <c r="BH106" i="9"/>
  <c r="BG106" i="9"/>
  <c r="BF106" i="9"/>
  <c r="BE106" i="9"/>
  <c r="T106" i="9"/>
  <c r="R106" i="9"/>
  <c r="P106" i="9"/>
  <c r="BK106" i="9"/>
  <c r="J106" i="9"/>
  <c r="BI105" i="9"/>
  <c r="BH105" i="9"/>
  <c r="BG105" i="9"/>
  <c r="BF105" i="9"/>
  <c r="BE105" i="9"/>
  <c r="T105" i="9"/>
  <c r="R105" i="9"/>
  <c r="P105" i="9"/>
  <c r="BK105" i="9"/>
  <c r="J105" i="9"/>
  <c r="BI104" i="9"/>
  <c r="BH104" i="9"/>
  <c r="BG104" i="9"/>
  <c r="BF104" i="9"/>
  <c r="BE104" i="9"/>
  <c r="T104" i="9"/>
  <c r="R104" i="9"/>
  <c r="P104" i="9"/>
  <c r="BK104" i="9"/>
  <c r="J104" i="9"/>
  <c r="BI103" i="9"/>
  <c r="BH103" i="9"/>
  <c r="BG103" i="9"/>
  <c r="BF103" i="9"/>
  <c r="BE103" i="9"/>
  <c r="T103" i="9"/>
  <c r="R103" i="9"/>
  <c r="P103" i="9"/>
  <c r="BK103" i="9"/>
  <c r="J103" i="9"/>
  <c r="BI102" i="9"/>
  <c r="BH102" i="9"/>
  <c r="BG102" i="9"/>
  <c r="BF102" i="9"/>
  <c r="BE102" i="9"/>
  <c r="T102" i="9"/>
  <c r="R102" i="9"/>
  <c r="P102" i="9"/>
  <c r="BK102" i="9"/>
  <c r="J102" i="9"/>
  <c r="BI101" i="9"/>
  <c r="BH101" i="9"/>
  <c r="BG101" i="9"/>
  <c r="BF101" i="9"/>
  <c r="BE101" i="9"/>
  <c r="T101" i="9"/>
  <c r="T100" i="9" s="1"/>
  <c r="R101" i="9"/>
  <c r="R100" i="9" s="1"/>
  <c r="P101" i="9"/>
  <c r="P100" i="9" s="1"/>
  <c r="BK101" i="9"/>
  <c r="BK100" i="9" s="1"/>
  <c r="J100" i="9" s="1"/>
  <c r="J63" i="9" s="1"/>
  <c r="J101" i="9"/>
  <c r="BI99" i="9"/>
  <c r="BH99" i="9"/>
  <c r="BG99" i="9"/>
  <c r="BF99" i="9"/>
  <c r="BE99" i="9"/>
  <c r="T99" i="9"/>
  <c r="R99" i="9"/>
  <c r="P99" i="9"/>
  <c r="BK99" i="9"/>
  <c r="J99" i="9"/>
  <c r="BI98" i="9"/>
  <c r="BH98" i="9"/>
  <c r="BG98" i="9"/>
  <c r="BF98" i="9"/>
  <c r="BE98" i="9"/>
  <c r="T98" i="9"/>
  <c r="R98" i="9"/>
  <c r="P98" i="9"/>
  <c r="BK98" i="9"/>
  <c r="J98" i="9"/>
  <c r="BI97" i="9"/>
  <c r="BH97" i="9"/>
  <c r="BG97" i="9"/>
  <c r="BF97" i="9"/>
  <c r="BE97" i="9"/>
  <c r="T97" i="9"/>
  <c r="R97" i="9"/>
  <c r="P97" i="9"/>
  <c r="BK97" i="9"/>
  <c r="J97" i="9"/>
  <c r="BI96" i="9"/>
  <c r="BH96" i="9"/>
  <c r="BG96" i="9"/>
  <c r="BF96" i="9"/>
  <c r="BE96" i="9"/>
  <c r="T96" i="9"/>
  <c r="R96" i="9"/>
  <c r="P96" i="9"/>
  <c r="BK96" i="9"/>
  <c r="J96" i="9"/>
  <c r="BI95" i="9"/>
  <c r="BH95" i="9"/>
  <c r="BG95" i="9"/>
  <c r="BF95" i="9"/>
  <c r="BE95" i="9"/>
  <c r="T95" i="9"/>
  <c r="R95" i="9"/>
  <c r="P95" i="9"/>
  <c r="BK95" i="9"/>
  <c r="J95" i="9"/>
  <c r="BI94" i="9"/>
  <c r="BH94" i="9"/>
  <c r="BG94" i="9"/>
  <c r="BF94" i="9"/>
  <c r="BE94" i="9"/>
  <c r="T94" i="9"/>
  <c r="R94" i="9"/>
  <c r="P94" i="9"/>
  <c r="BK94" i="9"/>
  <c r="J94" i="9"/>
  <c r="BI93" i="9"/>
  <c r="F36" i="9" s="1"/>
  <c r="BD61" i="1" s="1"/>
  <c r="BH93" i="9"/>
  <c r="F35" i="9" s="1"/>
  <c r="BC61" i="1" s="1"/>
  <c r="BG93" i="9"/>
  <c r="F34" i="9" s="1"/>
  <c r="BB61" i="1" s="1"/>
  <c r="BF93" i="9"/>
  <c r="F33" i="9" s="1"/>
  <c r="BA61" i="1" s="1"/>
  <c r="BE93" i="9"/>
  <c r="T93" i="9"/>
  <c r="T92" i="9" s="1"/>
  <c r="T91" i="9" s="1"/>
  <c r="T90" i="9" s="1"/>
  <c r="R93" i="9"/>
  <c r="R92" i="9" s="1"/>
  <c r="R91" i="9" s="1"/>
  <c r="R90" i="9" s="1"/>
  <c r="P93" i="9"/>
  <c r="P92" i="9" s="1"/>
  <c r="P91" i="9" s="1"/>
  <c r="P90" i="9" s="1"/>
  <c r="AU61" i="1" s="1"/>
  <c r="BK93" i="9"/>
  <c r="BK92" i="9" s="1"/>
  <c r="J93" i="9"/>
  <c r="J86" i="9"/>
  <c r="F86" i="9"/>
  <c r="F84" i="9"/>
  <c r="E82" i="9"/>
  <c r="E78" i="9"/>
  <c r="J55" i="9"/>
  <c r="F55" i="9"/>
  <c r="F53" i="9"/>
  <c r="E51" i="9"/>
  <c r="J20" i="9"/>
  <c r="E20" i="9"/>
  <c r="F56" i="9" s="1"/>
  <c r="J19" i="9"/>
  <c r="J14" i="9"/>
  <c r="J84" i="9" s="1"/>
  <c r="E7" i="9"/>
  <c r="E47" i="9" s="1"/>
  <c r="T142" i="8"/>
  <c r="P142" i="8"/>
  <c r="R136" i="8"/>
  <c r="T127" i="8"/>
  <c r="P127" i="8"/>
  <c r="AY60" i="1"/>
  <c r="AX60" i="1"/>
  <c r="BI151" i="8"/>
  <c r="BH151" i="8"/>
  <c r="BG151" i="8"/>
  <c r="BF151" i="8"/>
  <c r="BE151" i="8"/>
  <c r="T151" i="8"/>
  <c r="R151" i="8"/>
  <c r="P151" i="8"/>
  <c r="BK151" i="8"/>
  <c r="J151" i="8"/>
  <c r="BI150" i="8"/>
  <c r="BH150" i="8"/>
  <c r="BG150" i="8"/>
  <c r="BF150" i="8"/>
  <c r="BE150" i="8"/>
  <c r="T150" i="8"/>
  <c r="R150" i="8"/>
  <c r="P150" i="8"/>
  <c r="BK150" i="8"/>
  <c r="J150" i="8"/>
  <c r="BI149" i="8"/>
  <c r="BH149" i="8"/>
  <c r="BG149" i="8"/>
  <c r="BF149" i="8"/>
  <c r="BE149" i="8"/>
  <c r="T149" i="8"/>
  <c r="R149" i="8"/>
  <c r="P149" i="8"/>
  <c r="BK149" i="8"/>
  <c r="J149" i="8"/>
  <c r="BI148" i="8"/>
  <c r="BH148" i="8"/>
  <c r="BG148" i="8"/>
  <c r="BF148" i="8"/>
  <c r="BE148" i="8"/>
  <c r="T148" i="8"/>
  <c r="R148" i="8"/>
  <c r="P148" i="8"/>
  <c r="BK148" i="8"/>
  <c r="J148" i="8"/>
  <c r="BI147" i="8"/>
  <c r="BH147" i="8"/>
  <c r="BG147" i="8"/>
  <c r="BF147" i="8"/>
  <c r="BE147" i="8"/>
  <c r="T147" i="8"/>
  <c r="R147" i="8"/>
  <c r="P147" i="8"/>
  <c r="BK147" i="8"/>
  <c r="J147" i="8"/>
  <c r="BI146" i="8"/>
  <c r="BH146" i="8"/>
  <c r="BG146" i="8"/>
  <c r="BF146" i="8"/>
  <c r="BE146" i="8"/>
  <c r="T146" i="8"/>
  <c r="R146" i="8"/>
  <c r="P146" i="8"/>
  <c r="BK146" i="8"/>
  <c r="J146" i="8"/>
  <c r="BI145" i="8"/>
  <c r="BH145" i="8"/>
  <c r="BG145" i="8"/>
  <c r="BF145" i="8"/>
  <c r="BE145" i="8"/>
  <c r="T145" i="8"/>
  <c r="R145" i="8"/>
  <c r="P145" i="8"/>
  <c r="BK145" i="8"/>
  <c r="J145" i="8"/>
  <c r="BI144" i="8"/>
  <c r="BH144" i="8"/>
  <c r="BG144" i="8"/>
  <c r="BF144" i="8"/>
  <c r="BE144" i="8"/>
  <c r="T144" i="8"/>
  <c r="R144" i="8"/>
  <c r="P144" i="8"/>
  <c r="BK144" i="8"/>
  <c r="J144" i="8"/>
  <c r="BI143" i="8"/>
  <c r="BH143" i="8"/>
  <c r="BG143" i="8"/>
  <c r="BF143" i="8"/>
  <c r="BE143" i="8"/>
  <c r="T143" i="8"/>
  <c r="R143" i="8"/>
  <c r="R142" i="8" s="1"/>
  <c r="P143" i="8"/>
  <c r="BK143" i="8"/>
  <c r="BK142" i="8" s="1"/>
  <c r="J142" i="8" s="1"/>
  <c r="J65" i="8" s="1"/>
  <c r="J143" i="8"/>
  <c r="BI141" i="8"/>
  <c r="BH141" i="8"/>
  <c r="BG141" i="8"/>
  <c r="BF141" i="8"/>
  <c r="T141" i="8"/>
  <c r="R141" i="8"/>
  <c r="P141" i="8"/>
  <c r="BK141" i="8"/>
  <c r="J141" i="8"/>
  <c r="BE141" i="8" s="1"/>
  <c r="BI140" i="8"/>
  <c r="BH140" i="8"/>
  <c r="BG140" i="8"/>
  <c r="BF140" i="8"/>
  <c r="T140" i="8"/>
  <c r="R140" i="8"/>
  <c r="P140" i="8"/>
  <c r="BK140" i="8"/>
  <c r="J140" i="8"/>
  <c r="BE140" i="8" s="1"/>
  <c r="BI139" i="8"/>
  <c r="BH139" i="8"/>
  <c r="BG139" i="8"/>
  <c r="BF139" i="8"/>
  <c r="T139" i="8"/>
  <c r="R139" i="8"/>
  <c r="P139" i="8"/>
  <c r="BK139" i="8"/>
  <c r="J139" i="8"/>
  <c r="BE139" i="8" s="1"/>
  <c r="BI138" i="8"/>
  <c r="BH138" i="8"/>
  <c r="BG138" i="8"/>
  <c r="BF138" i="8"/>
  <c r="T138" i="8"/>
  <c r="R138" i="8"/>
  <c r="P138" i="8"/>
  <c r="BK138" i="8"/>
  <c r="J138" i="8"/>
  <c r="BE138" i="8" s="1"/>
  <c r="BI137" i="8"/>
  <c r="BH137" i="8"/>
  <c r="BG137" i="8"/>
  <c r="BF137" i="8"/>
  <c r="T137" i="8"/>
  <c r="R137" i="8"/>
  <c r="P137" i="8"/>
  <c r="BK137" i="8"/>
  <c r="BK136" i="8" s="1"/>
  <c r="J136" i="8" s="1"/>
  <c r="J64" i="8" s="1"/>
  <c r="J137" i="8"/>
  <c r="BE137" i="8" s="1"/>
  <c r="BI135" i="8"/>
  <c r="BH135" i="8"/>
  <c r="BG135" i="8"/>
  <c r="BF135" i="8"/>
  <c r="BE135" i="8"/>
  <c r="T135" i="8"/>
  <c r="R135" i="8"/>
  <c r="P135" i="8"/>
  <c r="BK135" i="8"/>
  <c r="J135" i="8"/>
  <c r="BI134" i="8"/>
  <c r="BH134" i="8"/>
  <c r="BG134" i="8"/>
  <c r="BF134" i="8"/>
  <c r="BE134" i="8"/>
  <c r="T134" i="8"/>
  <c r="R134" i="8"/>
  <c r="P134" i="8"/>
  <c r="BK134" i="8"/>
  <c r="J134" i="8"/>
  <c r="BI133" i="8"/>
  <c r="BH133" i="8"/>
  <c r="BG133" i="8"/>
  <c r="BF133" i="8"/>
  <c r="BE133" i="8"/>
  <c r="T133" i="8"/>
  <c r="R133" i="8"/>
  <c r="P133" i="8"/>
  <c r="BK133" i="8"/>
  <c r="J133" i="8"/>
  <c r="BI132" i="8"/>
  <c r="BH132" i="8"/>
  <c r="BG132" i="8"/>
  <c r="BF132" i="8"/>
  <c r="BE132" i="8"/>
  <c r="T132" i="8"/>
  <c r="R132" i="8"/>
  <c r="P132" i="8"/>
  <c r="BK132" i="8"/>
  <c r="J132" i="8"/>
  <c r="BI131" i="8"/>
  <c r="BH131" i="8"/>
  <c r="BG131" i="8"/>
  <c r="BF131" i="8"/>
  <c r="BE131" i="8"/>
  <c r="T131" i="8"/>
  <c r="R131" i="8"/>
  <c r="P131" i="8"/>
  <c r="BK131" i="8"/>
  <c r="J131" i="8"/>
  <c r="BI130" i="8"/>
  <c r="BH130" i="8"/>
  <c r="BG130" i="8"/>
  <c r="BF130" i="8"/>
  <c r="BE130" i="8"/>
  <c r="T130" i="8"/>
  <c r="R130" i="8"/>
  <c r="P130" i="8"/>
  <c r="BK130" i="8"/>
  <c r="J130" i="8"/>
  <c r="BI129" i="8"/>
  <c r="BH129" i="8"/>
  <c r="BG129" i="8"/>
  <c r="BF129" i="8"/>
  <c r="BE129" i="8"/>
  <c r="T129" i="8"/>
  <c r="R129" i="8"/>
  <c r="P129" i="8"/>
  <c r="BK129" i="8"/>
  <c r="J129" i="8"/>
  <c r="BI128" i="8"/>
  <c r="BH128" i="8"/>
  <c r="BG128" i="8"/>
  <c r="BF128" i="8"/>
  <c r="BE128" i="8"/>
  <c r="T128" i="8"/>
  <c r="R128" i="8"/>
  <c r="R127" i="8" s="1"/>
  <c r="P128" i="8"/>
  <c r="BK128" i="8"/>
  <c r="BK127" i="8" s="1"/>
  <c r="J127" i="8" s="1"/>
  <c r="J63" i="8" s="1"/>
  <c r="J128" i="8"/>
  <c r="BI126" i="8"/>
  <c r="BH126" i="8"/>
  <c r="BG126" i="8"/>
  <c r="BF126" i="8"/>
  <c r="T126" i="8"/>
  <c r="R126" i="8"/>
  <c r="P126" i="8"/>
  <c r="BK126" i="8"/>
  <c r="J126" i="8"/>
  <c r="BE126" i="8" s="1"/>
  <c r="BI125" i="8"/>
  <c r="BH125" i="8"/>
  <c r="BG125" i="8"/>
  <c r="BF125" i="8"/>
  <c r="BE125" i="8"/>
  <c r="T125" i="8"/>
  <c r="R125" i="8"/>
  <c r="P125" i="8"/>
  <c r="BK125" i="8"/>
  <c r="J125" i="8"/>
  <c r="BI124" i="8"/>
  <c r="BH124" i="8"/>
  <c r="BG124" i="8"/>
  <c r="BF124" i="8"/>
  <c r="BE124" i="8"/>
  <c r="T124" i="8"/>
  <c r="R124" i="8"/>
  <c r="P124" i="8"/>
  <c r="BK124" i="8"/>
  <c r="J124" i="8"/>
  <c r="BI123" i="8"/>
  <c r="BH123" i="8"/>
  <c r="BG123" i="8"/>
  <c r="BF123" i="8"/>
  <c r="BE123" i="8"/>
  <c r="T123" i="8"/>
  <c r="R123" i="8"/>
  <c r="P123" i="8"/>
  <c r="BK123" i="8"/>
  <c r="J123" i="8"/>
  <c r="BI122" i="8"/>
  <c r="BH122" i="8"/>
  <c r="BG122" i="8"/>
  <c r="BF122" i="8"/>
  <c r="BE122" i="8"/>
  <c r="T122" i="8"/>
  <c r="R122" i="8"/>
  <c r="P122" i="8"/>
  <c r="BK122" i="8"/>
  <c r="J122" i="8"/>
  <c r="BI121" i="8"/>
  <c r="BH121" i="8"/>
  <c r="BG121" i="8"/>
  <c r="BF121" i="8"/>
  <c r="BE121" i="8"/>
  <c r="T121" i="8"/>
  <c r="R121" i="8"/>
  <c r="P121" i="8"/>
  <c r="BK121" i="8"/>
  <c r="J121" i="8"/>
  <c r="BI120" i="8"/>
  <c r="BH120" i="8"/>
  <c r="BG120" i="8"/>
  <c r="BF120" i="8"/>
  <c r="BE120" i="8"/>
  <c r="T120" i="8"/>
  <c r="R120" i="8"/>
  <c r="P120" i="8"/>
  <c r="BK120" i="8"/>
  <c r="J120" i="8"/>
  <c r="BI119" i="8"/>
  <c r="BH119" i="8"/>
  <c r="BG119" i="8"/>
  <c r="BF119" i="8"/>
  <c r="BE119" i="8"/>
  <c r="T119" i="8"/>
  <c r="R119" i="8"/>
  <c r="P119" i="8"/>
  <c r="BK119" i="8"/>
  <c r="J119" i="8"/>
  <c r="BI118" i="8"/>
  <c r="BH118" i="8"/>
  <c r="BG118" i="8"/>
  <c r="BF118" i="8"/>
  <c r="BE118" i="8"/>
  <c r="T118" i="8"/>
  <c r="R118" i="8"/>
  <c r="P118" i="8"/>
  <c r="BK118" i="8"/>
  <c r="J118" i="8"/>
  <c r="BI117" i="8"/>
  <c r="BH117" i="8"/>
  <c r="BG117" i="8"/>
  <c r="BF117" i="8"/>
  <c r="BE117" i="8"/>
  <c r="T117" i="8"/>
  <c r="R117" i="8"/>
  <c r="P117" i="8"/>
  <c r="BK117" i="8"/>
  <c r="J117" i="8"/>
  <c r="BI116" i="8"/>
  <c r="BH116" i="8"/>
  <c r="BG116" i="8"/>
  <c r="BF116" i="8"/>
  <c r="BE116" i="8"/>
  <c r="T116" i="8"/>
  <c r="R116" i="8"/>
  <c r="P116" i="8"/>
  <c r="BK116" i="8"/>
  <c r="J116" i="8"/>
  <c r="BI115" i="8"/>
  <c r="BH115" i="8"/>
  <c r="BG115" i="8"/>
  <c r="BF115" i="8"/>
  <c r="BE115" i="8"/>
  <c r="T115" i="8"/>
  <c r="R115" i="8"/>
  <c r="P115" i="8"/>
  <c r="BK115" i="8"/>
  <c r="J115" i="8"/>
  <c r="BI114" i="8"/>
  <c r="BH114" i="8"/>
  <c r="BG114" i="8"/>
  <c r="BF114" i="8"/>
  <c r="BE114" i="8"/>
  <c r="T114" i="8"/>
  <c r="T113" i="8" s="1"/>
  <c r="R114" i="8"/>
  <c r="R113" i="8" s="1"/>
  <c r="P114" i="8"/>
  <c r="P113" i="8" s="1"/>
  <c r="BK114" i="8"/>
  <c r="BK113" i="8" s="1"/>
  <c r="J113" i="8" s="1"/>
  <c r="J62" i="8" s="1"/>
  <c r="J114" i="8"/>
  <c r="BI112" i="8"/>
  <c r="BH112" i="8"/>
  <c r="BG112" i="8"/>
  <c r="BF112" i="8"/>
  <c r="T112" i="8"/>
  <c r="R112" i="8"/>
  <c r="P112" i="8"/>
  <c r="BK112" i="8"/>
  <c r="J112" i="8"/>
  <c r="BE112" i="8" s="1"/>
  <c r="BI111" i="8"/>
  <c r="BH111" i="8"/>
  <c r="BG111" i="8"/>
  <c r="BF111" i="8"/>
  <c r="T111" i="8"/>
  <c r="R111" i="8"/>
  <c r="P111" i="8"/>
  <c r="BK111" i="8"/>
  <c r="J111" i="8"/>
  <c r="BE111" i="8" s="1"/>
  <c r="BI110" i="8"/>
  <c r="BH110" i="8"/>
  <c r="BG110" i="8"/>
  <c r="BF110" i="8"/>
  <c r="T110" i="8"/>
  <c r="R110" i="8"/>
  <c r="P110" i="8"/>
  <c r="BK110" i="8"/>
  <c r="J110" i="8"/>
  <c r="BE110" i="8" s="1"/>
  <c r="BI109" i="8"/>
  <c r="BH109" i="8"/>
  <c r="BG109" i="8"/>
  <c r="BF109" i="8"/>
  <c r="T109" i="8"/>
  <c r="R109" i="8"/>
  <c r="P109" i="8"/>
  <c r="BK109" i="8"/>
  <c r="J109" i="8"/>
  <c r="BE109" i="8" s="1"/>
  <c r="BI108" i="8"/>
  <c r="BH108" i="8"/>
  <c r="BG108" i="8"/>
  <c r="BF108" i="8"/>
  <c r="T108" i="8"/>
  <c r="R108" i="8"/>
  <c r="P108" i="8"/>
  <c r="BK108" i="8"/>
  <c r="J108" i="8"/>
  <c r="BE108" i="8" s="1"/>
  <c r="BI107" i="8"/>
  <c r="BH107" i="8"/>
  <c r="BG107" i="8"/>
  <c r="BF107" i="8"/>
  <c r="T107" i="8"/>
  <c r="R107" i="8"/>
  <c r="P107" i="8"/>
  <c r="BK107" i="8"/>
  <c r="J107" i="8"/>
  <c r="BE107" i="8" s="1"/>
  <c r="BI106" i="8"/>
  <c r="BH106" i="8"/>
  <c r="BG106" i="8"/>
  <c r="BF106" i="8"/>
  <c r="T106" i="8"/>
  <c r="R106" i="8"/>
  <c r="P106" i="8"/>
  <c r="BK106" i="8"/>
  <c r="J106" i="8"/>
  <c r="BE106" i="8" s="1"/>
  <c r="BI105" i="8"/>
  <c r="BH105" i="8"/>
  <c r="BG105" i="8"/>
  <c r="BF105" i="8"/>
  <c r="T105" i="8"/>
  <c r="R105" i="8"/>
  <c r="P105" i="8"/>
  <c r="BK105" i="8"/>
  <c r="J105" i="8"/>
  <c r="BE105" i="8" s="1"/>
  <c r="BI104" i="8"/>
  <c r="BH104" i="8"/>
  <c r="BG104" i="8"/>
  <c r="BF104" i="8"/>
  <c r="T104" i="8"/>
  <c r="R104" i="8"/>
  <c r="P104" i="8"/>
  <c r="BK104" i="8"/>
  <c r="J104" i="8"/>
  <c r="BE104" i="8" s="1"/>
  <c r="BI103" i="8"/>
  <c r="BH103" i="8"/>
  <c r="BG103" i="8"/>
  <c r="BF103" i="8"/>
  <c r="T103" i="8"/>
  <c r="R103" i="8"/>
  <c r="P103" i="8"/>
  <c r="BK103" i="8"/>
  <c r="J103" i="8"/>
  <c r="BE103" i="8" s="1"/>
  <c r="BI102" i="8"/>
  <c r="BH102" i="8"/>
  <c r="BG102" i="8"/>
  <c r="BF102" i="8"/>
  <c r="T102" i="8"/>
  <c r="R102" i="8"/>
  <c r="P102" i="8"/>
  <c r="BK102" i="8"/>
  <c r="J102" i="8"/>
  <c r="BE102" i="8" s="1"/>
  <c r="BI101" i="8"/>
  <c r="BH101" i="8"/>
  <c r="BG101" i="8"/>
  <c r="BF101" i="8"/>
  <c r="T101" i="8"/>
  <c r="R101" i="8"/>
  <c r="P101" i="8"/>
  <c r="BK101" i="8"/>
  <c r="J101" i="8"/>
  <c r="BE101" i="8" s="1"/>
  <c r="BI100" i="8"/>
  <c r="BH100" i="8"/>
  <c r="BG100" i="8"/>
  <c r="BF100" i="8"/>
  <c r="T100" i="8"/>
  <c r="R100" i="8"/>
  <c r="P100" i="8"/>
  <c r="BK100" i="8"/>
  <c r="J100" i="8"/>
  <c r="BE100" i="8" s="1"/>
  <c r="BI99" i="8"/>
  <c r="BH99" i="8"/>
  <c r="BG99" i="8"/>
  <c r="BF99" i="8"/>
  <c r="T99" i="8"/>
  <c r="R99" i="8"/>
  <c r="P99" i="8"/>
  <c r="BK99" i="8"/>
  <c r="J99" i="8"/>
  <c r="BE99" i="8" s="1"/>
  <c r="BI98" i="8"/>
  <c r="BH98" i="8"/>
  <c r="BG98" i="8"/>
  <c r="BF98" i="8"/>
  <c r="T98" i="8"/>
  <c r="R98" i="8"/>
  <c r="P98" i="8"/>
  <c r="BK98" i="8"/>
  <c r="J98" i="8"/>
  <c r="BE98" i="8" s="1"/>
  <c r="BI97" i="8"/>
  <c r="BH97" i="8"/>
  <c r="BG97" i="8"/>
  <c r="BF97" i="8"/>
  <c r="T97" i="8"/>
  <c r="R97" i="8"/>
  <c r="P97" i="8"/>
  <c r="BK97" i="8"/>
  <c r="J97" i="8"/>
  <c r="BE97" i="8" s="1"/>
  <c r="BI96" i="8"/>
  <c r="BH96" i="8"/>
  <c r="BG96" i="8"/>
  <c r="BF96" i="8"/>
  <c r="T96" i="8"/>
  <c r="R96" i="8"/>
  <c r="P96" i="8"/>
  <c r="BK96" i="8"/>
  <c r="J96" i="8"/>
  <c r="BE96" i="8" s="1"/>
  <c r="BI95" i="8"/>
  <c r="BH95" i="8"/>
  <c r="BG95" i="8"/>
  <c r="BF95" i="8"/>
  <c r="T95" i="8"/>
  <c r="R95" i="8"/>
  <c r="P95" i="8"/>
  <c r="BK95" i="8"/>
  <c r="J95" i="8"/>
  <c r="BE95" i="8" s="1"/>
  <c r="BI94" i="8"/>
  <c r="BH94" i="8"/>
  <c r="BG94" i="8"/>
  <c r="BF94" i="8"/>
  <c r="T94" i="8"/>
  <c r="R94" i="8"/>
  <c r="P94" i="8"/>
  <c r="BK94" i="8"/>
  <c r="J94" i="8"/>
  <c r="BE94" i="8" s="1"/>
  <c r="BI93" i="8"/>
  <c r="BH93" i="8"/>
  <c r="BG93" i="8"/>
  <c r="BF93" i="8"/>
  <c r="T93" i="8"/>
  <c r="R93" i="8"/>
  <c r="P93" i="8"/>
  <c r="BK93" i="8"/>
  <c r="J93" i="8"/>
  <c r="BE93" i="8" s="1"/>
  <c r="BI92" i="8"/>
  <c r="BH92" i="8"/>
  <c r="BG92" i="8"/>
  <c r="BF92" i="8"/>
  <c r="T92" i="8"/>
  <c r="R92" i="8"/>
  <c r="P92" i="8"/>
  <c r="BK92" i="8"/>
  <c r="J92" i="8"/>
  <c r="BE92" i="8" s="1"/>
  <c r="BI91" i="8"/>
  <c r="BH91" i="8"/>
  <c r="BG91" i="8"/>
  <c r="BF91" i="8"/>
  <c r="T91" i="8"/>
  <c r="R91" i="8"/>
  <c r="P91" i="8"/>
  <c r="BK91" i="8"/>
  <c r="J91" i="8"/>
  <c r="BE91" i="8" s="1"/>
  <c r="BI90" i="8"/>
  <c r="BH90" i="8"/>
  <c r="BG90" i="8"/>
  <c r="BF90" i="8"/>
  <c r="T90" i="8"/>
  <c r="R90" i="8"/>
  <c r="P90" i="8"/>
  <c r="BK90" i="8"/>
  <c r="J90" i="8"/>
  <c r="BE90" i="8" s="1"/>
  <c r="BI89" i="8"/>
  <c r="F36" i="8" s="1"/>
  <c r="BD60" i="1" s="1"/>
  <c r="BH89" i="8"/>
  <c r="F35" i="8" s="1"/>
  <c r="BC60" i="1" s="1"/>
  <c r="BG89" i="8"/>
  <c r="F34" i="8" s="1"/>
  <c r="BB60" i="1" s="1"/>
  <c r="BF89" i="8"/>
  <c r="F33" i="8" s="1"/>
  <c r="BA60" i="1" s="1"/>
  <c r="T89" i="8"/>
  <c r="T88" i="8" s="1"/>
  <c r="R89" i="8"/>
  <c r="R88" i="8" s="1"/>
  <c r="R87" i="8" s="1"/>
  <c r="P89" i="8"/>
  <c r="P88" i="8" s="1"/>
  <c r="BK89" i="8"/>
  <c r="BK88" i="8" s="1"/>
  <c r="J89" i="8"/>
  <c r="BE89" i="8" s="1"/>
  <c r="J83" i="8"/>
  <c r="F83" i="8"/>
  <c r="F81" i="8"/>
  <c r="E79" i="8"/>
  <c r="E75" i="8"/>
  <c r="J55" i="8"/>
  <c r="F55" i="8"/>
  <c r="F53" i="8"/>
  <c r="E51" i="8"/>
  <c r="J20" i="8"/>
  <c r="E20" i="8"/>
  <c r="F84" i="8" s="1"/>
  <c r="J19" i="8"/>
  <c r="J14" i="8"/>
  <c r="J53" i="8" s="1"/>
  <c r="E7" i="8"/>
  <c r="E47" i="8" s="1"/>
  <c r="T177" i="7"/>
  <c r="P177" i="7"/>
  <c r="AY59" i="1"/>
  <c r="AX59" i="1"/>
  <c r="BI178" i="7"/>
  <c r="BH178" i="7"/>
  <c r="BG178" i="7"/>
  <c r="BF178" i="7"/>
  <c r="BE178" i="7"/>
  <c r="T178" i="7"/>
  <c r="R178" i="7"/>
  <c r="R177" i="7" s="1"/>
  <c r="P178" i="7"/>
  <c r="BK178" i="7"/>
  <c r="BK177" i="7" s="1"/>
  <c r="J177" i="7" s="1"/>
  <c r="J69" i="7" s="1"/>
  <c r="J178" i="7"/>
  <c r="BI176" i="7"/>
  <c r="BH176" i="7"/>
  <c r="BG176" i="7"/>
  <c r="BF176" i="7"/>
  <c r="T176" i="7"/>
  <c r="R176" i="7"/>
  <c r="P176" i="7"/>
  <c r="BK176" i="7"/>
  <c r="J176" i="7"/>
  <c r="BE176" i="7" s="1"/>
  <c r="BI175" i="7"/>
  <c r="BH175" i="7"/>
  <c r="BG175" i="7"/>
  <c r="BF175" i="7"/>
  <c r="T175" i="7"/>
  <c r="R175" i="7"/>
  <c r="P175" i="7"/>
  <c r="BK175" i="7"/>
  <c r="J175" i="7"/>
  <c r="BE175" i="7" s="1"/>
  <c r="BI174" i="7"/>
  <c r="BH174" i="7"/>
  <c r="BG174" i="7"/>
  <c r="BF174" i="7"/>
  <c r="T174" i="7"/>
  <c r="R174" i="7"/>
  <c r="P174" i="7"/>
  <c r="BK174" i="7"/>
  <c r="J174" i="7"/>
  <c r="BE174" i="7" s="1"/>
  <c r="BI173" i="7"/>
  <c r="BH173" i="7"/>
  <c r="BG173" i="7"/>
  <c r="BF173" i="7"/>
  <c r="T173" i="7"/>
  <c r="R173" i="7"/>
  <c r="P173" i="7"/>
  <c r="BK173" i="7"/>
  <c r="J173" i="7"/>
  <c r="BE173" i="7" s="1"/>
  <c r="BI172" i="7"/>
  <c r="BH172" i="7"/>
  <c r="BG172" i="7"/>
  <c r="BF172" i="7"/>
  <c r="T172" i="7"/>
  <c r="R172" i="7"/>
  <c r="P172" i="7"/>
  <c r="BK172" i="7"/>
  <c r="J172" i="7"/>
  <c r="BE172" i="7" s="1"/>
  <c r="BI171" i="7"/>
  <c r="BH171" i="7"/>
  <c r="BG171" i="7"/>
  <c r="BF171" i="7"/>
  <c r="T171" i="7"/>
  <c r="R171" i="7"/>
  <c r="P171" i="7"/>
  <c r="BK171" i="7"/>
  <c r="J171" i="7"/>
  <c r="BE171" i="7" s="1"/>
  <c r="BI170" i="7"/>
  <c r="BH170" i="7"/>
  <c r="BG170" i="7"/>
  <c r="BF170" i="7"/>
  <c r="T170" i="7"/>
  <c r="R170" i="7"/>
  <c r="P170" i="7"/>
  <c r="BK170" i="7"/>
  <c r="J170" i="7"/>
  <c r="BE170" i="7" s="1"/>
  <c r="BI169" i="7"/>
  <c r="BH169" i="7"/>
  <c r="BG169" i="7"/>
  <c r="BF169" i="7"/>
  <c r="T169" i="7"/>
  <c r="R169" i="7"/>
  <c r="P169" i="7"/>
  <c r="BK169" i="7"/>
  <c r="J169" i="7"/>
  <c r="BE169" i="7" s="1"/>
  <c r="BI168" i="7"/>
  <c r="BH168" i="7"/>
  <c r="BG168" i="7"/>
  <c r="BF168" i="7"/>
  <c r="T168" i="7"/>
  <c r="R168" i="7"/>
  <c r="P168" i="7"/>
  <c r="BK168" i="7"/>
  <c r="J168" i="7"/>
  <c r="BE168" i="7" s="1"/>
  <c r="BI167" i="7"/>
  <c r="BH167" i="7"/>
  <c r="BG167" i="7"/>
  <c r="BF167" i="7"/>
  <c r="T167" i="7"/>
  <c r="R167" i="7"/>
  <c r="P167" i="7"/>
  <c r="BK167" i="7"/>
  <c r="J167" i="7"/>
  <c r="BE167" i="7" s="1"/>
  <c r="BI166" i="7"/>
  <c r="BH166" i="7"/>
  <c r="BG166" i="7"/>
  <c r="BF166" i="7"/>
  <c r="T166" i="7"/>
  <c r="R166" i="7"/>
  <c r="P166" i="7"/>
  <c r="BK166" i="7"/>
  <c r="J166" i="7"/>
  <c r="BE166" i="7" s="1"/>
  <c r="BI165" i="7"/>
  <c r="BH165" i="7"/>
  <c r="BG165" i="7"/>
  <c r="BF165" i="7"/>
  <c r="T165" i="7"/>
  <c r="R165" i="7"/>
  <c r="P165" i="7"/>
  <c r="BK165" i="7"/>
  <c r="J165" i="7"/>
  <c r="BE165" i="7" s="1"/>
  <c r="BI164" i="7"/>
  <c r="BH164" i="7"/>
  <c r="BG164" i="7"/>
  <c r="BF164" i="7"/>
  <c r="T164" i="7"/>
  <c r="R164" i="7"/>
  <c r="P164" i="7"/>
  <c r="BK164" i="7"/>
  <c r="J164" i="7"/>
  <c r="BE164" i="7" s="1"/>
  <c r="BI163" i="7"/>
  <c r="BH163" i="7"/>
  <c r="BG163" i="7"/>
  <c r="BF163" i="7"/>
  <c r="T163" i="7"/>
  <c r="R163" i="7"/>
  <c r="P163" i="7"/>
  <c r="BK163" i="7"/>
  <c r="J163" i="7"/>
  <c r="BE163" i="7" s="1"/>
  <c r="BI162" i="7"/>
  <c r="BH162" i="7"/>
  <c r="BG162" i="7"/>
  <c r="BF162" i="7"/>
  <c r="T162" i="7"/>
  <c r="R162" i="7"/>
  <c r="P162" i="7"/>
  <c r="BK162" i="7"/>
  <c r="J162" i="7"/>
  <c r="BE162" i="7" s="1"/>
  <c r="BI161" i="7"/>
  <c r="BH161" i="7"/>
  <c r="BG161" i="7"/>
  <c r="BF161" i="7"/>
  <c r="T161" i="7"/>
  <c r="R161" i="7"/>
  <c r="P161" i="7"/>
  <c r="BK161" i="7"/>
  <c r="J161" i="7"/>
  <c r="BE161" i="7" s="1"/>
  <c r="BI160" i="7"/>
  <c r="BH160" i="7"/>
  <c r="BG160" i="7"/>
  <c r="BF160" i="7"/>
  <c r="T160" i="7"/>
  <c r="R160" i="7"/>
  <c r="P160" i="7"/>
  <c r="BK160" i="7"/>
  <c r="J160" i="7"/>
  <c r="BE160" i="7" s="1"/>
  <c r="BI159" i="7"/>
  <c r="BH159" i="7"/>
  <c r="BG159" i="7"/>
  <c r="BF159" i="7"/>
  <c r="T159" i="7"/>
  <c r="R159" i="7"/>
  <c r="P159" i="7"/>
  <c r="BK159" i="7"/>
  <c r="J159" i="7"/>
  <c r="BE159" i="7" s="1"/>
  <c r="BI158" i="7"/>
  <c r="BH158" i="7"/>
  <c r="BG158" i="7"/>
  <c r="BF158" i="7"/>
  <c r="T158" i="7"/>
  <c r="R158" i="7"/>
  <c r="P158" i="7"/>
  <c r="BK158" i="7"/>
  <c r="J158" i="7"/>
  <c r="BE158" i="7" s="1"/>
  <c r="BI157" i="7"/>
  <c r="BH157" i="7"/>
  <c r="BG157" i="7"/>
  <c r="BF157" i="7"/>
  <c r="T157" i="7"/>
  <c r="R157" i="7"/>
  <c r="P157" i="7"/>
  <c r="BK157" i="7"/>
  <c r="J157" i="7"/>
  <c r="BE157" i="7" s="1"/>
  <c r="BI156" i="7"/>
  <c r="BH156" i="7"/>
  <c r="BG156" i="7"/>
  <c r="BF156" i="7"/>
  <c r="BE156" i="7"/>
  <c r="T156" i="7"/>
  <c r="R156" i="7"/>
  <c r="P156" i="7"/>
  <c r="BK156" i="7"/>
  <c r="J156" i="7"/>
  <c r="BI155" i="7"/>
  <c r="BH155" i="7"/>
  <c r="BG155" i="7"/>
  <c r="BF155" i="7"/>
  <c r="BE155" i="7"/>
  <c r="T155" i="7"/>
  <c r="R155" i="7"/>
  <c r="P155" i="7"/>
  <c r="BK155" i="7"/>
  <c r="J155" i="7"/>
  <c r="BI154" i="7"/>
  <c r="BH154" i="7"/>
  <c r="BG154" i="7"/>
  <c r="BF154" i="7"/>
  <c r="BE154" i="7"/>
  <c r="T154" i="7"/>
  <c r="R154" i="7"/>
  <c r="P154" i="7"/>
  <c r="BK154" i="7"/>
  <c r="J154" i="7"/>
  <c r="BI153" i="7"/>
  <c r="BH153" i="7"/>
  <c r="BG153" i="7"/>
  <c r="BF153" i="7"/>
  <c r="BE153" i="7"/>
  <c r="T153" i="7"/>
  <c r="R153" i="7"/>
  <c r="P153" i="7"/>
  <c r="BK153" i="7"/>
  <c r="J153" i="7"/>
  <c r="BI152" i="7"/>
  <c r="BH152" i="7"/>
  <c r="BG152" i="7"/>
  <c r="BF152" i="7"/>
  <c r="BE152" i="7"/>
  <c r="T152" i="7"/>
  <c r="R152" i="7"/>
  <c r="P152" i="7"/>
  <c r="BK152" i="7"/>
  <c r="J152" i="7"/>
  <c r="BI151" i="7"/>
  <c r="BH151" i="7"/>
  <c r="BG151" i="7"/>
  <c r="BF151" i="7"/>
  <c r="BE151" i="7"/>
  <c r="T151" i="7"/>
  <c r="R151" i="7"/>
  <c r="P151" i="7"/>
  <c r="BK151" i="7"/>
  <c r="J151" i="7"/>
  <c r="BI150" i="7"/>
  <c r="BH150" i="7"/>
  <c r="BG150" i="7"/>
  <c r="BF150" i="7"/>
  <c r="BE150" i="7"/>
  <c r="T150" i="7"/>
  <c r="R150" i="7"/>
  <c r="P150" i="7"/>
  <c r="BK150" i="7"/>
  <c r="J150" i="7"/>
  <c r="BI149" i="7"/>
  <c r="BH149" i="7"/>
  <c r="BG149" i="7"/>
  <c r="BF149" i="7"/>
  <c r="BE149" i="7"/>
  <c r="T149" i="7"/>
  <c r="R149" i="7"/>
  <c r="P149" i="7"/>
  <c r="BK149" i="7"/>
  <c r="J149" i="7"/>
  <c r="BI148" i="7"/>
  <c r="BH148" i="7"/>
  <c r="BG148" i="7"/>
  <c r="BF148" i="7"/>
  <c r="BE148" i="7"/>
  <c r="T148" i="7"/>
  <c r="R148" i="7"/>
  <c r="P148" i="7"/>
  <c r="BK148" i="7"/>
  <c r="J148" i="7"/>
  <c r="BI147" i="7"/>
  <c r="BH147" i="7"/>
  <c r="BG147" i="7"/>
  <c r="BF147" i="7"/>
  <c r="BE147" i="7"/>
  <c r="T147" i="7"/>
  <c r="R147" i="7"/>
  <c r="P147" i="7"/>
  <c r="BK147" i="7"/>
  <c r="J147" i="7"/>
  <c r="BI146" i="7"/>
  <c r="BH146" i="7"/>
  <c r="BG146" i="7"/>
  <c r="BF146" i="7"/>
  <c r="BE146" i="7"/>
  <c r="T146" i="7"/>
  <c r="R146" i="7"/>
  <c r="P146" i="7"/>
  <c r="BK146" i="7"/>
  <c r="J146" i="7"/>
  <c r="BI145" i="7"/>
  <c r="BH145" i="7"/>
  <c r="BG145" i="7"/>
  <c r="BF145" i="7"/>
  <c r="BE145" i="7"/>
  <c r="T145" i="7"/>
  <c r="R145" i="7"/>
  <c r="P145" i="7"/>
  <c r="BK145" i="7"/>
  <c r="J145" i="7"/>
  <c r="BI144" i="7"/>
  <c r="BH144" i="7"/>
  <c r="BG144" i="7"/>
  <c r="BF144" i="7"/>
  <c r="BE144" i="7"/>
  <c r="T144" i="7"/>
  <c r="R144" i="7"/>
  <c r="P144" i="7"/>
  <c r="BK144" i="7"/>
  <c r="J144" i="7"/>
  <c r="BI143" i="7"/>
  <c r="BH143" i="7"/>
  <c r="BG143" i="7"/>
  <c r="BF143" i="7"/>
  <c r="BE143" i="7"/>
  <c r="T143" i="7"/>
  <c r="R143" i="7"/>
  <c r="P143" i="7"/>
  <c r="BK143" i="7"/>
  <c r="J143" i="7"/>
  <c r="BI142" i="7"/>
  <c r="BH142" i="7"/>
  <c r="BG142" i="7"/>
  <c r="BF142" i="7"/>
  <c r="BE142" i="7"/>
  <c r="T142" i="7"/>
  <c r="R142" i="7"/>
  <c r="P142" i="7"/>
  <c r="BK142" i="7"/>
  <c r="J142" i="7"/>
  <c r="BI141" i="7"/>
  <c r="BH141" i="7"/>
  <c r="BG141" i="7"/>
  <c r="BF141" i="7"/>
  <c r="BE141" i="7"/>
  <c r="T141" i="7"/>
  <c r="R141" i="7"/>
  <c r="P141" i="7"/>
  <c r="BK141" i="7"/>
  <c r="J141" i="7"/>
  <c r="BI140" i="7"/>
  <c r="BH140" i="7"/>
  <c r="BG140" i="7"/>
  <c r="BF140" i="7"/>
  <c r="BE140" i="7"/>
  <c r="T140" i="7"/>
  <c r="R140" i="7"/>
  <c r="P140" i="7"/>
  <c r="BK140" i="7"/>
  <c r="J140" i="7"/>
  <c r="BI139" i="7"/>
  <c r="BH139" i="7"/>
  <c r="BG139" i="7"/>
  <c r="BF139" i="7"/>
  <c r="BE139" i="7"/>
  <c r="T139" i="7"/>
  <c r="R139" i="7"/>
  <c r="P139" i="7"/>
  <c r="BK139" i="7"/>
  <c r="J139" i="7"/>
  <c r="BI138" i="7"/>
  <c r="BH138" i="7"/>
  <c r="BG138" i="7"/>
  <c r="BF138" i="7"/>
  <c r="BE138" i="7"/>
  <c r="T138" i="7"/>
  <c r="R138" i="7"/>
  <c r="P138" i="7"/>
  <c r="BK138" i="7"/>
  <c r="J138" i="7"/>
  <c r="BI137" i="7"/>
  <c r="BH137" i="7"/>
  <c r="BG137" i="7"/>
  <c r="BF137" i="7"/>
  <c r="BE137" i="7"/>
  <c r="T137" i="7"/>
  <c r="R137" i="7"/>
  <c r="P137" i="7"/>
  <c r="BK137" i="7"/>
  <c r="J137" i="7"/>
  <c r="BI136" i="7"/>
  <c r="BH136" i="7"/>
  <c r="BG136" i="7"/>
  <c r="BF136" i="7"/>
  <c r="BE136" i="7"/>
  <c r="T136" i="7"/>
  <c r="R136" i="7"/>
  <c r="P136" i="7"/>
  <c r="BK136" i="7"/>
  <c r="J136" i="7"/>
  <c r="BI135" i="7"/>
  <c r="BH135" i="7"/>
  <c r="BG135" i="7"/>
  <c r="BF135" i="7"/>
  <c r="BE135" i="7"/>
  <c r="T135" i="7"/>
  <c r="R135" i="7"/>
  <c r="P135" i="7"/>
  <c r="BK135" i="7"/>
  <c r="J135" i="7"/>
  <c r="BI134" i="7"/>
  <c r="BH134" i="7"/>
  <c r="BG134" i="7"/>
  <c r="BF134" i="7"/>
  <c r="BE134" i="7"/>
  <c r="T134" i="7"/>
  <c r="R134" i="7"/>
  <c r="P134" i="7"/>
  <c r="BK134" i="7"/>
  <c r="J134" i="7"/>
  <c r="BI133" i="7"/>
  <c r="BH133" i="7"/>
  <c r="BG133" i="7"/>
  <c r="BF133" i="7"/>
  <c r="BE133" i="7"/>
  <c r="T133" i="7"/>
  <c r="R133" i="7"/>
  <c r="P133" i="7"/>
  <c r="BK133" i="7"/>
  <c r="J133" i="7"/>
  <c r="BI132" i="7"/>
  <c r="BH132" i="7"/>
  <c r="BG132" i="7"/>
  <c r="BF132" i="7"/>
  <c r="BE132" i="7"/>
  <c r="T132" i="7"/>
  <c r="R132" i="7"/>
  <c r="P132" i="7"/>
  <c r="BK132" i="7"/>
  <c r="J132" i="7"/>
  <c r="BI131" i="7"/>
  <c r="BH131" i="7"/>
  <c r="BG131" i="7"/>
  <c r="BF131" i="7"/>
  <c r="BE131" i="7"/>
  <c r="T131" i="7"/>
  <c r="R131" i="7"/>
  <c r="P131" i="7"/>
  <c r="BK131" i="7"/>
  <c r="J131" i="7"/>
  <c r="BI130" i="7"/>
  <c r="BH130" i="7"/>
  <c r="BG130" i="7"/>
  <c r="BF130" i="7"/>
  <c r="BE130" i="7"/>
  <c r="T130" i="7"/>
  <c r="R130" i="7"/>
  <c r="P130" i="7"/>
  <c r="BK130" i="7"/>
  <c r="J130" i="7"/>
  <c r="BI129" i="7"/>
  <c r="BH129" i="7"/>
  <c r="BG129" i="7"/>
  <c r="BF129" i="7"/>
  <c r="BE129" i="7"/>
  <c r="T129" i="7"/>
  <c r="R129" i="7"/>
  <c r="P129" i="7"/>
  <c r="BK129" i="7"/>
  <c r="J129" i="7"/>
  <c r="BI128" i="7"/>
  <c r="BH128" i="7"/>
  <c r="BG128" i="7"/>
  <c r="BF128" i="7"/>
  <c r="BE128" i="7"/>
  <c r="T128" i="7"/>
  <c r="R128" i="7"/>
  <c r="P128" i="7"/>
  <c r="BK128" i="7"/>
  <c r="J128" i="7"/>
  <c r="BI127" i="7"/>
  <c r="BH127" i="7"/>
  <c r="BG127" i="7"/>
  <c r="BF127" i="7"/>
  <c r="BE127" i="7"/>
  <c r="T127" i="7"/>
  <c r="R127" i="7"/>
  <c r="P127" i="7"/>
  <c r="BK127" i="7"/>
  <c r="J127" i="7"/>
  <c r="BI126" i="7"/>
  <c r="BH126" i="7"/>
  <c r="BG126" i="7"/>
  <c r="BF126" i="7"/>
  <c r="BE126" i="7"/>
  <c r="T126" i="7"/>
  <c r="R126" i="7"/>
  <c r="P126" i="7"/>
  <c r="BK126" i="7"/>
  <c r="J126" i="7"/>
  <c r="BI125" i="7"/>
  <c r="BH125" i="7"/>
  <c r="BG125" i="7"/>
  <c r="BF125" i="7"/>
  <c r="BE125" i="7"/>
  <c r="T125" i="7"/>
  <c r="R125" i="7"/>
  <c r="P125" i="7"/>
  <c r="BK125" i="7"/>
  <c r="J125" i="7"/>
  <c r="BI124" i="7"/>
  <c r="BH124" i="7"/>
  <c r="BG124" i="7"/>
  <c r="BF124" i="7"/>
  <c r="BE124" i="7"/>
  <c r="T124" i="7"/>
  <c r="R124" i="7"/>
  <c r="P124" i="7"/>
  <c r="BK124" i="7"/>
  <c r="J124" i="7"/>
  <c r="BI123" i="7"/>
  <c r="BH123" i="7"/>
  <c r="BG123" i="7"/>
  <c r="BF123" i="7"/>
  <c r="BE123" i="7"/>
  <c r="T123" i="7"/>
  <c r="R123" i="7"/>
  <c r="P123" i="7"/>
  <c r="BK123" i="7"/>
  <c r="J123" i="7"/>
  <c r="BI122" i="7"/>
  <c r="BH122" i="7"/>
  <c r="BG122" i="7"/>
  <c r="BF122" i="7"/>
  <c r="BE122" i="7"/>
  <c r="T122" i="7"/>
  <c r="R122" i="7"/>
  <c r="P122" i="7"/>
  <c r="BK122" i="7"/>
  <c r="J122" i="7"/>
  <c r="BI121" i="7"/>
  <c r="BH121" i="7"/>
  <c r="BG121" i="7"/>
  <c r="BF121" i="7"/>
  <c r="BE121" i="7"/>
  <c r="T121" i="7"/>
  <c r="R121" i="7"/>
  <c r="P121" i="7"/>
  <c r="BK121" i="7"/>
  <c r="J121" i="7"/>
  <c r="BI120" i="7"/>
  <c r="BH120" i="7"/>
  <c r="BG120" i="7"/>
  <c r="BF120" i="7"/>
  <c r="BE120" i="7"/>
  <c r="T120" i="7"/>
  <c r="R120" i="7"/>
  <c r="P120" i="7"/>
  <c r="BK120" i="7"/>
  <c r="J120" i="7"/>
  <c r="BI119" i="7"/>
  <c r="BH119" i="7"/>
  <c r="BG119" i="7"/>
  <c r="BF119" i="7"/>
  <c r="BE119" i="7"/>
  <c r="T119" i="7"/>
  <c r="R119" i="7"/>
  <c r="P119" i="7"/>
  <c r="BK119" i="7"/>
  <c r="J119" i="7"/>
  <c r="BI118" i="7"/>
  <c r="BH118" i="7"/>
  <c r="BG118" i="7"/>
  <c r="BF118" i="7"/>
  <c r="BE118" i="7"/>
  <c r="T118" i="7"/>
  <c r="R118" i="7"/>
  <c r="P118" i="7"/>
  <c r="BK118" i="7"/>
  <c r="J118" i="7"/>
  <c r="BI117" i="7"/>
  <c r="BH117" i="7"/>
  <c r="BG117" i="7"/>
  <c r="BF117" i="7"/>
  <c r="BE117" i="7"/>
  <c r="T117" i="7"/>
  <c r="R117" i="7"/>
  <c r="P117" i="7"/>
  <c r="BK117" i="7"/>
  <c r="J117" i="7"/>
  <c r="BI116" i="7"/>
  <c r="BH116" i="7"/>
  <c r="BG116" i="7"/>
  <c r="BF116" i="7"/>
  <c r="BE116" i="7"/>
  <c r="T116" i="7"/>
  <c r="R116" i="7"/>
  <c r="P116" i="7"/>
  <c r="BK116" i="7"/>
  <c r="J116" i="7"/>
  <c r="BI115" i="7"/>
  <c r="BH115" i="7"/>
  <c r="BG115" i="7"/>
  <c r="BF115" i="7"/>
  <c r="BE115" i="7"/>
  <c r="T115" i="7"/>
  <c r="R115" i="7"/>
  <c r="P115" i="7"/>
  <c r="BK115" i="7"/>
  <c r="J115" i="7"/>
  <c r="BI114" i="7"/>
  <c r="BH114" i="7"/>
  <c r="BG114" i="7"/>
  <c r="BF114" i="7"/>
  <c r="BE114" i="7"/>
  <c r="T114" i="7"/>
  <c r="R114" i="7"/>
  <c r="P114" i="7"/>
  <c r="BK114" i="7"/>
  <c r="J114" i="7"/>
  <c r="BI113" i="7"/>
  <c r="BH113" i="7"/>
  <c r="BG113" i="7"/>
  <c r="BF113" i="7"/>
  <c r="BE113" i="7"/>
  <c r="T113" i="7"/>
  <c r="R113" i="7"/>
  <c r="P113" i="7"/>
  <c r="BK113" i="7"/>
  <c r="J113" i="7"/>
  <c r="BI112" i="7"/>
  <c r="BH112" i="7"/>
  <c r="BG112" i="7"/>
  <c r="BF112" i="7"/>
  <c r="BE112" i="7"/>
  <c r="T112" i="7"/>
  <c r="R112" i="7"/>
  <c r="P112" i="7"/>
  <c r="BK112" i="7"/>
  <c r="J112" i="7"/>
  <c r="BI111" i="7"/>
  <c r="BH111" i="7"/>
  <c r="BG111" i="7"/>
  <c r="BF111" i="7"/>
  <c r="BE111" i="7"/>
  <c r="T111" i="7"/>
  <c r="R111" i="7"/>
  <c r="P111" i="7"/>
  <c r="BK111" i="7"/>
  <c r="J111" i="7"/>
  <c r="BI110" i="7"/>
  <c r="BH110" i="7"/>
  <c r="BG110" i="7"/>
  <c r="BF110" i="7"/>
  <c r="BE110" i="7"/>
  <c r="T110" i="7"/>
  <c r="R110" i="7"/>
  <c r="P110" i="7"/>
  <c r="BK110" i="7"/>
  <c r="J110" i="7"/>
  <c r="BI109" i="7"/>
  <c r="BH109" i="7"/>
  <c r="BG109" i="7"/>
  <c r="BF109" i="7"/>
  <c r="BE109" i="7"/>
  <c r="T109" i="7"/>
  <c r="R109" i="7"/>
  <c r="P109" i="7"/>
  <c r="BK109" i="7"/>
  <c r="J109" i="7"/>
  <c r="BI108" i="7"/>
  <c r="BH108" i="7"/>
  <c r="BG108" i="7"/>
  <c r="BF108" i="7"/>
  <c r="BE108" i="7"/>
  <c r="T108" i="7"/>
  <c r="R108" i="7"/>
  <c r="P108" i="7"/>
  <c r="BK108" i="7"/>
  <c r="J108" i="7"/>
  <c r="BI107" i="7"/>
  <c r="BH107" i="7"/>
  <c r="BG107" i="7"/>
  <c r="BF107" i="7"/>
  <c r="BE107" i="7"/>
  <c r="T107" i="7"/>
  <c r="R107" i="7"/>
  <c r="P107" i="7"/>
  <c r="BK107" i="7"/>
  <c r="J107" i="7"/>
  <c r="BI106" i="7"/>
  <c r="BH106" i="7"/>
  <c r="BG106" i="7"/>
  <c r="BF106" i="7"/>
  <c r="BE106" i="7"/>
  <c r="T106" i="7"/>
  <c r="R106" i="7"/>
  <c r="P106" i="7"/>
  <c r="BK106" i="7"/>
  <c r="J106" i="7"/>
  <c r="BI105" i="7"/>
  <c r="BH105" i="7"/>
  <c r="BG105" i="7"/>
  <c r="BF105" i="7"/>
  <c r="BE105" i="7"/>
  <c r="T105" i="7"/>
  <c r="R105" i="7"/>
  <c r="P105" i="7"/>
  <c r="BK105" i="7"/>
  <c r="J105" i="7"/>
  <c r="BI104" i="7"/>
  <c r="BH104" i="7"/>
  <c r="BG104" i="7"/>
  <c r="BF104" i="7"/>
  <c r="BE104" i="7"/>
  <c r="T104" i="7"/>
  <c r="R104" i="7"/>
  <c r="P104" i="7"/>
  <c r="BK104" i="7"/>
  <c r="J104" i="7"/>
  <c r="BI103" i="7"/>
  <c r="BH103" i="7"/>
  <c r="BG103" i="7"/>
  <c r="BF103" i="7"/>
  <c r="BE103" i="7"/>
  <c r="T103" i="7"/>
  <c r="R103" i="7"/>
  <c r="P103" i="7"/>
  <c r="BK103" i="7"/>
  <c r="J103" i="7"/>
  <c r="BI102" i="7"/>
  <c r="BH102" i="7"/>
  <c r="BG102" i="7"/>
  <c r="BF102" i="7"/>
  <c r="BE102" i="7"/>
  <c r="T102" i="7"/>
  <c r="R102" i="7"/>
  <c r="P102" i="7"/>
  <c r="BK102" i="7"/>
  <c r="J102" i="7"/>
  <c r="BI101" i="7"/>
  <c r="BH101" i="7"/>
  <c r="BG101" i="7"/>
  <c r="BF101" i="7"/>
  <c r="BE101" i="7"/>
  <c r="T101" i="7"/>
  <c r="T100" i="7" s="1"/>
  <c r="R101" i="7"/>
  <c r="R100" i="7" s="1"/>
  <c r="P101" i="7"/>
  <c r="P100" i="7" s="1"/>
  <c r="BK101" i="7"/>
  <c r="BK100" i="7" s="1"/>
  <c r="J100" i="7" s="1"/>
  <c r="J101" i="7"/>
  <c r="J68" i="7"/>
  <c r="BI99" i="7"/>
  <c r="BH99" i="7"/>
  <c r="BG99" i="7"/>
  <c r="BF99" i="7"/>
  <c r="T99" i="7"/>
  <c r="T98" i="7" s="1"/>
  <c r="R99" i="7"/>
  <c r="R98" i="7" s="1"/>
  <c r="P99" i="7"/>
  <c r="P98" i="7" s="1"/>
  <c r="BK99" i="7"/>
  <c r="BK98" i="7" s="1"/>
  <c r="J98" i="7" s="1"/>
  <c r="J99" i="7"/>
  <c r="BE99" i="7" s="1"/>
  <c r="J67" i="7"/>
  <c r="BI97" i="7"/>
  <c r="BH97" i="7"/>
  <c r="BG97" i="7"/>
  <c r="BF97" i="7"/>
  <c r="BE97" i="7"/>
  <c r="T97" i="7"/>
  <c r="R97" i="7"/>
  <c r="P97" i="7"/>
  <c r="BK97" i="7"/>
  <c r="J97" i="7"/>
  <c r="BI96" i="7"/>
  <c r="F38" i="7" s="1"/>
  <c r="BD59" i="1" s="1"/>
  <c r="BH96" i="7"/>
  <c r="BG96" i="7"/>
  <c r="F36" i="7" s="1"/>
  <c r="BB59" i="1" s="1"/>
  <c r="BF96" i="7"/>
  <c r="BE96" i="7"/>
  <c r="T96" i="7"/>
  <c r="T95" i="7" s="1"/>
  <c r="R96" i="7"/>
  <c r="R95" i="7" s="1"/>
  <c r="R94" i="7" s="1"/>
  <c r="R93" i="7" s="1"/>
  <c r="P96" i="7"/>
  <c r="P95" i="7" s="1"/>
  <c r="BK96" i="7"/>
  <c r="BK95" i="7" s="1"/>
  <c r="J96" i="7"/>
  <c r="F90" i="7"/>
  <c r="F87" i="7"/>
  <c r="E85" i="7"/>
  <c r="E79" i="7"/>
  <c r="F57" i="7"/>
  <c r="E55" i="7"/>
  <c r="J25" i="7"/>
  <c r="E25" i="7"/>
  <c r="J89" i="7" s="1"/>
  <c r="J24" i="7"/>
  <c r="J22" i="7"/>
  <c r="E22" i="7"/>
  <c r="F60" i="7" s="1"/>
  <c r="J21" i="7"/>
  <c r="J19" i="7"/>
  <c r="E19" i="7"/>
  <c r="F59" i="7" s="1"/>
  <c r="J18" i="7"/>
  <c r="J16" i="7"/>
  <c r="J87" i="7" s="1"/>
  <c r="E7" i="7"/>
  <c r="E49" i="7" s="1"/>
  <c r="BK108" i="6"/>
  <c r="J108" i="6" s="1"/>
  <c r="J66" i="6" s="1"/>
  <c r="AY58" i="1"/>
  <c r="AX58" i="1"/>
  <c r="BI109" i="6"/>
  <c r="BH109" i="6"/>
  <c r="BG109" i="6"/>
  <c r="BF109" i="6"/>
  <c r="F35" i="6" s="1"/>
  <c r="BA58" i="1" s="1"/>
  <c r="T109" i="6"/>
  <c r="T108" i="6" s="1"/>
  <c r="R109" i="6"/>
  <c r="R108" i="6" s="1"/>
  <c r="P109" i="6"/>
  <c r="P108" i="6" s="1"/>
  <c r="BK109" i="6"/>
  <c r="J109" i="6"/>
  <c r="BE109" i="6" s="1"/>
  <c r="BI107" i="6"/>
  <c r="BH107" i="6"/>
  <c r="BG107" i="6"/>
  <c r="BF107" i="6"/>
  <c r="BE107" i="6"/>
  <c r="T107" i="6"/>
  <c r="R107" i="6"/>
  <c r="P107" i="6"/>
  <c r="BK107" i="6"/>
  <c r="J107" i="6"/>
  <c r="BI106" i="6"/>
  <c r="BH106" i="6"/>
  <c r="BG106" i="6"/>
  <c r="BF106" i="6"/>
  <c r="BE106" i="6"/>
  <c r="T106" i="6"/>
  <c r="R106" i="6"/>
  <c r="P106" i="6"/>
  <c r="BK106" i="6"/>
  <c r="J106" i="6"/>
  <c r="BI105" i="6"/>
  <c r="BH105" i="6"/>
  <c r="BG105" i="6"/>
  <c r="BF105" i="6"/>
  <c r="BE105" i="6"/>
  <c r="T105" i="6"/>
  <c r="R105" i="6"/>
  <c r="P105" i="6"/>
  <c r="BK105" i="6"/>
  <c r="J105" i="6"/>
  <c r="BI104" i="6"/>
  <c r="BH104" i="6"/>
  <c r="BG104" i="6"/>
  <c r="BF104" i="6"/>
  <c r="BE104" i="6"/>
  <c r="T104" i="6"/>
  <c r="R104" i="6"/>
  <c r="P104" i="6"/>
  <c r="BK104" i="6"/>
  <c r="J104" i="6"/>
  <c r="BI103" i="6"/>
  <c r="BH103" i="6"/>
  <c r="BG103" i="6"/>
  <c r="BF103" i="6"/>
  <c r="BE103" i="6"/>
  <c r="T103" i="6"/>
  <c r="R103" i="6"/>
  <c r="P103" i="6"/>
  <c r="BK103" i="6"/>
  <c r="J103" i="6"/>
  <c r="BI102" i="6"/>
  <c r="BH102" i="6"/>
  <c r="BG102" i="6"/>
  <c r="BF102" i="6"/>
  <c r="BE102" i="6"/>
  <c r="T102" i="6"/>
  <c r="R102" i="6"/>
  <c r="P102" i="6"/>
  <c r="BK102" i="6"/>
  <c r="J102" i="6"/>
  <c r="BI101" i="6"/>
  <c r="BH101" i="6"/>
  <c r="BG101" i="6"/>
  <c r="BF101" i="6"/>
  <c r="BE101" i="6"/>
  <c r="T101" i="6"/>
  <c r="R101" i="6"/>
  <c r="P101" i="6"/>
  <c r="BK101" i="6"/>
  <c r="J101" i="6"/>
  <c r="BI100" i="6"/>
  <c r="BH100" i="6"/>
  <c r="BG100" i="6"/>
  <c r="BF100" i="6"/>
  <c r="BE100" i="6"/>
  <c r="T100" i="6"/>
  <c r="R100" i="6"/>
  <c r="P100" i="6"/>
  <c r="BK100" i="6"/>
  <c r="J100" i="6"/>
  <c r="BI99" i="6"/>
  <c r="BH99" i="6"/>
  <c r="BG99" i="6"/>
  <c r="BF99" i="6"/>
  <c r="BE99" i="6"/>
  <c r="T99" i="6"/>
  <c r="R99" i="6"/>
  <c r="P99" i="6"/>
  <c r="BK99" i="6"/>
  <c r="J99" i="6"/>
  <c r="BI98" i="6"/>
  <c r="BH98" i="6"/>
  <c r="BG98" i="6"/>
  <c r="BF98" i="6"/>
  <c r="BE98" i="6"/>
  <c r="T98" i="6"/>
  <c r="R98" i="6"/>
  <c r="P98" i="6"/>
  <c r="BK98" i="6"/>
  <c r="J98" i="6"/>
  <c r="BI97" i="6"/>
  <c r="BH97" i="6"/>
  <c r="BG97" i="6"/>
  <c r="BF97" i="6"/>
  <c r="BE97" i="6"/>
  <c r="T97" i="6"/>
  <c r="R97" i="6"/>
  <c r="P97" i="6"/>
  <c r="BK97" i="6"/>
  <c r="J97" i="6"/>
  <c r="BI96" i="6"/>
  <c r="BH96" i="6"/>
  <c r="BG96" i="6"/>
  <c r="BF96" i="6"/>
  <c r="BE96" i="6"/>
  <c r="T96" i="6"/>
  <c r="R96" i="6"/>
  <c r="P96" i="6"/>
  <c r="BK96" i="6"/>
  <c r="J96" i="6"/>
  <c r="BI95" i="6"/>
  <c r="BH95" i="6"/>
  <c r="BG95" i="6"/>
  <c r="BF95" i="6"/>
  <c r="BE95" i="6"/>
  <c r="T95" i="6"/>
  <c r="R95" i="6"/>
  <c r="P95" i="6"/>
  <c r="BK95" i="6"/>
  <c r="J95" i="6"/>
  <c r="BI94" i="6"/>
  <c r="BH94" i="6"/>
  <c r="BG94" i="6"/>
  <c r="BF94" i="6"/>
  <c r="BE94" i="6"/>
  <c r="T94" i="6"/>
  <c r="R94" i="6"/>
  <c r="P94" i="6"/>
  <c r="BK94" i="6"/>
  <c r="J94" i="6"/>
  <c r="BI93" i="6"/>
  <c r="BH93" i="6"/>
  <c r="BG93" i="6"/>
  <c r="BF93" i="6"/>
  <c r="BE93" i="6"/>
  <c r="T93" i="6"/>
  <c r="R93" i="6"/>
  <c r="P93" i="6"/>
  <c r="BK93" i="6"/>
  <c r="J93" i="6"/>
  <c r="BI92" i="6"/>
  <c r="F38" i="6" s="1"/>
  <c r="BD58" i="1" s="1"/>
  <c r="BH92" i="6"/>
  <c r="F37" i="6" s="1"/>
  <c r="BC58" i="1" s="1"/>
  <c r="BG92" i="6"/>
  <c r="F36" i="6" s="1"/>
  <c r="BB58" i="1" s="1"/>
  <c r="BF92" i="6"/>
  <c r="J35" i="6" s="1"/>
  <c r="AW58" i="1" s="1"/>
  <c r="BE92" i="6"/>
  <c r="J34" i="6" s="1"/>
  <c r="AV58" i="1" s="1"/>
  <c r="T92" i="6"/>
  <c r="T91" i="6" s="1"/>
  <c r="T90" i="6" s="1"/>
  <c r="R92" i="6"/>
  <c r="R91" i="6" s="1"/>
  <c r="R90" i="6" s="1"/>
  <c r="P92" i="6"/>
  <c r="P91" i="6" s="1"/>
  <c r="P90" i="6" s="1"/>
  <c r="AU58" i="1" s="1"/>
  <c r="BK92" i="6"/>
  <c r="BK91" i="6" s="1"/>
  <c r="J92" i="6"/>
  <c r="J86" i="6"/>
  <c r="F86" i="6"/>
  <c r="J84" i="6"/>
  <c r="F84" i="6"/>
  <c r="E82" i="6"/>
  <c r="F60" i="6"/>
  <c r="J59" i="6"/>
  <c r="F59" i="6"/>
  <c r="F57" i="6"/>
  <c r="E55" i="6"/>
  <c r="J22" i="6"/>
  <c r="E22" i="6"/>
  <c r="F87" i="6" s="1"/>
  <c r="J21" i="6"/>
  <c r="J16" i="6"/>
  <c r="J57" i="6" s="1"/>
  <c r="E7" i="6"/>
  <c r="E76" i="6" s="1"/>
  <c r="R172" i="5"/>
  <c r="AY56" i="1"/>
  <c r="AX56" i="1"/>
  <c r="BI175" i="5"/>
  <c r="BH175" i="5"/>
  <c r="BG175" i="5"/>
  <c r="BF175" i="5"/>
  <c r="T175" i="5"/>
  <c r="R175" i="5"/>
  <c r="P175" i="5"/>
  <c r="BK175" i="5"/>
  <c r="J175" i="5"/>
  <c r="BE175" i="5" s="1"/>
  <c r="BI174" i="5"/>
  <c r="BH174" i="5"/>
  <c r="BG174" i="5"/>
  <c r="BF174" i="5"/>
  <c r="T174" i="5"/>
  <c r="R174" i="5"/>
  <c r="P174" i="5"/>
  <c r="BK174" i="5"/>
  <c r="J174" i="5"/>
  <c r="BE174" i="5" s="1"/>
  <c r="BI173" i="5"/>
  <c r="BH173" i="5"/>
  <c r="BG173" i="5"/>
  <c r="BF173" i="5"/>
  <c r="T173" i="5"/>
  <c r="T172" i="5" s="1"/>
  <c r="R173" i="5"/>
  <c r="P173" i="5"/>
  <c r="P172" i="5" s="1"/>
  <c r="BK173" i="5"/>
  <c r="BK172" i="5" s="1"/>
  <c r="J172" i="5" s="1"/>
  <c r="J69" i="5" s="1"/>
  <c r="J173" i="5"/>
  <c r="BE173" i="5" s="1"/>
  <c r="BI171" i="5"/>
  <c r="BH171" i="5"/>
  <c r="BG171" i="5"/>
  <c r="BF171" i="5"/>
  <c r="BE171" i="5"/>
  <c r="T171" i="5"/>
  <c r="R171" i="5"/>
  <c r="P171" i="5"/>
  <c r="BK171" i="5"/>
  <c r="J171" i="5"/>
  <c r="BI170" i="5"/>
  <c r="BH170" i="5"/>
  <c r="BG170" i="5"/>
  <c r="BF170" i="5"/>
  <c r="BE170" i="5"/>
  <c r="T170" i="5"/>
  <c r="R170" i="5"/>
  <c r="P170" i="5"/>
  <c r="BK170" i="5"/>
  <c r="J170" i="5"/>
  <c r="BI169" i="5"/>
  <c r="BH169" i="5"/>
  <c r="BG169" i="5"/>
  <c r="BF169" i="5"/>
  <c r="BE169" i="5"/>
  <c r="T169" i="5"/>
  <c r="R169" i="5"/>
  <c r="P169" i="5"/>
  <c r="BK169" i="5"/>
  <c r="J169" i="5"/>
  <c r="BI168" i="5"/>
  <c r="BH168" i="5"/>
  <c r="BG168" i="5"/>
  <c r="BF168" i="5"/>
  <c r="BE168" i="5"/>
  <c r="T168" i="5"/>
  <c r="R168" i="5"/>
  <c r="P168" i="5"/>
  <c r="BK168" i="5"/>
  <c r="J168" i="5"/>
  <c r="BI167" i="5"/>
  <c r="BH167" i="5"/>
  <c r="BG167" i="5"/>
  <c r="BF167" i="5"/>
  <c r="BE167" i="5"/>
  <c r="T167" i="5"/>
  <c r="R167" i="5"/>
  <c r="P167" i="5"/>
  <c r="BK167" i="5"/>
  <c r="J167" i="5"/>
  <c r="BI166" i="5"/>
  <c r="BH166" i="5"/>
  <c r="BG166" i="5"/>
  <c r="BF166" i="5"/>
  <c r="BE166" i="5"/>
  <c r="T166" i="5"/>
  <c r="R166" i="5"/>
  <c r="P166" i="5"/>
  <c r="BK166" i="5"/>
  <c r="J166" i="5"/>
  <c r="BI165" i="5"/>
  <c r="BH165" i="5"/>
  <c r="BG165" i="5"/>
  <c r="BF165" i="5"/>
  <c r="BE165" i="5"/>
  <c r="T165" i="5"/>
  <c r="R165" i="5"/>
  <c r="P165" i="5"/>
  <c r="BK165" i="5"/>
  <c r="J165" i="5"/>
  <c r="BI164" i="5"/>
  <c r="BH164" i="5"/>
  <c r="BG164" i="5"/>
  <c r="BF164" i="5"/>
  <c r="BE164" i="5"/>
  <c r="T164" i="5"/>
  <c r="R164" i="5"/>
  <c r="P164" i="5"/>
  <c r="BK164" i="5"/>
  <c r="J164" i="5"/>
  <c r="BI163" i="5"/>
  <c r="BH163" i="5"/>
  <c r="BG163" i="5"/>
  <c r="BF163" i="5"/>
  <c r="BE163" i="5"/>
  <c r="T163" i="5"/>
  <c r="R163" i="5"/>
  <c r="P163" i="5"/>
  <c r="BK163" i="5"/>
  <c r="J163" i="5"/>
  <c r="BI162" i="5"/>
  <c r="BH162" i="5"/>
  <c r="BG162" i="5"/>
  <c r="BF162" i="5"/>
  <c r="BE162" i="5"/>
  <c r="T162" i="5"/>
  <c r="R162" i="5"/>
  <c r="P162" i="5"/>
  <c r="BK162" i="5"/>
  <c r="J162" i="5"/>
  <c r="BI161" i="5"/>
  <c r="BH161" i="5"/>
  <c r="BG161" i="5"/>
  <c r="BF161" i="5"/>
  <c r="BE161" i="5"/>
  <c r="T161" i="5"/>
  <c r="R161" i="5"/>
  <c r="P161" i="5"/>
  <c r="BK161" i="5"/>
  <c r="J161" i="5"/>
  <c r="BI160" i="5"/>
  <c r="BH160" i="5"/>
  <c r="BG160" i="5"/>
  <c r="BF160" i="5"/>
  <c r="BE160" i="5"/>
  <c r="T160" i="5"/>
  <c r="T159" i="5" s="1"/>
  <c r="R160" i="5"/>
  <c r="R159" i="5" s="1"/>
  <c r="P160" i="5"/>
  <c r="P159" i="5" s="1"/>
  <c r="BK160" i="5"/>
  <c r="BK159" i="5" s="1"/>
  <c r="J159" i="5" s="1"/>
  <c r="J68" i="5" s="1"/>
  <c r="J160" i="5"/>
  <c r="BI158" i="5"/>
  <c r="BH158" i="5"/>
  <c r="BG158" i="5"/>
  <c r="BF158" i="5"/>
  <c r="T158" i="5"/>
  <c r="R158" i="5"/>
  <c r="P158" i="5"/>
  <c r="BK158" i="5"/>
  <c r="J158" i="5"/>
  <c r="BE158" i="5" s="1"/>
  <c r="BI157" i="5"/>
  <c r="BH157" i="5"/>
  <c r="BG157" i="5"/>
  <c r="BF157" i="5"/>
  <c r="T157" i="5"/>
  <c r="R157" i="5"/>
  <c r="P157" i="5"/>
  <c r="BK157" i="5"/>
  <c r="J157" i="5"/>
  <c r="BE157" i="5" s="1"/>
  <c r="BI156" i="5"/>
  <c r="BH156" i="5"/>
  <c r="BG156" i="5"/>
  <c r="BF156" i="5"/>
  <c r="T156" i="5"/>
  <c r="T155" i="5" s="1"/>
  <c r="R156" i="5"/>
  <c r="R155" i="5" s="1"/>
  <c r="P156" i="5"/>
  <c r="P155" i="5" s="1"/>
  <c r="BK156" i="5"/>
  <c r="BK155" i="5" s="1"/>
  <c r="J155" i="5" s="1"/>
  <c r="J67" i="5" s="1"/>
  <c r="J156" i="5"/>
  <c r="BE156" i="5" s="1"/>
  <c r="BI154" i="5"/>
  <c r="BH154" i="5"/>
  <c r="BG154" i="5"/>
  <c r="BF154" i="5"/>
  <c r="BE154" i="5"/>
  <c r="T154" i="5"/>
  <c r="R154" i="5"/>
  <c r="P154" i="5"/>
  <c r="BK154" i="5"/>
  <c r="J154" i="5"/>
  <c r="BI153" i="5"/>
  <c r="BH153" i="5"/>
  <c r="BG153" i="5"/>
  <c r="BF153" i="5"/>
  <c r="BE153" i="5"/>
  <c r="T153" i="5"/>
  <c r="R153" i="5"/>
  <c r="P153" i="5"/>
  <c r="BK153" i="5"/>
  <c r="J153" i="5"/>
  <c r="BI152" i="5"/>
  <c r="BH152" i="5"/>
  <c r="BG152" i="5"/>
  <c r="BF152" i="5"/>
  <c r="BE152" i="5"/>
  <c r="T152" i="5"/>
  <c r="R152" i="5"/>
  <c r="P152" i="5"/>
  <c r="BK152" i="5"/>
  <c r="J152" i="5"/>
  <c r="BI151" i="5"/>
  <c r="BH151" i="5"/>
  <c r="BG151" i="5"/>
  <c r="BF151" i="5"/>
  <c r="BE151" i="5"/>
  <c r="T151" i="5"/>
  <c r="R151" i="5"/>
  <c r="P151" i="5"/>
  <c r="BK151" i="5"/>
  <c r="J151" i="5"/>
  <c r="BI150" i="5"/>
  <c r="BH150" i="5"/>
  <c r="BG150" i="5"/>
  <c r="BF150" i="5"/>
  <c r="BE150" i="5"/>
  <c r="T150" i="5"/>
  <c r="R150" i="5"/>
  <c r="P150" i="5"/>
  <c r="BK150" i="5"/>
  <c r="J150" i="5"/>
  <c r="BI149" i="5"/>
  <c r="BH149" i="5"/>
  <c r="BG149" i="5"/>
  <c r="BF149" i="5"/>
  <c r="BE149" i="5"/>
  <c r="T149" i="5"/>
  <c r="R149" i="5"/>
  <c r="P149" i="5"/>
  <c r="BK149" i="5"/>
  <c r="J149" i="5"/>
  <c r="BI148" i="5"/>
  <c r="BH148" i="5"/>
  <c r="BG148" i="5"/>
  <c r="BF148" i="5"/>
  <c r="BE148" i="5"/>
  <c r="T148" i="5"/>
  <c r="R148" i="5"/>
  <c r="P148" i="5"/>
  <c r="BK148" i="5"/>
  <c r="J148" i="5"/>
  <c r="BI147" i="5"/>
  <c r="BH147" i="5"/>
  <c r="BG147" i="5"/>
  <c r="BF147" i="5"/>
  <c r="BE147" i="5"/>
  <c r="T147" i="5"/>
  <c r="R147" i="5"/>
  <c r="P147" i="5"/>
  <c r="BK147" i="5"/>
  <c r="J147" i="5"/>
  <c r="BI146" i="5"/>
  <c r="BH146" i="5"/>
  <c r="BG146" i="5"/>
  <c r="BF146" i="5"/>
  <c r="BE146" i="5"/>
  <c r="T146" i="5"/>
  <c r="R146" i="5"/>
  <c r="P146" i="5"/>
  <c r="BK146" i="5"/>
  <c r="J146" i="5"/>
  <c r="BI145" i="5"/>
  <c r="BH145" i="5"/>
  <c r="BG145" i="5"/>
  <c r="BF145" i="5"/>
  <c r="BE145" i="5"/>
  <c r="T145" i="5"/>
  <c r="R145" i="5"/>
  <c r="P145" i="5"/>
  <c r="BK145" i="5"/>
  <c r="J145" i="5"/>
  <c r="BI144" i="5"/>
  <c r="BH144" i="5"/>
  <c r="BG144" i="5"/>
  <c r="BF144" i="5"/>
  <c r="BE144" i="5"/>
  <c r="T144" i="5"/>
  <c r="T143" i="5" s="1"/>
  <c r="R144" i="5"/>
  <c r="R143" i="5" s="1"/>
  <c r="P144" i="5"/>
  <c r="P143" i="5" s="1"/>
  <c r="BK144" i="5"/>
  <c r="BK143" i="5" s="1"/>
  <c r="J143" i="5" s="1"/>
  <c r="J66" i="5" s="1"/>
  <c r="J144" i="5"/>
  <c r="BI142" i="5"/>
  <c r="BH142" i="5"/>
  <c r="BG142" i="5"/>
  <c r="BF142" i="5"/>
  <c r="T142" i="5"/>
  <c r="R142" i="5"/>
  <c r="P142" i="5"/>
  <c r="BK142" i="5"/>
  <c r="J142" i="5"/>
  <c r="BE142" i="5" s="1"/>
  <c r="BI141" i="5"/>
  <c r="BH141" i="5"/>
  <c r="BG141" i="5"/>
  <c r="BF141" i="5"/>
  <c r="T141" i="5"/>
  <c r="R141" i="5"/>
  <c r="P141" i="5"/>
  <c r="BK141" i="5"/>
  <c r="J141" i="5"/>
  <c r="BE141" i="5" s="1"/>
  <c r="BI140" i="5"/>
  <c r="BH140" i="5"/>
  <c r="BG140" i="5"/>
  <c r="BF140" i="5"/>
  <c r="T140" i="5"/>
  <c r="R140" i="5"/>
  <c r="P140" i="5"/>
  <c r="BK140" i="5"/>
  <c r="J140" i="5"/>
  <c r="BE140" i="5" s="1"/>
  <c r="BI139" i="5"/>
  <c r="BH139" i="5"/>
  <c r="BG139" i="5"/>
  <c r="BF139" i="5"/>
  <c r="T139" i="5"/>
  <c r="R139" i="5"/>
  <c r="P139" i="5"/>
  <c r="BK139" i="5"/>
  <c r="J139" i="5"/>
  <c r="BE139" i="5" s="1"/>
  <c r="BI138" i="5"/>
  <c r="BH138" i="5"/>
  <c r="BG138" i="5"/>
  <c r="BF138" i="5"/>
  <c r="T138" i="5"/>
  <c r="R138" i="5"/>
  <c r="P138" i="5"/>
  <c r="BK138" i="5"/>
  <c r="J138" i="5"/>
  <c r="BE138" i="5" s="1"/>
  <c r="BI137" i="5"/>
  <c r="BH137" i="5"/>
  <c r="BG137" i="5"/>
  <c r="BF137" i="5"/>
  <c r="T137" i="5"/>
  <c r="R137" i="5"/>
  <c r="P137" i="5"/>
  <c r="BK137" i="5"/>
  <c r="J137" i="5"/>
  <c r="BE137" i="5" s="1"/>
  <c r="BI136" i="5"/>
  <c r="BH136" i="5"/>
  <c r="BG136" i="5"/>
  <c r="BF136" i="5"/>
  <c r="T136" i="5"/>
  <c r="R136" i="5"/>
  <c r="P136" i="5"/>
  <c r="BK136" i="5"/>
  <c r="J136" i="5"/>
  <c r="BE136" i="5" s="1"/>
  <c r="BI135" i="5"/>
  <c r="BH135" i="5"/>
  <c r="BG135" i="5"/>
  <c r="BF135" i="5"/>
  <c r="T135" i="5"/>
  <c r="R135" i="5"/>
  <c r="P135" i="5"/>
  <c r="BK135" i="5"/>
  <c r="J135" i="5"/>
  <c r="BE135" i="5" s="1"/>
  <c r="BI134" i="5"/>
  <c r="BH134" i="5"/>
  <c r="BG134" i="5"/>
  <c r="BF134" i="5"/>
  <c r="T134" i="5"/>
  <c r="R134" i="5"/>
  <c r="P134" i="5"/>
  <c r="BK134" i="5"/>
  <c r="J134" i="5"/>
  <c r="BE134" i="5" s="1"/>
  <c r="BI133" i="5"/>
  <c r="BH133" i="5"/>
  <c r="BG133" i="5"/>
  <c r="BF133" i="5"/>
  <c r="T133" i="5"/>
  <c r="R133" i="5"/>
  <c r="P133" i="5"/>
  <c r="BK133" i="5"/>
  <c r="J133" i="5"/>
  <c r="BE133" i="5" s="1"/>
  <c r="BI132" i="5"/>
  <c r="BH132" i="5"/>
  <c r="BG132" i="5"/>
  <c r="BF132" i="5"/>
  <c r="T132" i="5"/>
  <c r="R132" i="5"/>
  <c r="P132" i="5"/>
  <c r="BK132" i="5"/>
  <c r="J132" i="5"/>
  <c r="BE132" i="5" s="1"/>
  <c r="BI131" i="5"/>
  <c r="BH131" i="5"/>
  <c r="BG131" i="5"/>
  <c r="BF131" i="5"/>
  <c r="T131" i="5"/>
  <c r="R131" i="5"/>
  <c r="P131" i="5"/>
  <c r="BK131" i="5"/>
  <c r="J131" i="5"/>
  <c r="BE131" i="5" s="1"/>
  <c r="BI130" i="5"/>
  <c r="BH130" i="5"/>
  <c r="BG130" i="5"/>
  <c r="BF130" i="5"/>
  <c r="T130" i="5"/>
  <c r="R130" i="5"/>
  <c r="P130" i="5"/>
  <c r="BK130" i="5"/>
  <c r="J130" i="5"/>
  <c r="BE130" i="5" s="1"/>
  <c r="BI129" i="5"/>
  <c r="BH129" i="5"/>
  <c r="BG129" i="5"/>
  <c r="BF129" i="5"/>
  <c r="T129" i="5"/>
  <c r="R129" i="5"/>
  <c r="P129" i="5"/>
  <c r="BK129" i="5"/>
  <c r="J129" i="5"/>
  <c r="BE129" i="5" s="1"/>
  <c r="BI128" i="5"/>
  <c r="BH128" i="5"/>
  <c r="BG128" i="5"/>
  <c r="BF128" i="5"/>
  <c r="T128" i="5"/>
  <c r="R128" i="5"/>
  <c r="P128" i="5"/>
  <c r="BK128" i="5"/>
  <c r="J128" i="5"/>
  <c r="BE128" i="5" s="1"/>
  <c r="BI127" i="5"/>
  <c r="BH127" i="5"/>
  <c r="BG127" i="5"/>
  <c r="BF127" i="5"/>
  <c r="T127" i="5"/>
  <c r="R127" i="5"/>
  <c r="P127" i="5"/>
  <c r="BK127" i="5"/>
  <c r="J127" i="5"/>
  <c r="BE127" i="5" s="1"/>
  <c r="BI126" i="5"/>
  <c r="BH126" i="5"/>
  <c r="BG126" i="5"/>
  <c r="BF126" i="5"/>
  <c r="T126" i="5"/>
  <c r="R126" i="5"/>
  <c r="P126" i="5"/>
  <c r="BK126" i="5"/>
  <c r="J126" i="5"/>
  <c r="BE126" i="5" s="1"/>
  <c r="BI125" i="5"/>
  <c r="BH125" i="5"/>
  <c r="BG125" i="5"/>
  <c r="BF125" i="5"/>
  <c r="T125" i="5"/>
  <c r="R125" i="5"/>
  <c r="P125" i="5"/>
  <c r="BK125" i="5"/>
  <c r="J125" i="5"/>
  <c r="BE125" i="5" s="1"/>
  <c r="BI124" i="5"/>
  <c r="BH124" i="5"/>
  <c r="BG124" i="5"/>
  <c r="BF124" i="5"/>
  <c r="T124" i="5"/>
  <c r="R124" i="5"/>
  <c r="P124" i="5"/>
  <c r="BK124" i="5"/>
  <c r="J124" i="5"/>
  <c r="BE124" i="5" s="1"/>
  <c r="BI123" i="5"/>
  <c r="BH123" i="5"/>
  <c r="BG123" i="5"/>
  <c r="BF123" i="5"/>
  <c r="T123" i="5"/>
  <c r="R123" i="5"/>
  <c r="P123" i="5"/>
  <c r="BK123" i="5"/>
  <c r="J123" i="5"/>
  <c r="BE123" i="5" s="1"/>
  <c r="BI122" i="5"/>
  <c r="BH122" i="5"/>
  <c r="BG122" i="5"/>
  <c r="BF122" i="5"/>
  <c r="T122" i="5"/>
  <c r="R122" i="5"/>
  <c r="P122" i="5"/>
  <c r="BK122" i="5"/>
  <c r="J122" i="5"/>
  <c r="BE122" i="5" s="1"/>
  <c r="BI121" i="5"/>
  <c r="BH121" i="5"/>
  <c r="BG121" i="5"/>
  <c r="BF121" i="5"/>
  <c r="T121" i="5"/>
  <c r="R121" i="5"/>
  <c r="P121" i="5"/>
  <c r="BK121" i="5"/>
  <c r="J121" i="5"/>
  <c r="BE121" i="5" s="1"/>
  <c r="BI120" i="5"/>
  <c r="BH120" i="5"/>
  <c r="BG120" i="5"/>
  <c r="BF120" i="5"/>
  <c r="T120" i="5"/>
  <c r="R120" i="5"/>
  <c r="P120" i="5"/>
  <c r="BK120" i="5"/>
  <c r="J120" i="5"/>
  <c r="BE120" i="5" s="1"/>
  <c r="BI119" i="5"/>
  <c r="BH119" i="5"/>
  <c r="BG119" i="5"/>
  <c r="BF119" i="5"/>
  <c r="T119" i="5"/>
  <c r="R119" i="5"/>
  <c r="P119" i="5"/>
  <c r="BK119" i="5"/>
  <c r="J119" i="5"/>
  <c r="BE119" i="5" s="1"/>
  <c r="BI118" i="5"/>
  <c r="BH118" i="5"/>
  <c r="BG118" i="5"/>
  <c r="BF118" i="5"/>
  <c r="T118" i="5"/>
  <c r="T117" i="5" s="1"/>
  <c r="R118" i="5"/>
  <c r="R117" i="5" s="1"/>
  <c r="P118" i="5"/>
  <c r="P117" i="5" s="1"/>
  <c r="BK118" i="5"/>
  <c r="BK117" i="5" s="1"/>
  <c r="J117" i="5" s="1"/>
  <c r="J65" i="5" s="1"/>
  <c r="J118" i="5"/>
  <c r="BE118" i="5" s="1"/>
  <c r="BI116" i="5"/>
  <c r="BH116" i="5"/>
  <c r="BG116" i="5"/>
  <c r="BF116" i="5"/>
  <c r="BE116" i="5"/>
  <c r="T116" i="5"/>
  <c r="R116" i="5"/>
  <c r="P116" i="5"/>
  <c r="BK116" i="5"/>
  <c r="J116" i="5"/>
  <c r="BI115" i="5"/>
  <c r="BH115" i="5"/>
  <c r="BG115" i="5"/>
  <c r="BF115" i="5"/>
  <c r="BE115" i="5"/>
  <c r="T115" i="5"/>
  <c r="R115" i="5"/>
  <c r="P115" i="5"/>
  <c r="BK115" i="5"/>
  <c r="J115" i="5"/>
  <c r="BI114" i="5"/>
  <c r="BH114" i="5"/>
  <c r="BG114" i="5"/>
  <c r="BF114" i="5"/>
  <c r="BE114" i="5"/>
  <c r="T114" i="5"/>
  <c r="R114" i="5"/>
  <c r="P114" i="5"/>
  <c r="BK114" i="5"/>
  <c r="J114" i="5"/>
  <c r="BI113" i="5"/>
  <c r="BH113" i="5"/>
  <c r="BG113" i="5"/>
  <c r="BF113" i="5"/>
  <c r="BE113" i="5"/>
  <c r="T113" i="5"/>
  <c r="R113" i="5"/>
  <c r="P113" i="5"/>
  <c r="BK113" i="5"/>
  <c r="J113" i="5"/>
  <c r="BI112" i="5"/>
  <c r="BH112" i="5"/>
  <c r="BG112" i="5"/>
  <c r="BF112" i="5"/>
  <c r="BE112" i="5"/>
  <c r="T112" i="5"/>
  <c r="R112" i="5"/>
  <c r="P112" i="5"/>
  <c r="BK112" i="5"/>
  <c r="J112" i="5"/>
  <c r="BI111" i="5"/>
  <c r="BH111" i="5"/>
  <c r="BG111" i="5"/>
  <c r="BF111" i="5"/>
  <c r="BE111" i="5"/>
  <c r="T111" i="5"/>
  <c r="R111" i="5"/>
  <c r="P111" i="5"/>
  <c r="BK111" i="5"/>
  <c r="J111" i="5"/>
  <c r="BI110" i="5"/>
  <c r="BH110" i="5"/>
  <c r="BG110" i="5"/>
  <c r="BF110" i="5"/>
  <c r="BE110" i="5"/>
  <c r="T110" i="5"/>
  <c r="R110" i="5"/>
  <c r="P110" i="5"/>
  <c r="BK110" i="5"/>
  <c r="J110" i="5"/>
  <c r="BI109" i="5"/>
  <c r="BH109" i="5"/>
  <c r="BG109" i="5"/>
  <c r="BF109" i="5"/>
  <c r="BE109" i="5"/>
  <c r="T109" i="5"/>
  <c r="R109" i="5"/>
  <c r="P109" i="5"/>
  <c r="BK109" i="5"/>
  <c r="J109" i="5"/>
  <c r="BI108" i="5"/>
  <c r="BH108" i="5"/>
  <c r="BG108" i="5"/>
  <c r="BF108" i="5"/>
  <c r="BE108" i="5"/>
  <c r="T108" i="5"/>
  <c r="R108" i="5"/>
  <c r="P108" i="5"/>
  <c r="BK108" i="5"/>
  <c r="J108" i="5"/>
  <c r="BI107" i="5"/>
  <c r="BH107" i="5"/>
  <c r="BG107" i="5"/>
  <c r="BF107" i="5"/>
  <c r="BE107" i="5"/>
  <c r="T107" i="5"/>
  <c r="R107" i="5"/>
  <c r="P107" i="5"/>
  <c r="BK107" i="5"/>
  <c r="J107" i="5"/>
  <c r="BI106" i="5"/>
  <c r="BH106" i="5"/>
  <c r="BG106" i="5"/>
  <c r="BF106" i="5"/>
  <c r="BE106" i="5"/>
  <c r="T106" i="5"/>
  <c r="R106" i="5"/>
  <c r="P106" i="5"/>
  <c r="BK106" i="5"/>
  <c r="J106" i="5"/>
  <c r="BI105" i="5"/>
  <c r="BH105" i="5"/>
  <c r="BG105" i="5"/>
  <c r="BF105" i="5"/>
  <c r="BE105" i="5"/>
  <c r="T105" i="5"/>
  <c r="R105" i="5"/>
  <c r="P105" i="5"/>
  <c r="BK105" i="5"/>
  <c r="J105" i="5"/>
  <c r="BI104" i="5"/>
  <c r="BH104" i="5"/>
  <c r="BG104" i="5"/>
  <c r="BF104" i="5"/>
  <c r="BE104" i="5"/>
  <c r="T104" i="5"/>
  <c r="R104" i="5"/>
  <c r="P104" i="5"/>
  <c r="BK104" i="5"/>
  <c r="J104" i="5"/>
  <c r="BI103" i="5"/>
  <c r="BH103" i="5"/>
  <c r="BG103" i="5"/>
  <c r="BF103" i="5"/>
  <c r="BE103" i="5"/>
  <c r="T103" i="5"/>
  <c r="R103" i="5"/>
  <c r="P103" i="5"/>
  <c r="BK103" i="5"/>
  <c r="J103" i="5"/>
  <c r="BI102" i="5"/>
  <c r="BH102" i="5"/>
  <c r="BG102" i="5"/>
  <c r="BF102" i="5"/>
  <c r="BE102" i="5"/>
  <c r="T102" i="5"/>
  <c r="T101" i="5" s="1"/>
  <c r="R102" i="5"/>
  <c r="R101" i="5" s="1"/>
  <c r="P102" i="5"/>
  <c r="P101" i="5" s="1"/>
  <c r="BK102" i="5"/>
  <c r="BK101" i="5" s="1"/>
  <c r="J101" i="5" s="1"/>
  <c r="J64" i="5" s="1"/>
  <c r="J102" i="5"/>
  <c r="BI100" i="5"/>
  <c r="BH100" i="5"/>
  <c r="BG100" i="5"/>
  <c r="BF100" i="5"/>
  <c r="T100" i="5"/>
  <c r="R100" i="5"/>
  <c r="P100" i="5"/>
  <c r="BK100" i="5"/>
  <c r="J100" i="5"/>
  <c r="BE100" i="5" s="1"/>
  <c r="BI99" i="5"/>
  <c r="BH99" i="5"/>
  <c r="BG99" i="5"/>
  <c r="BF99" i="5"/>
  <c r="T99" i="5"/>
  <c r="R99" i="5"/>
  <c r="P99" i="5"/>
  <c r="BK99" i="5"/>
  <c r="J99" i="5"/>
  <c r="BE99" i="5" s="1"/>
  <c r="BI98" i="5"/>
  <c r="BH98" i="5"/>
  <c r="BG98" i="5"/>
  <c r="BF98" i="5"/>
  <c r="T98" i="5"/>
  <c r="R98" i="5"/>
  <c r="P98" i="5"/>
  <c r="BK98" i="5"/>
  <c r="J98" i="5"/>
  <c r="BE98" i="5" s="1"/>
  <c r="BI97" i="5"/>
  <c r="BH97" i="5"/>
  <c r="BG97" i="5"/>
  <c r="BF97" i="5"/>
  <c r="T97" i="5"/>
  <c r="R97" i="5"/>
  <c r="P97" i="5"/>
  <c r="BK97" i="5"/>
  <c r="J97" i="5"/>
  <c r="BE97" i="5" s="1"/>
  <c r="BI96" i="5"/>
  <c r="BH96" i="5"/>
  <c r="BG96" i="5"/>
  <c r="BF96" i="5"/>
  <c r="T96" i="5"/>
  <c r="T95" i="5" s="1"/>
  <c r="R96" i="5"/>
  <c r="R95" i="5" s="1"/>
  <c r="P96" i="5"/>
  <c r="P95" i="5" s="1"/>
  <c r="BK96" i="5"/>
  <c r="BK95" i="5" s="1"/>
  <c r="J95" i="5" s="1"/>
  <c r="J63" i="5" s="1"/>
  <c r="J96" i="5"/>
  <c r="BE96" i="5" s="1"/>
  <c r="BI94" i="5"/>
  <c r="F36" i="5" s="1"/>
  <c r="BD56" i="1" s="1"/>
  <c r="BH94" i="5"/>
  <c r="F35" i="5" s="1"/>
  <c r="BC56" i="1" s="1"/>
  <c r="BG94" i="5"/>
  <c r="F34" i="5" s="1"/>
  <c r="BB56" i="1" s="1"/>
  <c r="BF94" i="5"/>
  <c r="J33" i="5" s="1"/>
  <c r="AW56" i="1" s="1"/>
  <c r="BE94" i="5"/>
  <c r="J32" i="5" s="1"/>
  <c r="AV56" i="1" s="1"/>
  <c r="T94" i="5"/>
  <c r="T93" i="5" s="1"/>
  <c r="T92" i="5" s="1"/>
  <c r="T91" i="5" s="1"/>
  <c r="R94" i="5"/>
  <c r="R93" i="5" s="1"/>
  <c r="R92" i="5" s="1"/>
  <c r="R91" i="5" s="1"/>
  <c r="P94" i="5"/>
  <c r="P93" i="5" s="1"/>
  <c r="P92" i="5" s="1"/>
  <c r="P91" i="5" s="1"/>
  <c r="AU56" i="1" s="1"/>
  <c r="BK94" i="5"/>
  <c r="BK93" i="5" s="1"/>
  <c r="J94" i="5"/>
  <c r="J87" i="5"/>
  <c r="F87" i="5"/>
  <c r="F85" i="5"/>
  <c r="E83" i="5"/>
  <c r="E79" i="5"/>
  <c r="J55" i="5"/>
  <c r="F55" i="5"/>
  <c r="F53" i="5"/>
  <c r="E51" i="5"/>
  <c r="J20" i="5"/>
  <c r="E20" i="5"/>
  <c r="F56" i="5" s="1"/>
  <c r="J19" i="5"/>
  <c r="J14" i="5"/>
  <c r="J85" i="5" s="1"/>
  <c r="E7" i="5"/>
  <c r="E47" i="5" s="1"/>
  <c r="AY55" i="1"/>
  <c r="AX55" i="1"/>
  <c r="BI181" i="4"/>
  <c r="BH181" i="4"/>
  <c r="BG181" i="4"/>
  <c r="BF181" i="4"/>
  <c r="T181" i="4"/>
  <c r="R181" i="4"/>
  <c r="P181" i="4"/>
  <c r="BK181" i="4"/>
  <c r="J181" i="4"/>
  <c r="BE181" i="4" s="1"/>
  <c r="BI180" i="4"/>
  <c r="BH180" i="4"/>
  <c r="BG180" i="4"/>
  <c r="BF180" i="4"/>
  <c r="T180" i="4"/>
  <c r="T179" i="4" s="1"/>
  <c r="R180" i="4"/>
  <c r="R179" i="4" s="1"/>
  <c r="P180" i="4"/>
  <c r="P179" i="4" s="1"/>
  <c r="BK180" i="4"/>
  <c r="BK179" i="4" s="1"/>
  <c r="J179" i="4" s="1"/>
  <c r="J66" i="4" s="1"/>
  <c r="J180" i="4"/>
  <c r="BE180" i="4" s="1"/>
  <c r="BI178" i="4"/>
  <c r="BH178" i="4"/>
  <c r="BG178" i="4"/>
  <c r="BF178" i="4"/>
  <c r="BE178" i="4"/>
  <c r="T178" i="4"/>
  <c r="R178" i="4"/>
  <c r="P178" i="4"/>
  <c r="BK178" i="4"/>
  <c r="J178" i="4"/>
  <c r="BI177" i="4"/>
  <c r="BH177" i="4"/>
  <c r="BG177" i="4"/>
  <c r="BF177" i="4"/>
  <c r="BE177" i="4"/>
  <c r="T177" i="4"/>
  <c r="R177" i="4"/>
  <c r="P177" i="4"/>
  <c r="BK177" i="4"/>
  <c r="J177" i="4"/>
  <c r="BI176" i="4"/>
  <c r="BH176" i="4"/>
  <c r="BG176" i="4"/>
  <c r="BF176" i="4"/>
  <c r="BE176" i="4"/>
  <c r="T176" i="4"/>
  <c r="R176" i="4"/>
  <c r="P176" i="4"/>
  <c r="BK176" i="4"/>
  <c r="J176" i="4"/>
  <c r="BI175" i="4"/>
  <c r="BH175" i="4"/>
  <c r="BG175" i="4"/>
  <c r="BF175" i="4"/>
  <c r="BE175" i="4"/>
  <c r="T175" i="4"/>
  <c r="R175" i="4"/>
  <c r="P175" i="4"/>
  <c r="BK175" i="4"/>
  <c r="J175" i="4"/>
  <c r="BI174" i="4"/>
  <c r="BH174" i="4"/>
  <c r="BG174" i="4"/>
  <c r="BF174" i="4"/>
  <c r="BE174" i="4"/>
  <c r="T174" i="4"/>
  <c r="R174" i="4"/>
  <c r="P174" i="4"/>
  <c r="BK174" i="4"/>
  <c r="J174" i="4"/>
  <c r="BI173" i="4"/>
  <c r="BH173" i="4"/>
  <c r="BG173" i="4"/>
  <c r="BF173" i="4"/>
  <c r="BE173" i="4"/>
  <c r="T173" i="4"/>
  <c r="R173" i="4"/>
  <c r="P173" i="4"/>
  <c r="BK173" i="4"/>
  <c r="J173" i="4"/>
  <c r="BI172" i="4"/>
  <c r="BH172" i="4"/>
  <c r="BG172" i="4"/>
  <c r="BF172" i="4"/>
  <c r="BE172" i="4"/>
  <c r="T172" i="4"/>
  <c r="R172" i="4"/>
  <c r="P172" i="4"/>
  <c r="BK172" i="4"/>
  <c r="J172" i="4"/>
  <c r="BI171" i="4"/>
  <c r="BH171" i="4"/>
  <c r="BG171" i="4"/>
  <c r="BF171" i="4"/>
  <c r="BE171" i="4"/>
  <c r="T171" i="4"/>
  <c r="R171" i="4"/>
  <c r="P171" i="4"/>
  <c r="BK171" i="4"/>
  <c r="J171" i="4"/>
  <c r="BI170" i="4"/>
  <c r="BH170" i="4"/>
  <c r="BG170" i="4"/>
  <c r="BF170" i="4"/>
  <c r="BE170" i="4"/>
  <c r="T170" i="4"/>
  <c r="R170" i="4"/>
  <c r="P170" i="4"/>
  <c r="BK170" i="4"/>
  <c r="J170" i="4"/>
  <c r="BI169" i="4"/>
  <c r="BH169" i="4"/>
  <c r="BG169" i="4"/>
  <c r="BF169" i="4"/>
  <c r="BE169" i="4"/>
  <c r="T169" i="4"/>
  <c r="R169" i="4"/>
  <c r="P169" i="4"/>
  <c r="BK169" i="4"/>
  <c r="J169" i="4"/>
  <c r="BI168" i="4"/>
  <c r="BH168" i="4"/>
  <c r="BG168" i="4"/>
  <c r="BF168" i="4"/>
  <c r="BE168" i="4"/>
  <c r="T168" i="4"/>
  <c r="R168" i="4"/>
  <c r="P168" i="4"/>
  <c r="BK168" i="4"/>
  <c r="J168" i="4"/>
  <c r="BI167" i="4"/>
  <c r="BH167" i="4"/>
  <c r="BG167" i="4"/>
  <c r="BF167" i="4"/>
  <c r="BE167" i="4"/>
  <c r="T167" i="4"/>
  <c r="R167" i="4"/>
  <c r="P167" i="4"/>
  <c r="BK167" i="4"/>
  <c r="J167" i="4"/>
  <c r="BI166" i="4"/>
  <c r="BH166" i="4"/>
  <c r="BG166" i="4"/>
  <c r="BF166" i="4"/>
  <c r="BE166" i="4"/>
  <c r="T166" i="4"/>
  <c r="R166" i="4"/>
  <c r="P166" i="4"/>
  <c r="BK166" i="4"/>
  <c r="J166" i="4"/>
  <c r="BI165" i="4"/>
  <c r="BH165" i="4"/>
  <c r="BG165" i="4"/>
  <c r="BF165" i="4"/>
  <c r="BE165" i="4"/>
  <c r="T165" i="4"/>
  <c r="R165" i="4"/>
  <c r="P165" i="4"/>
  <c r="BK165" i="4"/>
  <c r="J165" i="4"/>
  <c r="BI164" i="4"/>
  <c r="BH164" i="4"/>
  <c r="BG164" i="4"/>
  <c r="BF164" i="4"/>
  <c r="BE164" i="4"/>
  <c r="T164" i="4"/>
  <c r="R164" i="4"/>
  <c r="P164" i="4"/>
  <c r="BK164" i="4"/>
  <c r="J164" i="4"/>
  <c r="BI163" i="4"/>
  <c r="BH163" i="4"/>
  <c r="BG163" i="4"/>
  <c r="BF163" i="4"/>
  <c r="BE163" i="4"/>
  <c r="T163" i="4"/>
  <c r="R163" i="4"/>
  <c r="P163" i="4"/>
  <c r="BK163" i="4"/>
  <c r="J163" i="4"/>
  <c r="BI162" i="4"/>
  <c r="BH162" i="4"/>
  <c r="BG162" i="4"/>
  <c r="BF162" i="4"/>
  <c r="BE162" i="4"/>
  <c r="T162" i="4"/>
  <c r="R162" i="4"/>
  <c r="P162" i="4"/>
  <c r="BK162" i="4"/>
  <c r="J162" i="4"/>
  <c r="BI161" i="4"/>
  <c r="BH161" i="4"/>
  <c r="BG161" i="4"/>
  <c r="BF161" i="4"/>
  <c r="BE161" i="4"/>
  <c r="T161" i="4"/>
  <c r="R161" i="4"/>
  <c r="P161" i="4"/>
  <c r="BK161" i="4"/>
  <c r="J161" i="4"/>
  <c r="BI160" i="4"/>
  <c r="BH160" i="4"/>
  <c r="BG160" i="4"/>
  <c r="BF160" i="4"/>
  <c r="BE160" i="4"/>
  <c r="T160" i="4"/>
  <c r="R160" i="4"/>
  <c r="P160" i="4"/>
  <c r="BK160" i="4"/>
  <c r="J160" i="4"/>
  <c r="BI159" i="4"/>
  <c r="BH159" i="4"/>
  <c r="BG159" i="4"/>
  <c r="BF159" i="4"/>
  <c r="BE159" i="4"/>
  <c r="T159" i="4"/>
  <c r="R159" i="4"/>
  <c r="P159" i="4"/>
  <c r="BK159" i="4"/>
  <c r="J159" i="4"/>
  <c r="BI158" i="4"/>
  <c r="BH158" i="4"/>
  <c r="BG158" i="4"/>
  <c r="BF158" i="4"/>
  <c r="BE158" i="4"/>
  <c r="T158" i="4"/>
  <c r="R158" i="4"/>
  <c r="P158" i="4"/>
  <c r="BK158" i="4"/>
  <c r="J158" i="4"/>
  <c r="BI157" i="4"/>
  <c r="BH157" i="4"/>
  <c r="BG157" i="4"/>
  <c r="BF157" i="4"/>
  <c r="BE157" i="4"/>
  <c r="T157" i="4"/>
  <c r="T156" i="4" s="1"/>
  <c r="R157" i="4"/>
  <c r="R156" i="4" s="1"/>
  <c r="P157" i="4"/>
  <c r="P156" i="4" s="1"/>
  <c r="BK157" i="4"/>
  <c r="BK156" i="4" s="1"/>
  <c r="J156" i="4" s="1"/>
  <c r="J65" i="4" s="1"/>
  <c r="J157" i="4"/>
  <c r="BI155" i="4"/>
  <c r="BH155" i="4"/>
  <c r="BG155" i="4"/>
  <c r="BF155" i="4"/>
  <c r="T155" i="4"/>
  <c r="R155" i="4"/>
  <c r="P155" i="4"/>
  <c r="BK155" i="4"/>
  <c r="J155" i="4"/>
  <c r="BE155" i="4" s="1"/>
  <c r="BI154" i="4"/>
  <c r="BH154" i="4"/>
  <c r="BG154" i="4"/>
  <c r="BF154" i="4"/>
  <c r="T154" i="4"/>
  <c r="R154" i="4"/>
  <c r="P154" i="4"/>
  <c r="BK154" i="4"/>
  <c r="J154" i="4"/>
  <c r="BE154" i="4" s="1"/>
  <c r="BI153" i="4"/>
  <c r="BH153" i="4"/>
  <c r="BG153" i="4"/>
  <c r="BF153" i="4"/>
  <c r="T153" i="4"/>
  <c r="R153" i="4"/>
  <c r="P153" i="4"/>
  <c r="BK153" i="4"/>
  <c r="J153" i="4"/>
  <c r="BE153" i="4" s="1"/>
  <c r="BI152" i="4"/>
  <c r="BH152" i="4"/>
  <c r="BG152" i="4"/>
  <c r="BF152" i="4"/>
  <c r="T152" i="4"/>
  <c r="R152" i="4"/>
  <c r="P152" i="4"/>
  <c r="BK152" i="4"/>
  <c r="J152" i="4"/>
  <c r="BE152" i="4" s="1"/>
  <c r="BI150" i="4"/>
  <c r="BH150" i="4"/>
  <c r="BG150" i="4"/>
  <c r="BF150" i="4"/>
  <c r="T150" i="4"/>
  <c r="R150" i="4"/>
  <c r="P150" i="4"/>
  <c r="BK150" i="4"/>
  <c r="J150" i="4"/>
  <c r="BE150" i="4" s="1"/>
  <c r="BI149" i="4"/>
  <c r="BH149" i="4"/>
  <c r="BG149" i="4"/>
  <c r="BF149" i="4"/>
  <c r="T149" i="4"/>
  <c r="T148" i="4" s="1"/>
  <c r="R149" i="4"/>
  <c r="R148" i="4" s="1"/>
  <c r="P149" i="4"/>
  <c r="P148" i="4" s="1"/>
  <c r="BK149" i="4"/>
  <c r="BK148" i="4" s="1"/>
  <c r="J148" i="4" s="1"/>
  <c r="J64" i="4" s="1"/>
  <c r="J149" i="4"/>
  <c r="BE149" i="4" s="1"/>
  <c r="BI147" i="4"/>
  <c r="BH147" i="4"/>
  <c r="BG147" i="4"/>
  <c r="BF147" i="4"/>
  <c r="BE147" i="4"/>
  <c r="T147" i="4"/>
  <c r="R147" i="4"/>
  <c r="P147" i="4"/>
  <c r="BK147" i="4"/>
  <c r="J147" i="4"/>
  <c r="BI146" i="4"/>
  <c r="BH146" i="4"/>
  <c r="BG146" i="4"/>
  <c r="BF146" i="4"/>
  <c r="BE146" i="4"/>
  <c r="T146" i="4"/>
  <c r="R146" i="4"/>
  <c r="P146" i="4"/>
  <c r="BK146" i="4"/>
  <c r="J146" i="4"/>
  <c r="BI145" i="4"/>
  <c r="BH145" i="4"/>
  <c r="BG145" i="4"/>
  <c r="BF145" i="4"/>
  <c r="BE145" i="4"/>
  <c r="T145" i="4"/>
  <c r="R145" i="4"/>
  <c r="P145" i="4"/>
  <c r="BK145" i="4"/>
  <c r="J145" i="4"/>
  <c r="BI144" i="4"/>
  <c r="BH144" i="4"/>
  <c r="BG144" i="4"/>
  <c r="BF144" i="4"/>
  <c r="BE144" i="4"/>
  <c r="T144" i="4"/>
  <c r="R144" i="4"/>
  <c r="P144" i="4"/>
  <c r="BK144" i="4"/>
  <c r="J144" i="4"/>
  <c r="BI143" i="4"/>
  <c r="BH143" i="4"/>
  <c r="BG143" i="4"/>
  <c r="BF143" i="4"/>
  <c r="BE143" i="4"/>
  <c r="T143" i="4"/>
  <c r="R143" i="4"/>
  <c r="P143" i="4"/>
  <c r="BK143" i="4"/>
  <c r="J143" i="4"/>
  <c r="BI142" i="4"/>
  <c r="BH142" i="4"/>
  <c r="BG142" i="4"/>
  <c r="BF142" i="4"/>
  <c r="BE142" i="4"/>
  <c r="T142" i="4"/>
  <c r="R142" i="4"/>
  <c r="P142" i="4"/>
  <c r="BK142" i="4"/>
  <c r="J142" i="4"/>
  <c r="BI141" i="4"/>
  <c r="BH141" i="4"/>
  <c r="BG141" i="4"/>
  <c r="BF141" i="4"/>
  <c r="BE141" i="4"/>
  <c r="T141" i="4"/>
  <c r="R141" i="4"/>
  <c r="P141" i="4"/>
  <c r="BK141" i="4"/>
  <c r="J141" i="4"/>
  <c r="BI140" i="4"/>
  <c r="BH140" i="4"/>
  <c r="BG140" i="4"/>
  <c r="BF140" i="4"/>
  <c r="BE140" i="4"/>
  <c r="T140" i="4"/>
  <c r="R140" i="4"/>
  <c r="P140" i="4"/>
  <c r="BK140" i="4"/>
  <c r="J140" i="4"/>
  <c r="BI138" i="4"/>
  <c r="BH138" i="4"/>
  <c r="BG138" i="4"/>
  <c r="BF138" i="4"/>
  <c r="BE138" i="4"/>
  <c r="T138" i="4"/>
  <c r="R138" i="4"/>
  <c r="P138" i="4"/>
  <c r="BK138" i="4"/>
  <c r="J138" i="4"/>
  <c r="BI136" i="4"/>
  <c r="BH136" i="4"/>
  <c r="BG136" i="4"/>
  <c r="BF136" i="4"/>
  <c r="BE136" i="4"/>
  <c r="T136" i="4"/>
  <c r="R136" i="4"/>
  <c r="P136" i="4"/>
  <c r="BK136" i="4"/>
  <c r="J136" i="4"/>
  <c r="BI134" i="4"/>
  <c r="BH134" i="4"/>
  <c r="BG134" i="4"/>
  <c r="BF134" i="4"/>
  <c r="BE134" i="4"/>
  <c r="T134" i="4"/>
  <c r="R134" i="4"/>
  <c r="P134" i="4"/>
  <c r="BK134" i="4"/>
  <c r="J134" i="4"/>
  <c r="BI133" i="4"/>
  <c r="BH133" i="4"/>
  <c r="BG133" i="4"/>
  <c r="BF133" i="4"/>
  <c r="BE133" i="4"/>
  <c r="T133" i="4"/>
  <c r="R133" i="4"/>
  <c r="P133" i="4"/>
  <c r="BK133" i="4"/>
  <c r="J133" i="4"/>
  <c r="BI131" i="4"/>
  <c r="BH131" i="4"/>
  <c r="BG131" i="4"/>
  <c r="BF131" i="4"/>
  <c r="BE131" i="4"/>
  <c r="T131" i="4"/>
  <c r="R131" i="4"/>
  <c r="P131" i="4"/>
  <c r="BK131" i="4"/>
  <c r="J131" i="4"/>
  <c r="BI129" i="4"/>
  <c r="BH129" i="4"/>
  <c r="BG129" i="4"/>
  <c r="BF129" i="4"/>
  <c r="BE129" i="4"/>
  <c r="T129" i="4"/>
  <c r="R129" i="4"/>
  <c r="P129" i="4"/>
  <c r="BK129" i="4"/>
  <c r="J129" i="4"/>
  <c r="BI126" i="4"/>
  <c r="BH126" i="4"/>
  <c r="BG126" i="4"/>
  <c r="BF126" i="4"/>
  <c r="BE126" i="4"/>
  <c r="T126" i="4"/>
  <c r="R126" i="4"/>
  <c r="P126" i="4"/>
  <c r="BK126" i="4"/>
  <c r="J126" i="4"/>
  <c r="BI122" i="4"/>
  <c r="BH122" i="4"/>
  <c r="BG122" i="4"/>
  <c r="BF122" i="4"/>
  <c r="BE122" i="4"/>
  <c r="T122" i="4"/>
  <c r="R122" i="4"/>
  <c r="P122" i="4"/>
  <c r="BK122" i="4"/>
  <c r="J122" i="4"/>
  <c r="BI121" i="4"/>
  <c r="BH121" i="4"/>
  <c r="BG121" i="4"/>
  <c r="BF121" i="4"/>
  <c r="BE121" i="4"/>
  <c r="T121" i="4"/>
  <c r="R121" i="4"/>
  <c r="P121" i="4"/>
  <c r="BK121" i="4"/>
  <c r="J121" i="4"/>
  <c r="BI120" i="4"/>
  <c r="BH120" i="4"/>
  <c r="BG120" i="4"/>
  <c r="BF120" i="4"/>
  <c r="BE120" i="4"/>
  <c r="T120" i="4"/>
  <c r="T119" i="4" s="1"/>
  <c r="R120" i="4"/>
  <c r="R119" i="4" s="1"/>
  <c r="P120" i="4"/>
  <c r="P119" i="4" s="1"/>
  <c r="BK120" i="4"/>
  <c r="BK119" i="4" s="1"/>
  <c r="J119" i="4" s="1"/>
  <c r="J63" i="4" s="1"/>
  <c r="J120" i="4"/>
  <c r="BI118" i="4"/>
  <c r="BH118" i="4"/>
  <c r="BG118" i="4"/>
  <c r="BF118" i="4"/>
  <c r="T118" i="4"/>
  <c r="R118" i="4"/>
  <c r="P118" i="4"/>
  <c r="BK118" i="4"/>
  <c r="J118" i="4"/>
  <c r="BE118" i="4" s="1"/>
  <c r="BI117" i="4"/>
  <c r="BH117" i="4"/>
  <c r="BG117" i="4"/>
  <c r="BF117" i="4"/>
  <c r="T117" i="4"/>
  <c r="R117" i="4"/>
  <c r="P117" i="4"/>
  <c r="BK117" i="4"/>
  <c r="J117" i="4"/>
  <c r="BE117" i="4" s="1"/>
  <c r="BI116" i="4"/>
  <c r="BH116" i="4"/>
  <c r="BG116" i="4"/>
  <c r="BF116" i="4"/>
  <c r="T116" i="4"/>
  <c r="R116" i="4"/>
  <c r="P116" i="4"/>
  <c r="BK116" i="4"/>
  <c r="J116" i="4"/>
  <c r="BE116" i="4" s="1"/>
  <c r="BI115" i="4"/>
  <c r="BH115" i="4"/>
  <c r="BG115" i="4"/>
  <c r="BF115" i="4"/>
  <c r="T115" i="4"/>
  <c r="R115" i="4"/>
  <c r="P115" i="4"/>
  <c r="BK115" i="4"/>
  <c r="J115" i="4"/>
  <c r="BE115" i="4" s="1"/>
  <c r="BI114" i="4"/>
  <c r="BH114" i="4"/>
  <c r="BG114" i="4"/>
  <c r="BF114" i="4"/>
  <c r="T114" i="4"/>
  <c r="R114" i="4"/>
  <c r="P114" i="4"/>
  <c r="BK114" i="4"/>
  <c r="J114" i="4"/>
  <c r="BE114" i="4" s="1"/>
  <c r="BI113" i="4"/>
  <c r="BH113" i="4"/>
  <c r="BG113" i="4"/>
  <c r="BF113" i="4"/>
  <c r="T113" i="4"/>
  <c r="R113" i="4"/>
  <c r="P113" i="4"/>
  <c r="BK113" i="4"/>
  <c r="J113" i="4"/>
  <c r="BE113" i="4" s="1"/>
  <c r="BI112" i="4"/>
  <c r="BH112" i="4"/>
  <c r="BG112" i="4"/>
  <c r="BF112" i="4"/>
  <c r="T112" i="4"/>
  <c r="R112" i="4"/>
  <c r="P112" i="4"/>
  <c r="BK112" i="4"/>
  <c r="J112" i="4"/>
  <c r="BE112" i="4" s="1"/>
  <c r="BI111" i="4"/>
  <c r="BH111" i="4"/>
  <c r="BG111" i="4"/>
  <c r="BF111" i="4"/>
  <c r="T111" i="4"/>
  <c r="R111" i="4"/>
  <c r="P111" i="4"/>
  <c r="BK111" i="4"/>
  <c r="J111" i="4"/>
  <c r="BE111" i="4" s="1"/>
  <c r="BI110" i="4"/>
  <c r="BH110" i="4"/>
  <c r="BG110" i="4"/>
  <c r="BF110" i="4"/>
  <c r="T110" i="4"/>
  <c r="R110" i="4"/>
  <c r="P110" i="4"/>
  <c r="BK110" i="4"/>
  <c r="J110" i="4"/>
  <c r="BE110" i="4" s="1"/>
  <c r="BI109" i="4"/>
  <c r="BH109" i="4"/>
  <c r="BG109" i="4"/>
  <c r="BF109" i="4"/>
  <c r="BE109" i="4"/>
  <c r="T109" i="4"/>
  <c r="R109" i="4"/>
  <c r="P109" i="4"/>
  <c r="BK109" i="4"/>
  <c r="J109" i="4"/>
  <c r="BI108" i="4"/>
  <c r="BH108" i="4"/>
  <c r="BG108" i="4"/>
  <c r="BF108" i="4"/>
  <c r="BE108" i="4"/>
  <c r="T108" i="4"/>
  <c r="R108" i="4"/>
  <c r="P108" i="4"/>
  <c r="BK108" i="4"/>
  <c r="J108" i="4"/>
  <c r="BI107" i="4"/>
  <c r="BH107" i="4"/>
  <c r="BG107" i="4"/>
  <c r="BF107" i="4"/>
  <c r="BE107" i="4"/>
  <c r="T107" i="4"/>
  <c r="R107" i="4"/>
  <c r="P107" i="4"/>
  <c r="BK107" i="4"/>
  <c r="J107" i="4"/>
  <c r="BI105" i="4"/>
  <c r="BH105" i="4"/>
  <c r="BG105" i="4"/>
  <c r="BF105" i="4"/>
  <c r="BE105" i="4"/>
  <c r="T105" i="4"/>
  <c r="R105" i="4"/>
  <c r="P105" i="4"/>
  <c r="BK105" i="4"/>
  <c r="J105" i="4"/>
  <c r="BI103" i="4"/>
  <c r="BH103" i="4"/>
  <c r="BG103" i="4"/>
  <c r="BF103" i="4"/>
  <c r="BE103" i="4"/>
  <c r="T103" i="4"/>
  <c r="R103" i="4"/>
  <c r="P103" i="4"/>
  <c r="BK103" i="4"/>
  <c r="J103" i="4"/>
  <c r="BI101" i="4"/>
  <c r="BH101" i="4"/>
  <c r="BG101" i="4"/>
  <c r="BF101" i="4"/>
  <c r="BE101" i="4"/>
  <c r="T101" i="4"/>
  <c r="R101" i="4"/>
  <c r="P101" i="4"/>
  <c r="BK101" i="4"/>
  <c r="J101" i="4"/>
  <c r="BI99" i="4"/>
  <c r="BH99" i="4"/>
  <c r="BG99" i="4"/>
  <c r="BF99" i="4"/>
  <c r="BE99" i="4"/>
  <c r="T99" i="4"/>
  <c r="R99" i="4"/>
  <c r="P99" i="4"/>
  <c r="BK99" i="4"/>
  <c r="J99" i="4"/>
  <c r="BI97" i="4"/>
  <c r="BH97" i="4"/>
  <c r="BG97" i="4"/>
  <c r="BF97" i="4"/>
  <c r="BE97" i="4"/>
  <c r="T97" i="4"/>
  <c r="R97" i="4"/>
  <c r="P97" i="4"/>
  <c r="BK97" i="4"/>
  <c r="J97" i="4"/>
  <c r="BI95" i="4"/>
  <c r="BH95" i="4"/>
  <c r="BG95" i="4"/>
  <c r="BF95" i="4"/>
  <c r="BE95" i="4"/>
  <c r="T95" i="4"/>
  <c r="R95" i="4"/>
  <c r="P95" i="4"/>
  <c r="BK95" i="4"/>
  <c r="J95" i="4"/>
  <c r="BI94" i="4"/>
  <c r="BH94" i="4"/>
  <c r="BG94" i="4"/>
  <c r="BF94" i="4"/>
  <c r="BE94" i="4"/>
  <c r="T94" i="4"/>
  <c r="R94" i="4"/>
  <c r="P94" i="4"/>
  <c r="BK94" i="4"/>
  <c r="J94" i="4"/>
  <c r="BI93" i="4"/>
  <c r="BH93" i="4"/>
  <c r="BG93" i="4"/>
  <c r="BF93" i="4"/>
  <c r="BE93" i="4"/>
  <c r="T93" i="4"/>
  <c r="R93" i="4"/>
  <c r="P93" i="4"/>
  <c r="BK93" i="4"/>
  <c r="J93" i="4"/>
  <c r="BI91" i="4"/>
  <c r="F36" i="4" s="1"/>
  <c r="BD55" i="1" s="1"/>
  <c r="BH91" i="4"/>
  <c r="F35" i="4" s="1"/>
  <c r="BC55" i="1" s="1"/>
  <c r="BG91" i="4"/>
  <c r="F34" i="4" s="1"/>
  <c r="BB55" i="1" s="1"/>
  <c r="BF91" i="4"/>
  <c r="J33" i="4" s="1"/>
  <c r="AW55" i="1" s="1"/>
  <c r="BE91" i="4"/>
  <c r="J32" i="4" s="1"/>
  <c r="AV55" i="1" s="1"/>
  <c r="T91" i="4"/>
  <c r="T90" i="4" s="1"/>
  <c r="T89" i="4" s="1"/>
  <c r="T88" i="4" s="1"/>
  <c r="R91" i="4"/>
  <c r="R90" i="4" s="1"/>
  <c r="R89" i="4" s="1"/>
  <c r="R88" i="4" s="1"/>
  <c r="P91" i="4"/>
  <c r="P90" i="4" s="1"/>
  <c r="P89" i="4" s="1"/>
  <c r="P88" i="4" s="1"/>
  <c r="AU55" i="1" s="1"/>
  <c r="BK91" i="4"/>
  <c r="BK90" i="4" s="1"/>
  <c r="J91" i="4"/>
  <c r="J84" i="4"/>
  <c r="F84" i="4"/>
  <c r="F82" i="4"/>
  <c r="E80" i="4"/>
  <c r="E76" i="4"/>
  <c r="J55" i="4"/>
  <c r="F55" i="4"/>
  <c r="F53" i="4"/>
  <c r="E51" i="4"/>
  <c r="J20" i="4"/>
  <c r="E20" i="4"/>
  <c r="F85" i="4" s="1"/>
  <c r="J19" i="4"/>
  <c r="J14" i="4"/>
  <c r="J53" i="4" s="1"/>
  <c r="E7" i="4"/>
  <c r="E47" i="4" s="1"/>
  <c r="AY54" i="1"/>
  <c r="AX54" i="1"/>
  <c r="BI154" i="3"/>
  <c r="BH154" i="3"/>
  <c r="BG154" i="3"/>
  <c r="BF154" i="3"/>
  <c r="T154" i="3"/>
  <c r="R154" i="3"/>
  <c r="P154" i="3"/>
  <c r="BK154" i="3"/>
  <c r="J154" i="3"/>
  <c r="BE154" i="3" s="1"/>
  <c r="BI153" i="3"/>
  <c r="BH153" i="3"/>
  <c r="BG153" i="3"/>
  <c r="BF153" i="3"/>
  <c r="BE153" i="3"/>
  <c r="T153" i="3"/>
  <c r="R153" i="3"/>
  <c r="P153" i="3"/>
  <c r="BK153" i="3"/>
  <c r="J153" i="3"/>
  <c r="BI152" i="3"/>
  <c r="BH152" i="3"/>
  <c r="BG152" i="3"/>
  <c r="BF152" i="3"/>
  <c r="BE152" i="3"/>
  <c r="T152" i="3"/>
  <c r="R152" i="3"/>
  <c r="P152" i="3"/>
  <c r="BK152" i="3"/>
  <c r="J152" i="3"/>
  <c r="BI151" i="3"/>
  <c r="BH151" i="3"/>
  <c r="BG151" i="3"/>
  <c r="BF151" i="3"/>
  <c r="BE151" i="3"/>
  <c r="T151" i="3"/>
  <c r="R151" i="3"/>
  <c r="P151" i="3"/>
  <c r="BK151" i="3"/>
  <c r="J151" i="3"/>
  <c r="BI150" i="3"/>
  <c r="BH150" i="3"/>
  <c r="BG150" i="3"/>
  <c r="BF150" i="3"/>
  <c r="BE150" i="3"/>
  <c r="T150" i="3"/>
  <c r="R150" i="3"/>
  <c r="P150" i="3"/>
  <c r="BK150" i="3"/>
  <c r="J150" i="3"/>
  <c r="BI149" i="3"/>
  <c r="BH149" i="3"/>
  <c r="BG149" i="3"/>
  <c r="BF149" i="3"/>
  <c r="BE149" i="3"/>
  <c r="T149" i="3"/>
  <c r="R149" i="3"/>
  <c r="P149" i="3"/>
  <c r="BK149" i="3"/>
  <c r="J149" i="3"/>
  <c r="BI148" i="3"/>
  <c r="BH148" i="3"/>
  <c r="BG148" i="3"/>
  <c r="BF148" i="3"/>
  <c r="BE148" i="3"/>
  <c r="T148" i="3"/>
  <c r="R148" i="3"/>
  <c r="P148" i="3"/>
  <c r="BK148" i="3"/>
  <c r="J148" i="3"/>
  <c r="BI147" i="3"/>
  <c r="BH147" i="3"/>
  <c r="BG147" i="3"/>
  <c r="BF147" i="3"/>
  <c r="BE147" i="3"/>
  <c r="T147" i="3"/>
  <c r="R147" i="3"/>
  <c r="P147" i="3"/>
  <c r="BK147" i="3"/>
  <c r="J147" i="3"/>
  <c r="BI146" i="3"/>
  <c r="BH146" i="3"/>
  <c r="BG146" i="3"/>
  <c r="BF146" i="3"/>
  <c r="BE146" i="3"/>
  <c r="T146" i="3"/>
  <c r="R146" i="3"/>
  <c r="P146" i="3"/>
  <c r="BK146" i="3"/>
  <c r="J146" i="3"/>
  <c r="BI145" i="3"/>
  <c r="BH145" i="3"/>
  <c r="BG145" i="3"/>
  <c r="BF145" i="3"/>
  <c r="BE145" i="3"/>
  <c r="T145" i="3"/>
  <c r="R145" i="3"/>
  <c r="P145" i="3"/>
  <c r="BK145" i="3"/>
  <c r="J145" i="3"/>
  <c r="BI144" i="3"/>
  <c r="BH144" i="3"/>
  <c r="BG144" i="3"/>
  <c r="BF144" i="3"/>
  <c r="BE144" i="3"/>
  <c r="T144" i="3"/>
  <c r="R144" i="3"/>
  <c r="P144" i="3"/>
  <c r="BK144" i="3"/>
  <c r="J144" i="3"/>
  <c r="BI143" i="3"/>
  <c r="BH143" i="3"/>
  <c r="BG143" i="3"/>
  <c r="BF143" i="3"/>
  <c r="BE143" i="3"/>
  <c r="T143" i="3"/>
  <c r="R143" i="3"/>
  <c r="P143" i="3"/>
  <c r="BK143" i="3"/>
  <c r="J143" i="3"/>
  <c r="BI142" i="3"/>
  <c r="BH142" i="3"/>
  <c r="BG142" i="3"/>
  <c r="BF142" i="3"/>
  <c r="BE142" i="3"/>
  <c r="T142" i="3"/>
  <c r="R142" i="3"/>
  <c r="P142" i="3"/>
  <c r="BK142" i="3"/>
  <c r="J142" i="3"/>
  <c r="BI141" i="3"/>
  <c r="BH141" i="3"/>
  <c r="BG141" i="3"/>
  <c r="BF141" i="3"/>
  <c r="BE141" i="3"/>
  <c r="T141" i="3"/>
  <c r="R141" i="3"/>
  <c r="P141" i="3"/>
  <c r="BK141" i="3"/>
  <c r="J141" i="3"/>
  <c r="BI140" i="3"/>
  <c r="BH140" i="3"/>
  <c r="BG140" i="3"/>
  <c r="BF140" i="3"/>
  <c r="BE140" i="3"/>
  <c r="T140" i="3"/>
  <c r="R140" i="3"/>
  <c r="P140" i="3"/>
  <c r="BK140" i="3"/>
  <c r="J140" i="3"/>
  <c r="BI139" i="3"/>
  <c r="BH139" i="3"/>
  <c r="BG139" i="3"/>
  <c r="BF139" i="3"/>
  <c r="BE139" i="3"/>
  <c r="T139" i="3"/>
  <c r="R139" i="3"/>
  <c r="P139" i="3"/>
  <c r="BK139" i="3"/>
  <c r="J139" i="3"/>
  <c r="BI138" i="3"/>
  <c r="BH138" i="3"/>
  <c r="BG138" i="3"/>
  <c r="BF138" i="3"/>
  <c r="BE138" i="3"/>
  <c r="T138" i="3"/>
  <c r="R138" i="3"/>
  <c r="P138" i="3"/>
  <c r="BK138" i="3"/>
  <c r="J138" i="3"/>
  <c r="BI137" i="3"/>
  <c r="BH137" i="3"/>
  <c r="BG137" i="3"/>
  <c r="BF137" i="3"/>
  <c r="BE137" i="3"/>
  <c r="T137" i="3"/>
  <c r="R137" i="3"/>
  <c r="P137" i="3"/>
  <c r="BK137" i="3"/>
  <c r="J137" i="3"/>
  <c r="BI136" i="3"/>
  <c r="BH136" i="3"/>
  <c r="BG136" i="3"/>
  <c r="BF136" i="3"/>
  <c r="BE136" i="3"/>
  <c r="T136" i="3"/>
  <c r="R136" i="3"/>
  <c r="P136" i="3"/>
  <c r="BK136" i="3"/>
  <c r="J136" i="3"/>
  <c r="BI135" i="3"/>
  <c r="BH135" i="3"/>
  <c r="BG135" i="3"/>
  <c r="BF135" i="3"/>
  <c r="BE135" i="3"/>
  <c r="T135" i="3"/>
  <c r="R135" i="3"/>
  <c r="P135" i="3"/>
  <c r="BK135" i="3"/>
  <c r="J135" i="3"/>
  <c r="BI134" i="3"/>
  <c r="BH134" i="3"/>
  <c r="BG134" i="3"/>
  <c r="BF134" i="3"/>
  <c r="BE134" i="3"/>
  <c r="T134" i="3"/>
  <c r="R134" i="3"/>
  <c r="P134" i="3"/>
  <c r="BK134" i="3"/>
  <c r="J134" i="3"/>
  <c r="BI133" i="3"/>
  <c r="BH133" i="3"/>
  <c r="BG133" i="3"/>
  <c r="BF133" i="3"/>
  <c r="BE133" i="3"/>
  <c r="T133" i="3"/>
  <c r="R133" i="3"/>
  <c r="P133" i="3"/>
  <c r="BK133" i="3"/>
  <c r="J133" i="3"/>
  <c r="BI132" i="3"/>
  <c r="BH132" i="3"/>
  <c r="BG132" i="3"/>
  <c r="BF132" i="3"/>
  <c r="BE132" i="3"/>
  <c r="T132" i="3"/>
  <c r="R132" i="3"/>
  <c r="P132" i="3"/>
  <c r="BK132" i="3"/>
  <c r="J132" i="3"/>
  <c r="BI131" i="3"/>
  <c r="BH131" i="3"/>
  <c r="BG131" i="3"/>
  <c r="BF131" i="3"/>
  <c r="BE131" i="3"/>
  <c r="T131" i="3"/>
  <c r="R131" i="3"/>
  <c r="P131" i="3"/>
  <c r="BK131" i="3"/>
  <c r="J131" i="3"/>
  <c r="BI130" i="3"/>
  <c r="BH130" i="3"/>
  <c r="BG130" i="3"/>
  <c r="BF130" i="3"/>
  <c r="BE130" i="3"/>
  <c r="T130" i="3"/>
  <c r="R130" i="3"/>
  <c r="P130" i="3"/>
  <c r="BK130" i="3"/>
  <c r="J130" i="3"/>
  <c r="BI129" i="3"/>
  <c r="BH129" i="3"/>
  <c r="BG129" i="3"/>
  <c r="BF129" i="3"/>
  <c r="BE129" i="3"/>
  <c r="T129" i="3"/>
  <c r="R129" i="3"/>
  <c r="P129" i="3"/>
  <c r="BK129" i="3"/>
  <c r="J129" i="3"/>
  <c r="BI128" i="3"/>
  <c r="BH128" i="3"/>
  <c r="BG128" i="3"/>
  <c r="BF128" i="3"/>
  <c r="BE128" i="3"/>
  <c r="T128" i="3"/>
  <c r="R128" i="3"/>
  <c r="P128" i="3"/>
  <c r="BK128" i="3"/>
  <c r="J128" i="3"/>
  <c r="BI127" i="3"/>
  <c r="BH127" i="3"/>
  <c r="BG127" i="3"/>
  <c r="BF127" i="3"/>
  <c r="BE127" i="3"/>
  <c r="T127" i="3"/>
  <c r="R127" i="3"/>
  <c r="P127" i="3"/>
  <c r="BK127" i="3"/>
  <c r="J127" i="3"/>
  <c r="BI126" i="3"/>
  <c r="BH126" i="3"/>
  <c r="BG126" i="3"/>
  <c r="BF126" i="3"/>
  <c r="BE126" i="3"/>
  <c r="T126" i="3"/>
  <c r="R126" i="3"/>
  <c r="P126" i="3"/>
  <c r="BK126" i="3"/>
  <c r="J126" i="3"/>
  <c r="BI125" i="3"/>
  <c r="BH125" i="3"/>
  <c r="BG125" i="3"/>
  <c r="BF125" i="3"/>
  <c r="BE125" i="3"/>
  <c r="T125" i="3"/>
  <c r="R125" i="3"/>
  <c r="P125" i="3"/>
  <c r="BK125" i="3"/>
  <c r="J125" i="3"/>
  <c r="BI124" i="3"/>
  <c r="BH124" i="3"/>
  <c r="BG124" i="3"/>
  <c r="BF124" i="3"/>
  <c r="BE124" i="3"/>
  <c r="T124" i="3"/>
  <c r="R124" i="3"/>
  <c r="P124" i="3"/>
  <c r="BK124" i="3"/>
  <c r="J124" i="3"/>
  <c r="BI123" i="3"/>
  <c r="BH123" i="3"/>
  <c r="BG123" i="3"/>
  <c r="BF123" i="3"/>
  <c r="BE123" i="3"/>
  <c r="T123" i="3"/>
  <c r="R123" i="3"/>
  <c r="P123" i="3"/>
  <c r="BK123" i="3"/>
  <c r="J123" i="3"/>
  <c r="BI122" i="3"/>
  <c r="BH122" i="3"/>
  <c r="BG122" i="3"/>
  <c r="BF122" i="3"/>
  <c r="BE122" i="3"/>
  <c r="T122" i="3"/>
  <c r="R122" i="3"/>
  <c r="P122" i="3"/>
  <c r="BK122" i="3"/>
  <c r="J122" i="3"/>
  <c r="BI121" i="3"/>
  <c r="BH121" i="3"/>
  <c r="BG121" i="3"/>
  <c r="BF121" i="3"/>
  <c r="BE121" i="3"/>
  <c r="T121" i="3"/>
  <c r="R121" i="3"/>
  <c r="P121" i="3"/>
  <c r="BK121" i="3"/>
  <c r="J121" i="3"/>
  <c r="BI120" i="3"/>
  <c r="BH120" i="3"/>
  <c r="BG120" i="3"/>
  <c r="BF120" i="3"/>
  <c r="BE120" i="3"/>
  <c r="T120" i="3"/>
  <c r="R120" i="3"/>
  <c r="P120" i="3"/>
  <c r="BK120" i="3"/>
  <c r="J120" i="3"/>
  <c r="BI119" i="3"/>
  <c r="BH119" i="3"/>
  <c r="BG119" i="3"/>
  <c r="BF119" i="3"/>
  <c r="BE119" i="3"/>
  <c r="T119" i="3"/>
  <c r="R119" i="3"/>
  <c r="P119" i="3"/>
  <c r="BK119" i="3"/>
  <c r="J119" i="3"/>
  <c r="BI118" i="3"/>
  <c r="BH118" i="3"/>
  <c r="BG118" i="3"/>
  <c r="BF118" i="3"/>
  <c r="BE118" i="3"/>
  <c r="T118" i="3"/>
  <c r="R118" i="3"/>
  <c r="P118" i="3"/>
  <c r="BK118" i="3"/>
  <c r="J118" i="3"/>
  <c r="BI117" i="3"/>
  <c r="BH117" i="3"/>
  <c r="BG117" i="3"/>
  <c r="BF117" i="3"/>
  <c r="BE117" i="3"/>
  <c r="T117" i="3"/>
  <c r="R117" i="3"/>
  <c r="P117" i="3"/>
  <c r="BK117" i="3"/>
  <c r="J117" i="3"/>
  <c r="BI116" i="3"/>
  <c r="BH116" i="3"/>
  <c r="BG116" i="3"/>
  <c r="BF116" i="3"/>
  <c r="BE116" i="3"/>
  <c r="T116" i="3"/>
  <c r="R116" i="3"/>
  <c r="P116" i="3"/>
  <c r="BK116" i="3"/>
  <c r="J116" i="3"/>
  <c r="BI115" i="3"/>
  <c r="BH115" i="3"/>
  <c r="BG115" i="3"/>
  <c r="BF115" i="3"/>
  <c r="BE115" i="3"/>
  <c r="T115" i="3"/>
  <c r="R115" i="3"/>
  <c r="P115" i="3"/>
  <c r="BK115" i="3"/>
  <c r="J115" i="3"/>
  <c r="BI114" i="3"/>
  <c r="BH114" i="3"/>
  <c r="BG114" i="3"/>
  <c r="BF114" i="3"/>
  <c r="BE114" i="3"/>
  <c r="T114" i="3"/>
  <c r="R114" i="3"/>
  <c r="P114" i="3"/>
  <c r="BK114" i="3"/>
  <c r="J114" i="3"/>
  <c r="BI113" i="3"/>
  <c r="BH113" i="3"/>
  <c r="BG113" i="3"/>
  <c r="BF113" i="3"/>
  <c r="BE113" i="3"/>
  <c r="T113" i="3"/>
  <c r="R113" i="3"/>
  <c r="P113" i="3"/>
  <c r="BK113" i="3"/>
  <c r="J113" i="3"/>
  <c r="BI112" i="3"/>
  <c r="BH112" i="3"/>
  <c r="BG112" i="3"/>
  <c r="BF112" i="3"/>
  <c r="BE112" i="3"/>
  <c r="T112" i="3"/>
  <c r="R112" i="3"/>
  <c r="P112" i="3"/>
  <c r="BK112" i="3"/>
  <c r="J112" i="3"/>
  <c r="BI111" i="3"/>
  <c r="BH111" i="3"/>
  <c r="BG111" i="3"/>
  <c r="BF111" i="3"/>
  <c r="BE111" i="3"/>
  <c r="T111" i="3"/>
  <c r="R111" i="3"/>
  <c r="P111" i="3"/>
  <c r="BK111" i="3"/>
  <c r="J111" i="3"/>
  <c r="BI110" i="3"/>
  <c r="BH110" i="3"/>
  <c r="BG110" i="3"/>
  <c r="BF110" i="3"/>
  <c r="BE110" i="3"/>
  <c r="T110" i="3"/>
  <c r="R110" i="3"/>
  <c r="P110" i="3"/>
  <c r="BK110" i="3"/>
  <c r="J110" i="3"/>
  <c r="BI109" i="3"/>
  <c r="BH109" i="3"/>
  <c r="BG109" i="3"/>
  <c r="BF109" i="3"/>
  <c r="BE109" i="3"/>
  <c r="T109" i="3"/>
  <c r="R109" i="3"/>
  <c r="P109" i="3"/>
  <c r="BK109" i="3"/>
  <c r="J109" i="3"/>
  <c r="BI108" i="3"/>
  <c r="BH108" i="3"/>
  <c r="BG108" i="3"/>
  <c r="BF108" i="3"/>
  <c r="BE108" i="3"/>
  <c r="T108" i="3"/>
  <c r="R108" i="3"/>
  <c r="P108" i="3"/>
  <c r="BK108" i="3"/>
  <c r="J108" i="3"/>
  <c r="BI107" i="3"/>
  <c r="BH107" i="3"/>
  <c r="BG107" i="3"/>
  <c r="BF107" i="3"/>
  <c r="BE107" i="3"/>
  <c r="T107" i="3"/>
  <c r="R107" i="3"/>
  <c r="P107" i="3"/>
  <c r="BK107" i="3"/>
  <c r="J107" i="3"/>
  <c r="BI106" i="3"/>
  <c r="BH106" i="3"/>
  <c r="BG106" i="3"/>
  <c r="BF106" i="3"/>
  <c r="BE106" i="3"/>
  <c r="T106" i="3"/>
  <c r="R106" i="3"/>
  <c r="P106" i="3"/>
  <c r="BK106" i="3"/>
  <c r="J106" i="3"/>
  <c r="BI105" i="3"/>
  <c r="BH105" i="3"/>
  <c r="BG105" i="3"/>
  <c r="BF105" i="3"/>
  <c r="BE105" i="3"/>
  <c r="T105" i="3"/>
  <c r="R105" i="3"/>
  <c r="P105" i="3"/>
  <c r="BK105" i="3"/>
  <c r="J105" i="3"/>
  <c r="BI104" i="3"/>
  <c r="BH104" i="3"/>
  <c r="BG104" i="3"/>
  <c r="BF104" i="3"/>
  <c r="BE104" i="3"/>
  <c r="T104" i="3"/>
  <c r="R104" i="3"/>
  <c r="P104" i="3"/>
  <c r="BK104" i="3"/>
  <c r="J104" i="3"/>
  <c r="BI103" i="3"/>
  <c r="BH103" i="3"/>
  <c r="BG103" i="3"/>
  <c r="BF103" i="3"/>
  <c r="BE103" i="3"/>
  <c r="T103" i="3"/>
  <c r="R103" i="3"/>
  <c r="P103" i="3"/>
  <c r="BK103" i="3"/>
  <c r="J103" i="3"/>
  <c r="BI102" i="3"/>
  <c r="BH102" i="3"/>
  <c r="BG102" i="3"/>
  <c r="BF102" i="3"/>
  <c r="BE102" i="3"/>
  <c r="T102" i="3"/>
  <c r="R102" i="3"/>
  <c r="P102" i="3"/>
  <c r="BK102" i="3"/>
  <c r="J102" i="3"/>
  <c r="BI101" i="3"/>
  <c r="BH101" i="3"/>
  <c r="BG101" i="3"/>
  <c r="BF101" i="3"/>
  <c r="BE101" i="3"/>
  <c r="T101" i="3"/>
  <c r="R101" i="3"/>
  <c r="P101" i="3"/>
  <c r="BK101" i="3"/>
  <c r="J101" i="3"/>
  <c r="BI100" i="3"/>
  <c r="BH100" i="3"/>
  <c r="BG100" i="3"/>
  <c r="BF100" i="3"/>
  <c r="BE100" i="3"/>
  <c r="T100" i="3"/>
  <c r="R100" i="3"/>
  <c r="P100" i="3"/>
  <c r="BK100" i="3"/>
  <c r="J100" i="3"/>
  <c r="BI99" i="3"/>
  <c r="BH99" i="3"/>
  <c r="BG99" i="3"/>
  <c r="BF99" i="3"/>
  <c r="BE99" i="3"/>
  <c r="T99" i="3"/>
  <c r="R99" i="3"/>
  <c r="P99" i="3"/>
  <c r="BK99" i="3"/>
  <c r="J99" i="3"/>
  <c r="BI98" i="3"/>
  <c r="BH98" i="3"/>
  <c r="BG98" i="3"/>
  <c r="BF98" i="3"/>
  <c r="BE98" i="3"/>
  <c r="T98" i="3"/>
  <c r="R98" i="3"/>
  <c r="P98" i="3"/>
  <c r="BK98" i="3"/>
  <c r="J98" i="3"/>
  <c r="BI97" i="3"/>
  <c r="BH97" i="3"/>
  <c r="BG97" i="3"/>
  <c r="BF97" i="3"/>
  <c r="BE97" i="3"/>
  <c r="T97" i="3"/>
  <c r="R97" i="3"/>
  <c r="P97" i="3"/>
  <c r="BK97" i="3"/>
  <c r="J97" i="3"/>
  <c r="BI96" i="3"/>
  <c r="BH96" i="3"/>
  <c r="BG96" i="3"/>
  <c r="BF96" i="3"/>
  <c r="BE96" i="3"/>
  <c r="T96" i="3"/>
  <c r="R96" i="3"/>
  <c r="P96" i="3"/>
  <c r="BK96" i="3"/>
  <c r="J96" i="3"/>
  <c r="BI95" i="3"/>
  <c r="BH95" i="3"/>
  <c r="BG95" i="3"/>
  <c r="BF95" i="3"/>
  <c r="BE95" i="3"/>
  <c r="T95" i="3"/>
  <c r="R95" i="3"/>
  <c r="P95" i="3"/>
  <c r="BK95" i="3"/>
  <c r="J95" i="3"/>
  <c r="BI94" i="3"/>
  <c r="BH94" i="3"/>
  <c r="BG94" i="3"/>
  <c r="BF94" i="3"/>
  <c r="BE94" i="3"/>
  <c r="T94" i="3"/>
  <c r="R94" i="3"/>
  <c r="P94" i="3"/>
  <c r="BK94" i="3"/>
  <c r="J94" i="3"/>
  <c r="BI93" i="3"/>
  <c r="BH93" i="3"/>
  <c r="BG93" i="3"/>
  <c r="BF93" i="3"/>
  <c r="BE93" i="3"/>
  <c r="T93" i="3"/>
  <c r="R93" i="3"/>
  <c r="P93" i="3"/>
  <c r="BK93" i="3"/>
  <c r="J93" i="3"/>
  <c r="BI92" i="3"/>
  <c r="BH92" i="3"/>
  <c r="BG92" i="3"/>
  <c r="BF92" i="3"/>
  <c r="BE92" i="3"/>
  <c r="T92" i="3"/>
  <c r="R92" i="3"/>
  <c r="P92" i="3"/>
  <c r="BK92" i="3"/>
  <c r="J92" i="3"/>
  <c r="BI91" i="3"/>
  <c r="BH91" i="3"/>
  <c r="BG91" i="3"/>
  <c r="BF91" i="3"/>
  <c r="BE91" i="3"/>
  <c r="T91" i="3"/>
  <c r="R91" i="3"/>
  <c r="P91" i="3"/>
  <c r="BK91" i="3"/>
  <c r="J91" i="3"/>
  <c r="BI90" i="3"/>
  <c r="BH90" i="3"/>
  <c r="BG90" i="3"/>
  <c r="BF90" i="3"/>
  <c r="BE90" i="3"/>
  <c r="T90" i="3"/>
  <c r="R90" i="3"/>
  <c r="P90" i="3"/>
  <c r="BK90" i="3"/>
  <c r="J90" i="3"/>
  <c r="BI89" i="3"/>
  <c r="BH89" i="3"/>
  <c r="BG89" i="3"/>
  <c r="BF89" i="3"/>
  <c r="BE89" i="3"/>
  <c r="T89" i="3"/>
  <c r="R89" i="3"/>
  <c r="P89" i="3"/>
  <c r="BK89" i="3"/>
  <c r="J89" i="3"/>
  <c r="BI88" i="3"/>
  <c r="BH88" i="3"/>
  <c r="BG88" i="3"/>
  <c r="BF88" i="3"/>
  <c r="BE88" i="3"/>
  <c r="T88" i="3"/>
  <c r="R88" i="3"/>
  <c r="P88" i="3"/>
  <c r="BK88" i="3"/>
  <c r="J88" i="3"/>
  <c r="BI87" i="3"/>
  <c r="BH87" i="3"/>
  <c r="BG87" i="3"/>
  <c r="BF87" i="3"/>
  <c r="BE87" i="3"/>
  <c r="T87" i="3"/>
  <c r="R87" i="3"/>
  <c r="P87" i="3"/>
  <c r="BK87" i="3"/>
  <c r="J87" i="3"/>
  <c r="BI86" i="3"/>
  <c r="BH86" i="3"/>
  <c r="BG86" i="3"/>
  <c r="BF86" i="3"/>
  <c r="BE86" i="3"/>
  <c r="T86" i="3"/>
  <c r="R86" i="3"/>
  <c r="P86" i="3"/>
  <c r="BK86" i="3"/>
  <c r="J86" i="3"/>
  <c r="BI85" i="3"/>
  <c r="BH85" i="3"/>
  <c r="BG85" i="3"/>
  <c r="BF85" i="3"/>
  <c r="BE85" i="3"/>
  <c r="T85" i="3"/>
  <c r="R85" i="3"/>
  <c r="P85" i="3"/>
  <c r="BK85" i="3"/>
  <c r="J85" i="3"/>
  <c r="BI84" i="3"/>
  <c r="BH84" i="3"/>
  <c r="BG84" i="3"/>
  <c r="BF84" i="3"/>
  <c r="BE84" i="3"/>
  <c r="T84" i="3"/>
  <c r="R84" i="3"/>
  <c r="P84" i="3"/>
  <c r="BK84" i="3"/>
  <c r="J84" i="3"/>
  <c r="BI83" i="3"/>
  <c r="F36" i="3" s="1"/>
  <c r="BD54" i="1" s="1"/>
  <c r="BH83" i="3"/>
  <c r="F35" i="3" s="1"/>
  <c r="BC54" i="1" s="1"/>
  <c r="BG83" i="3"/>
  <c r="F34" i="3" s="1"/>
  <c r="BB54" i="1" s="1"/>
  <c r="BF83" i="3"/>
  <c r="J33" i="3" s="1"/>
  <c r="AW54" i="1" s="1"/>
  <c r="BE83" i="3"/>
  <c r="J32" i="3" s="1"/>
  <c r="AV54" i="1" s="1"/>
  <c r="T83" i="3"/>
  <c r="T82" i="3" s="1"/>
  <c r="R83" i="3"/>
  <c r="R82" i="3" s="1"/>
  <c r="P83" i="3"/>
  <c r="P82" i="3" s="1"/>
  <c r="AU54" i="1" s="1"/>
  <c r="BK83" i="3"/>
  <c r="BK82" i="3" s="1"/>
  <c r="J82" i="3" s="1"/>
  <c r="J83" i="3"/>
  <c r="J78" i="3"/>
  <c r="F78" i="3"/>
  <c r="F76" i="3"/>
  <c r="E74" i="3"/>
  <c r="E70" i="3"/>
  <c r="J55" i="3"/>
  <c r="F55" i="3"/>
  <c r="F53" i="3"/>
  <c r="E51" i="3"/>
  <c r="J20" i="3"/>
  <c r="E20" i="3"/>
  <c r="F79" i="3" s="1"/>
  <c r="J19" i="3"/>
  <c r="J14" i="3"/>
  <c r="J53" i="3" s="1"/>
  <c r="E7" i="3"/>
  <c r="E47" i="3" s="1"/>
  <c r="AY53" i="1"/>
  <c r="AX53" i="1"/>
  <c r="BI867" i="2"/>
  <c r="BH867" i="2"/>
  <c r="BG867" i="2"/>
  <c r="BF867" i="2"/>
  <c r="T867" i="2"/>
  <c r="R867" i="2"/>
  <c r="P867" i="2"/>
  <c r="BK867" i="2"/>
  <c r="J867" i="2"/>
  <c r="BE867" i="2" s="1"/>
  <c r="BI866" i="2"/>
  <c r="BH866" i="2"/>
  <c r="BG866" i="2"/>
  <c r="BF866" i="2"/>
  <c r="T866" i="2"/>
  <c r="R866" i="2"/>
  <c r="P866" i="2"/>
  <c r="BK866" i="2"/>
  <c r="J866" i="2"/>
  <c r="BE866" i="2" s="1"/>
  <c r="BI865" i="2"/>
  <c r="BH865" i="2"/>
  <c r="BG865" i="2"/>
  <c r="BF865" i="2"/>
  <c r="T865" i="2"/>
  <c r="R865" i="2"/>
  <c r="P865" i="2"/>
  <c r="BK865" i="2"/>
  <c r="J865" i="2"/>
  <c r="BE865" i="2" s="1"/>
  <c r="BI864" i="2"/>
  <c r="BH864" i="2"/>
  <c r="BG864" i="2"/>
  <c r="BF864" i="2"/>
  <c r="T864" i="2"/>
  <c r="T863" i="2" s="1"/>
  <c r="R864" i="2"/>
  <c r="R863" i="2" s="1"/>
  <c r="P864" i="2"/>
  <c r="P863" i="2" s="1"/>
  <c r="BK864" i="2"/>
  <c r="BK863" i="2" s="1"/>
  <c r="J863" i="2" s="1"/>
  <c r="J88" i="2" s="1"/>
  <c r="J864" i="2"/>
  <c r="BE864" i="2" s="1"/>
  <c r="BI861" i="2"/>
  <c r="BH861" i="2"/>
  <c r="BG861" i="2"/>
  <c r="BF861" i="2"/>
  <c r="BE861" i="2"/>
  <c r="T861" i="2"/>
  <c r="T860" i="2" s="1"/>
  <c r="T859" i="2" s="1"/>
  <c r="R861" i="2"/>
  <c r="R860" i="2" s="1"/>
  <c r="R859" i="2" s="1"/>
  <c r="P861" i="2"/>
  <c r="P860" i="2" s="1"/>
  <c r="P859" i="2" s="1"/>
  <c r="BK861" i="2"/>
  <c r="BK860" i="2" s="1"/>
  <c r="J861" i="2"/>
  <c r="BI857" i="2"/>
  <c r="BH857" i="2"/>
  <c r="BG857" i="2"/>
  <c r="BF857" i="2"/>
  <c r="BE857" i="2"/>
  <c r="T857" i="2"/>
  <c r="R857" i="2"/>
  <c r="P857" i="2"/>
  <c r="BK857" i="2"/>
  <c r="J857" i="2"/>
  <c r="BI855" i="2"/>
  <c r="BH855" i="2"/>
  <c r="BG855" i="2"/>
  <c r="BF855" i="2"/>
  <c r="BE855" i="2"/>
  <c r="T855" i="2"/>
  <c r="R855" i="2"/>
  <c r="P855" i="2"/>
  <c r="BK855" i="2"/>
  <c r="J855" i="2"/>
  <c r="BI853" i="2"/>
  <c r="BH853" i="2"/>
  <c r="BG853" i="2"/>
  <c r="BF853" i="2"/>
  <c r="BE853" i="2"/>
  <c r="T853" i="2"/>
  <c r="R853" i="2"/>
  <c r="P853" i="2"/>
  <c r="BK853" i="2"/>
  <c r="J853" i="2"/>
  <c r="BI851" i="2"/>
  <c r="BH851" i="2"/>
  <c r="BG851" i="2"/>
  <c r="BF851" i="2"/>
  <c r="BE851" i="2"/>
  <c r="T851" i="2"/>
  <c r="R851" i="2"/>
  <c r="P851" i="2"/>
  <c r="BK851" i="2"/>
  <c r="J851" i="2"/>
  <c r="BI849" i="2"/>
  <c r="BH849" i="2"/>
  <c r="BG849" i="2"/>
  <c r="BF849" i="2"/>
  <c r="BE849" i="2"/>
  <c r="T849" i="2"/>
  <c r="R849" i="2"/>
  <c r="P849" i="2"/>
  <c r="BK849" i="2"/>
  <c r="J849" i="2"/>
  <c r="BI847" i="2"/>
  <c r="BH847" i="2"/>
  <c r="BG847" i="2"/>
  <c r="BF847" i="2"/>
  <c r="BE847" i="2"/>
  <c r="T847" i="2"/>
  <c r="R847" i="2"/>
  <c r="P847" i="2"/>
  <c r="BK847" i="2"/>
  <c r="J847" i="2"/>
  <c r="BI845" i="2"/>
  <c r="BH845" i="2"/>
  <c r="BG845" i="2"/>
  <c r="BF845" i="2"/>
  <c r="BE845" i="2"/>
  <c r="T845" i="2"/>
  <c r="R845" i="2"/>
  <c r="P845" i="2"/>
  <c r="BK845" i="2"/>
  <c r="J845" i="2"/>
  <c r="BI843" i="2"/>
  <c r="BH843" i="2"/>
  <c r="BG843" i="2"/>
  <c r="BF843" i="2"/>
  <c r="BE843" i="2"/>
  <c r="T843" i="2"/>
  <c r="R843" i="2"/>
  <c r="P843" i="2"/>
  <c r="BK843" i="2"/>
  <c r="J843" i="2"/>
  <c r="BI841" i="2"/>
  <c r="BH841" i="2"/>
  <c r="BG841" i="2"/>
  <c r="BF841" i="2"/>
  <c r="BE841" i="2"/>
  <c r="T841" i="2"/>
  <c r="T840" i="2" s="1"/>
  <c r="R841" i="2"/>
  <c r="R840" i="2" s="1"/>
  <c r="P841" i="2"/>
  <c r="P840" i="2" s="1"/>
  <c r="BK841" i="2"/>
  <c r="BK840" i="2" s="1"/>
  <c r="J840" i="2" s="1"/>
  <c r="J85" i="2" s="1"/>
  <c r="J841" i="2"/>
  <c r="BI838" i="2"/>
  <c r="BH838" i="2"/>
  <c r="BG838" i="2"/>
  <c r="BF838" i="2"/>
  <c r="T838" i="2"/>
  <c r="R838" i="2"/>
  <c r="P838" i="2"/>
  <c r="BK838" i="2"/>
  <c r="J838" i="2"/>
  <c r="BE838" i="2" s="1"/>
  <c r="BI836" i="2"/>
  <c r="BH836" i="2"/>
  <c r="BG836" i="2"/>
  <c r="BF836" i="2"/>
  <c r="T836" i="2"/>
  <c r="R836" i="2"/>
  <c r="P836" i="2"/>
  <c r="BK836" i="2"/>
  <c r="J836" i="2"/>
  <c r="BE836" i="2" s="1"/>
  <c r="BI834" i="2"/>
  <c r="BH834" i="2"/>
  <c r="BG834" i="2"/>
  <c r="BF834" i="2"/>
  <c r="T834" i="2"/>
  <c r="R834" i="2"/>
  <c r="P834" i="2"/>
  <c r="BK834" i="2"/>
  <c r="J834" i="2"/>
  <c r="BE834" i="2" s="1"/>
  <c r="BI832" i="2"/>
  <c r="BH832" i="2"/>
  <c r="BG832" i="2"/>
  <c r="BF832" i="2"/>
  <c r="T832" i="2"/>
  <c r="R832" i="2"/>
  <c r="P832" i="2"/>
  <c r="BK832" i="2"/>
  <c r="J832" i="2"/>
  <c r="BE832" i="2" s="1"/>
  <c r="BI830" i="2"/>
  <c r="BH830" i="2"/>
  <c r="BG830" i="2"/>
  <c r="BF830" i="2"/>
  <c r="T830" i="2"/>
  <c r="R830" i="2"/>
  <c r="P830" i="2"/>
  <c r="BK830" i="2"/>
  <c r="J830" i="2"/>
  <c r="BE830" i="2" s="1"/>
  <c r="BI829" i="2"/>
  <c r="BH829" i="2"/>
  <c r="BG829" i="2"/>
  <c r="BF829" i="2"/>
  <c r="T829" i="2"/>
  <c r="T828" i="2" s="1"/>
  <c r="R829" i="2"/>
  <c r="R828" i="2" s="1"/>
  <c r="P829" i="2"/>
  <c r="P828" i="2" s="1"/>
  <c r="BK829" i="2"/>
  <c r="BK828" i="2" s="1"/>
  <c r="J828" i="2" s="1"/>
  <c r="J84" i="2" s="1"/>
  <c r="J829" i="2"/>
  <c r="BE829" i="2" s="1"/>
  <c r="BI826" i="2"/>
  <c r="BH826" i="2"/>
  <c r="BG826" i="2"/>
  <c r="BF826" i="2"/>
  <c r="BE826" i="2"/>
  <c r="T826" i="2"/>
  <c r="T825" i="2" s="1"/>
  <c r="T824" i="2" s="1"/>
  <c r="R826" i="2"/>
  <c r="R825" i="2" s="1"/>
  <c r="R824" i="2" s="1"/>
  <c r="P826" i="2"/>
  <c r="P825" i="2" s="1"/>
  <c r="P824" i="2" s="1"/>
  <c r="BK826" i="2"/>
  <c r="BK825" i="2" s="1"/>
  <c r="J826" i="2"/>
  <c r="BI822" i="2"/>
  <c r="BH822" i="2"/>
  <c r="BG822" i="2"/>
  <c r="BF822" i="2"/>
  <c r="BE822" i="2"/>
  <c r="T822" i="2"/>
  <c r="R822" i="2"/>
  <c r="P822" i="2"/>
  <c r="BK822" i="2"/>
  <c r="J822" i="2"/>
  <c r="BI818" i="2"/>
  <c r="BH818" i="2"/>
  <c r="BG818" i="2"/>
  <c r="BF818" i="2"/>
  <c r="BE818" i="2"/>
  <c r="T818" i="2"/>
  <c r="R818" i="2"/>
  <c r="P818" i="2"/>
  <c r="BK818" i="2"/>
  <c r="J818" i="2"/>
  <c r="BI801" i="2"/>
  <c r="BH801" i="2"/>
  <c r="BG801" i="2"/>
  <c r="BF801" i="2"/>
  <c r="BE801" i="2"/>
  <c r="T801" i="2"/>
  <c r="T800" i="2" s="1"/>
  <c r="R801" i="2"/>
  <c r="R800" i="2" s="1"/>
  <c r="P801" i="2"/>
  <c r="P800" i="2" s="1"/>
  <c r="BK801" i="2"/>
  <c r="BK800" i="2" s="1"/>
  <c r="J800" i="2" s="1"/>
  <c r="J81" i="2" s="1"/>
  <c r="J801" i="2"/>
  <c r="BI796" i="2"/>
  <c r="BH796" i="2"/>
  <c r="BG796" i="2"/>
  <c r="BF796" i="2"/>
  <c r="T796" i="2"/>
  <c r="R796" i="2"/>
  <c r="P796" i="2"/>
  <c r="BK796" i="2"/>
  <c r="J796" i="2"/>
  <c r="BE796" i="2" s="1"/>
  <c r="BI790" i="2"/>
  <c r="BH790" i="2"/>
  <c r="BG790" i="2"/>
  <c r="BF790" i="2"/>
  <c r="T790" i="2"/>
  <c r="T789" i="2" s="1"/>
  <c r="R790" i="2"/>
  <c r="R789" i="2" s="1"/>
  <c r="P790" i="2"/>
  <c r="P789" i="2" s="1"/>
  <c r="BK790" i="2"/>
  <c r="BK789" i="2" s="1"/>
  <c r="J789" i="2" s="1"/>
  <c r="J80" i="2" s="1"/>
  <c r="J790" i="2"/>
  <c r="BE790" i="2" s="1"/>
  <c r="BI788" i="2"/>
  <c r="BH788" i="2"/>
  <c r="BG788" i="2"/>
  <c r="BF788" i="2"/>
  <c r="T788" i="2"/>
  <c r="R788" i="2"/>
  <c r="P788" i="2"/>
  <c r="BK788" i="2"/>
  <c r="J788" i="2"/>
  <c r="BE788" i="2" s="1"/>
  <c r="BI786" i="2"/>
  <c r="BH786" i="2"/>
  <c r="BG786" i="2"/>
  <c r="BF786" i="2"/>
  <c r="BE786" i="2"/>
  <c r="T786" i="2"/>
  <c r="R786" i="2"/>
  <c r="P786" i="2"/>
  <c r="BK786" i="2"/>
  <c r="J786" i="2"/>
  <c r="BI785" i="2"/>
  <c r="BH785" i="2"/>
  <c r="BG785" i="2"/>
  <c r="BF785" i="2"/>
  <c r="BE785" i="2"/>
  <c r="T785" i="2"/>
  <c r="R785" i="2"/>
  <c r="P785" i="2"/>
  <c r="BK785" i="2"/>
  <c r="J785" i="2"/>
  <c r="BI783" i="2"/>
  <c r="BH783" i="2"/>
  <c r="BG783" i="2"/>
  <c r="BF783" i="2"/>
  <c r="BE783" i="2"/>
  <c r="T783" i="2"/>
  <c r="R783" i="2"/>
  <c r="P783" i="2"/>
  <c r="BK783" i="2"/>
  <c r="J783" i="2"/>
  <c r="BI781" i="2"/>
  <c r="BH781" i="2"/>
  <c r="BG781" i="2"/>
  <c r="BF781" i="2"/>
  <c r="BE781" i="2"/>
  <c r="T781" i="2"/>
  <c r="R781" i="2"/>
  <c r="P781" i="2"/>
  <c r="BK781" i="2"/>
  <c r="J781" i="2"/>
  <c r="BI778" i="2"/>
  <c r="BH778" i="2"/>
  <c r="BG778" i="2"/>
  <c r="BF778" i="2"/>
  <c r="BE778" i="2"/>
  <c r="T778" i="2"/>
  <c r="R778" i="2"/>
  <c r="P778" i="2"/>
  <c r="BK778" i="2"/>
  <c r="J778" i="2"/>
  <c r="BI769" i="2"/>
  <c r="BH769" i="2"/>
  <c r="BG769" i="2"/>
  <c r="BF769" i="2"/>
  <c r="BE769" i="2"/>
  <c r="T769" i="2"/>
  <c r="T768" i="2" s="1"/>
  <c r="R769" i="2"/>
  <c r="R768" i="2" s="1"/>
  <c r="P769" i="2"/>
  <c r="P768" i="2" s="1"/>
  <c r="BK769" i="2"/>
  <c r="BK768" i="2" s="1"/>
  <c r="J768" i="2" s="1"/>
  <c r="J79" i="2" s="1"/>
  <c r="J769" i="2"/>
  <c r="BI767" i="2"/>
  <c r="BH767" i="2"/>
  <c r="BG767" i="2"/>
  <c r="BF767" i="2"/>
  <c r="T767" i="2"/>
  <c r="R767" i="2"/>
  <c r="P767" i="2"/>
  <c r="BK767" i="2"/>
  <c r="J767" i="2"/>
  <c r="BE767" i="2" s="1"/>
  <c r="BI765" i="2"/>
  <c r="BH765" i="2"/>
  <c r="BG765" i="2"/>
  <c r="BF765" i="2"/>
  <c r="T765" i="2"/>
  <c r="T764" i="2" s="1"/>
  <c r="R765" i="2"/>
  <c r="R764" i="2" s="1"/>
  <c r="P765" i="2"/>
  <c r="P764" i="2" s="1"/>
  <c r="BK765" i="2"/>
  <c r="BK764" i="2" s="1"/>
  <c r="J764" i="2" s="1"/>
  <c r="J78" i="2" s="1"/>
  <c r="J765" i="2"/>
  <c r="BE765" i="2" s="1"/>
  <c r="BI763" i="2"/>
  <c r="BH763" i="2"/>
  <c r="BG763" i="2"/>
  <c r="BF763" i="2"/>
  <c r="BE763" i="2"/>
  <c r="T763" i="2"/>
  <c r="R763" i="2"/>
  <c r="P763" i="2"/>
  <c r="BK763" i="2"/>
  <c r="J763" i="2"/>
  <c r="BI761" i="2"/>
  <c r="BH761" i="2"/>
  <c r="BG761" i="2"/>
  <c r="BF761" i="2"/>
  <c r="BE761" i="2"/>
  <c r="T761" i="2"/>
  <c r="R761" i="2"/>
  <c r="P761" i="2"/>
  <c r="BK761" i="2"/>
  <c r="J761" i="2"/>
  <c r="BI759" i="2"/>
  <c r="BH759" i="2"/>
  <c r="BG759" i="2"/>
  <c r="BF759" i="2"/>
  <c r="BE759" i="2"/>
  <c r="T759" i="2"/>
  <c r="R759" i="2"/>
  <c r="P759" i="2"/>
  <c r="BK759" i="2"/>
  <c r="J759" i="2"/>
  <c r="BI750" i="2"/>
  <c r="BH750" i="2"/>
  <c r="BG750" i="2"/>
  <c r="BF750" i="2"/>
  <c r="BE750" i="2"/>
  <c r="T750" i="2"/>
  <c r="R750" i="2"/>
  <c r="P750" i="2"/>
  <c r="BK750" i="2"/>
  <c r="J750" i="2"/>
  <c r="BI745" i="2"/>
  <c r="BH745" i="2"/>
  <c r="BG745" i="2"/>
  <c r="BF745" i="2"/>
  <c r="BE745" i="2"/>
  <c r="T745" i="2"/>
  <c r="R745" i="2"/>
  <c r="P745" i="2"/>
  <c r="BK745" i="2"/>
  <c r="J745" i="2"/>
  <c r="BI743" i="2"/>
  <c r="BH743" i="2"/>
  <c r="BG743" i="2"/>
  <c r="BF743" i="2"/>
  <c r="BE743" i="2"/>
  <c r="T743" i="2"/>
  <c r="R743" i="2"/>
  <c r="P743" i="2"/>
  <c r="BK743" i="2"/>
  <c r="J743" i="2"/>
  <c r="BI741" i="2"/>
  <c r="BH741" i="2"/>
  <c r="BG741" i="2"/>
  <c r="BF741" i="2"/>
  <c r="BE741" i="2"/>
  <c r="T741" i="2"/>
  <c r="R741" i="2"/>
  <c r="P741" i="2"/>
  <c r="BK741" i="2"/>
  <c r="J741" i="2"/>
  <c r="BI739" i="2"/>
  <c r="BH739" i="2"/>
  <c r="BG739" i="2"/>
  <c r="BF739" i="2"/>
  <c r="BE739" i="2"/>
  <c r="T739" i="2"/>
  <c r="R739" i="2"/>
  <c r="P739" i="2"/>
  <c r="BK739" i="2"/>
  <c r="J739" i="2"/>
  <c r="BI738" i="2"/>
  <c r="BH738" i="2"/>
  <c r="BG738" i="2"/>
  <c r="BF738" i="2"/>
  <c r="BE738" i="2"/>
  <c r="T738" i="2"/>
  <c r="R738" i="2"/>
  <c r="P738" i="2"/>
  <c r="BK738" i="2"/>
  <c r="J738" i="2"/>
  <c r="BI736" i="2"/>
  <c r="BH736" i="2"/>
  <c r="BG736" i="2"/>
  <c r="BF736" i="2"/>
  <c r="BE736" i="2"/>
  <c r="T736" i="2"/>
  <c r="T735" i="2" s="1"/>
  <c r="R736" i="2"/>
  <c r="R735" i="2" s="1"/>
  <c r="P736" i="2"/>
  <c r="P735" i="2" s="1"/>
  <c r="BK736" i="2"/>
  <c r="BK735" i="2" s="1"/>
  <c r="J735" i="2" s="1"/>
  <c r="J77" i="2" s="1"/>
  <c r="J736" i="2"/>
  <c r="BI734" i="2"/>
  <c r="BH734" i="2"/>
  <c r="BG734" i="2"/>
  <c r="BF734" i="2"/>
  <c r="T734" i="2"/>
  <c r="R734" i="2"/>
  <c r="P734" i="2"/>
  <c r="BK734" i="2"/>
  <c r="J734" i="2"/>
  <c r="BE734" i="2" s="1"/>
  <c r="BI732" i="2"/>
  <c r="BH732" i="2"/>
  <c r="BG732" i="2"/>
  <c r="BF732" i="2"/>
  <c r="T732" i="2"/>
  <c r="R732" i="2"/>
  <c r="P732" i="2"/>
  <c r="BK732" i="2"/>
  <c r="J732" i="2"/>
  <c r="BE732" i="2" s="1"/>
  <c r="BI730" i="2"/>
  <c r="BH730" i="2"/>
  <c r="BG730" i="2"/>
  <c r="BF730" i="2"/>
  <c r="T730" i="2"/>
  <c r="R730" i="2"/>
  <c r="P730" i="2"/>
  <c r="BK730" i="2"/>
  <c r="J730" i="2"/>
  <c r="BE730" i="2" s="1"/>
  <c r="BI728" i="2"/>
  <c r="BH728" i="2"/>
  <c r="BG728" i="2"/>
  <c r="BF728" i="2"/>
  <c r="T728" i="2"/>
  <c r="R728" i="2"/>
  <c r="P728" i="2"/>
  <c r="BK728" i="2"/>
  <c r="J728" i="2"/>
  <c r="BE728" i="2" s="1"/>
  <c r="BI726" i="2"/>
  <c r="BH726" i="2"/>
  <c r="BG726" i="2"/>
  <c r="BF726" i="2"/>
  <c r="T726" i="2"/>
  <c r="R726" i="2"/>
  <c r="P726" i="2"/>
  <c r="BK726" i="2"/>
  <c r="J726" i="2"/>
  <c r="BE726" i="2" s="1"/>
  <c r="BI722" i="2"/>
  <c r="BH722" i="2"/>
  <c r="BG722" i="2"/>
  <c r="BF722" i="2"/>
  <c r="T722" i="2"/>
  <c r="R722" i="2"/>
  <c r="P722" i="2"/>
  <c r="BK722" i="2"/>
  <c r="J722" i="2"/>
  <c r="BE722" i="2" s="1"/>
  <c r="BI720" i="2"/>
  <c r="BH720" i="2"/>
  <c r="BG720" i="2"/>
  <c r="BF720" i="2"/>
  <c r="BE720" i="2"/>
  <c r="T720" i="2"/>
  <c r="R720" i="2"/>
  <c r="P720" i="2"/>
  <c r="BK720" i="2"/>
  <c r="J720" i="2"/>
  <c r="BI714" i="2"/>
  <c r="BH714" i="2"/>
  <c r="BG714" i="2"/>
  <c r="BF714" i="2"/>
  <c r="BE714" i="2"/>
  <c r="T714" i="2"/>
  <c r="R714" i="2"/>
  <c r="P714" i="2"/>
  <c r="BK714" i="2"/>
  <c r="J714" i="2"/>
  <c r="BI711" i="2"/>
  <c r="BH711" i="2"/>
  <c r="BG711" i="2"/>
  <c r="BF711" i="2"/>
  <c r="BE711" i="2"/>
  <c r="T711" i="2"/>
  <c r="R711" i="2"/>
  <c r="P711" i="2"/>
  <c r="BK711" i="2"/>
  <c r="J711" i="2"/>
  <c r="BI709" i="2"/>
  <c r="BH709" i="2"/>
  <c r="BG709" i="2"/>
  <c r="BF709" i="2"/>
  <c r="BE709" i="2"/>
  <c r="T709" i="2"/>
  <c r="R709" i="2"/>
  <c r="P709" i="2"/>
  <c r="BK709" i="2"/>
  <c r="J709" i="2"/>
  <c r="BI707" i="2"/>
  <c r="BH707" i="2"/>
  <c r="BG707" i="2"/>
  <c r="BF707" i="2"/>
  <c r="BE707" i="2"/>
  <c r="T707" i="2"/>
  <c r="R707" i="2"/>
  <c r="P707" i="2"/>
  <c r="BK707" i="2"/>
  <c r="J707" i="2"/>
  <c r="BI705" i="2"/>
  <c r="BH705" i="2"/>
  <c r="BG705" i="2"/>
  <c r="BF705" i="2"/>
  <c r="BE705" i="2"/>
  <c r="T705" i="2"/>
  <c r="R705" i="2"/>
  <c r="P705" i="2"/>
  <c r="BK705" i="2"/>
  <c r="J705" i="2"/>
  <c r="BI703" i="2"/>
  <c r="BH703" i="2"/>
  <c r="BG703" i="2"/>
  <c r="BF703" i="2"/>
  <c r="BE703" i="2"/>
  <c r="T703" i="2"/>
  <c r="R703" i="2"/>
  <c r="P703" i="2"/>
  <c r="BK703" i="2"/>
  <c r="J703" i="2"/>
  <c r="BI701" i="2"/>
  <c r="BH701" i="2"/>
  <c r="BG701" i="2"/>
  <c r="BF701" i="2"/>
  <c r="BE701" i="2"/>
  <c r="T701" i="2"/>
  <c r="R701" i="2"/>
  <c r="P701" i="2"/>
  <c r="BK701" i="2"/>
  <c r="J701" i="2"/>
  <c r="BI699" i="2"/>
  <c r="BH699" i="2"/>
  <c r="BG699" i="2"/>
  <c r="BF699" i="2"/>
  <c r="BE699" i="2"/>
  <c r="T699" i="2"/>
  <c r="R699" i="2"/>
  <c r="P699" i="2"/>
  <c r="BK699" i="2"/>
  <c r="J699" i="2"/>
  <c r="BI697" i="2"/>
  <c r="BH697" i="2"/>
  <c r="BG697" i="2"/>
  <c r="BF697" i="2"/>
  <c r="BE697" i="2"/>
  <c r="T697" i="2"/>
  <c r="R697" i="2"/>
  <c r="P697" i="2"/>
  <c r="BK697" i="2"/>
  <c r="J697" i="2"/>
  <c r="BI695" i="2"/>
  <c r="BH695" i="2"/>
  <c r="BG695" i="2"/>
  <c r="BF695" i="2"/>
  <c r="BE695" i="2"/>
  <c r="T695" i="2"/>
  <c r="R695" i="2"/>
  <c r="P695" i="2"/>
  <c r="BK695" i="2"/>
  <c r="J695" i="2"/>
  <c r="BI693" i="2"/>
  <c r="BH693" i="2"/>
  <c r="BG693" i="2"/>
  <c r="BF693" i="2"/>
  <c r="BE693" i="2"/>
  <c r="T693" i="2"/>
  <c r="R693" i="2"/>
  <c r="P693" i="2"/>
  <c r="BK693" i="2"/>
  <c r="J693" i="2"/>
  <c r="BI691" i="2"/>
  <c r="BH691" i="2"/>
  <c r="BG691" i="2"/>
  <c r="BF691" i="2"/>
  <c r="BE691" i="2"/>
  <c r="T691" i="2"/>
  <c r="R691" i="2"/>
  <c r="P691" i="2"/>
  <c r="BK691" i="2"/>
  <c r="J691" i="2"/>
  <c r="BI675" i="2"/>
  <c r="BH675" i="2"/>
  <c r="BG675" i="2"/>
  <c r="BF675" i="2"/>
  <c r="BE675" i="2"/>
  <c r="T675" i="2"/>
  <c r="T674" i="2" s="1"/>
  <c r="R675" i="2"/>
  <c r="R674" i="2" s="1"/>
  <c r="P675" i="2"/>
  <c r="P674" i="2" s="1"/>
  <c r="BK675" i="2"/>
  <c r="BK674" i="2" s="1"/>
  <c r="J674" i="2" s="1"/>
  <c r="J76" i="2" s="1"/>
  <c r="J675" i="2"/>
  <c r="BI673" i="2"/>
  <c r="BH673" i="2"/>
  <c r="BG673" i="2"/>
  <c r="BF673" i="2"/>
  <c r="T673" i="2"/>
  <c r="R673" i="2"/>
  <c r="P673" i="2"/>
  <c r="BK673" i="2"/>
  <c r="J673" i="2"/>
  <c r="BE673" i="2" s="1"/>
  <c r="BI672" i="2"/>
  <c r="BH672" i="2"/>
  <c r="BG672" i="2"/>
  <c r="BF672" i="2"/>
  <c r="T672" i="2"/>
  <c r="R672" i="2"/>
  <c r="P672" i="2"/>
  <c r="BK672" i="2"/>
  <c r="J672" i="2"/>
  <c r="BE672" i="2" s="1"/>
  <c r="BI670" i="2"/>
  <c r="BH670" i="2"/>
  <c r="BG670" i="2"/>
  <c r="BF670" i="2"/>
  <c r="T670" i="2"/>
  <c r="R670" i="2"/>
  <c r="P670" i="2"/>
  <c r="BK670" i="2"/>
  <c r="J670" i="2"/>
  <c r="BE670" i="2" s="1"/>
  <c r="BI669" i="2"/>
  <c r="BH669" i="2"/>
  <c r="BG669" i="2"/>
  <c r="BF669" i="2"/>
  <c r="T669" i="2"/>
  <c r="R669" i="2"/>
  <c r="P669" i="2"/>
  <c r="BK669" i="2"/>
  <c r="J669" i="2"/>
  <c r="BE669" i="2" s="1"/>
  <c r="BI664" i="2"/>
  <c r="BH664" i="2"/>
  <c r="BG664" i="2"/>
  <c r="BF664" i="2"/>
  <c r="T664" i="2"/>
  <c r="R664" i="2"/>
  <c r="P664" i="2"/>
  <c r="BK664" i="2"/>
  <c r="J664" i="2"/>
  <c r="BE664" i="2" s="1"/>
  <c r="BI661" i="2"/>
  <c r="BH661" i="2"/>
  <c r="BG661" i="2"/>
  <c r="BF661" i="2"/>
  <c r="T661" i="2"/>
  <c r="R661" i="2"/>
  <c r="P661" i="2"/>
  <c r="BK661" i="2"/>
  <c r="J661" i="2"/>
  <c r="BE661" i="2" s="1"/>
  <c r="BI659" i="2"/>
  <c r="BH659" i="2"/>
  <c r="BG659" i="2"/>
  <c r="BF659" i="2"/>
  <c r="T659" i="2"/>
  <c r="R659" i="2"/>
  <c r="P659" i="2"/>
  <c r="BK659" i="2"/>
  <c r="J659" i="2"/>
  <c r="BE659" i="2" s="1"/>
  <c r="BI657" i="2"/>
  <c r="BH657" i="2"/>
  <c r="BG657" i="2"/>
  <c r="BF657" i="2"/>
  <c r="T657" i="2"/>
  <c r="T656" i="2" s="1"/>
  <c r="R657" i="2"/>
  <c r="R656" i="2" s="1"/>
  <c r="P657" i="2"/>
  <c r="P656" i="2" s="1"/>
  <c r="BK657" i="2"/>
  <c r="BK656" i="2" s="1"/>
  <c r="J656" i="2" s="1"/>
  <c r="J75" i="2" s="1"/>
  <c r="J657" i="2"/>
  <c r="BE657" i="2" s="1"/>
  <c r="BI654" i="2"/>
  <c r="BH654" i="2"/>
  <c r="BG654" i="2"/>
  <c r="BF654" i="2"/>
  <c r="BE654" i="2"/>
  <c r="T654" i="2"/>
  <c r="R654" i="2"/>
  <c r="P654" i="2"/>
  <c r="BK654" i="2"/>
  <c r="J654" i="2"/>
  <c r="BI653" i="2"/>
  <c r="BH653" i="2"/>
  <c r="BG653" i="2"/>
  <c r="BF653" i="2"/>
  <c r="BE653" i="2"/>
  <c r="T653" i="2"/>
  <c r="R653" i="2"/>
  <c r="P653" i="2"/>
  <c r="BK653" i="2"/>
  <c r="J653" i="2"/>
  <c r="BI652" i="2"/>
  <c r="BH652" i="2"/>
  <c r="BG652" i="2"/>
  <c r="BF652" i="2"/>
  <c r="BE652" i="2"/>
  <c r="T652" i="2"/>
  <c r="R652" i="2"/>
  <c r="P652" i="2"/>
  <c r="BK652" i="2"/>
  <c r="J652" i="2"/>
  <c r="BI650" i="2"/>
  <c r="BH650" i="2"/>
  <c r="BG650" i="2"/>
  <c r="BF650" i="2"/>
  <c r="BE650" i="2"/>
  <c r="T650" i="2"/>
  <c r="R650" i="2"/>
  <c r="P650" i="2"/>
  <c r="BK650" i="2"/>
  <c r="J650" i="2"/>
  <c r="BI648" i="2"/>
  <c r="BH648" i="2"/>
  <c r="BG648" i="2"/>
  <c r="BF648" i="2"/>
  <c r="BE648" i="2"/>
  <c r="T648" i="2"/>
  <c r="R648" i="2"/>
  <c r="P648" i="2"/>
  <c r="BK648" i="2"/>
  <c r="J648" i="2"/>
  <c r="BI646" i="2"/>
  <c r="BH646" i="2"/>
  <c r="BG646" i="2"/>
  <c r="BF646" i="2"/>
  <c r="BE646" i="2"/>
  <c r="T646" i="2"/>
  <c r="R646" i="2"/>
  <c r="P646" i="2"/>
  <c r="BK646" i="2"/>
  <c r="J646" i="2"/>
  <c r="BI641" i="2"/>
  <c r="BH641" i="2"/>
  <c r="BG641" i="2"/>
  <c r="BF641" i="2"/>
  <c r="BE641" i="2"/>
  <c r="T641" i="2"/>
  <c r="T640" i="2" s="1"/>
  <c r="R641" i="2"/>
  <c r="R640" i="2" s="1"/>
  <c r="P641" i="2"/>
  <c r="P640" i="2" s="1"/>
  <c r="BK641" i="2"/>
  <c r="BK640" i="2" s="1"/>
  <c r="J640" i="2" s="1"/>
  <c r="J74" i="2" s="1"/>
  <c r="J641" i="2"/>
  <c r="BI638" i="2"/>
  <c r="BH638" i="2"/>
  <c r="BG638" i="2"/>
  <c r="BF638" i="2"/>
  <c r="T638" i="2"/>
  <c r="R638" i="2"/>
  <c r="P638" i="2"/>
  <c r="BK638" i="2"/>
  <c r="J638" i="2"/>
  <c r="BE638" i="2" s="1"/>
  <c r="BI635" i="2"/>
  <c r="BH635" i="2"/>
  <c r="BG635" i="2"/>
  <c r="BF635" i="2"/>
  <c r="T635" i="2"/>
  <c r="R635" i="2"/>
  <c r="P635" i="2"/>
  <c r="BK635" i="2"/>
  <c r="J635" i="2"/>
  <c r="BE635" i="2" s="1"/>
  <c r="BI630" i="2"/>
  <c r="BH630" i="2"/>
  <c r="BG630" i="2"/>
  <c r="BF630" i="2"/>
  <c r="T630" i="2"/>
  <c r="R630" i="2"/>
  <c r="P630" i="2"/>
  <c r="BK630" i="2"/>
  <c r="J630" i="2"/>
  <c r="BE630" i="2" s="1"/>
  <c r="BI626" i="2"/>
  <c r="BH626" i="2"/>
  <c r="BG626" i="2"/>
  <c r="BF626" i="2"/>
  <c r="T626" i="2"/>
  <c r="T625" i="2" s="1"/>
  <c r="R626" i="2"/>
  <c r="R625" i="2" s="1"/>
  <c r="P626" i="2"/>
  <c r="P625" i="2" s="1"/>
  <c r="BK626" i="2"/>
  <c r="BK625" i="2" s="1"/>
  <c r="J625" i="2" s="1"/>
  <c r="J73" i="2" s="1"/>
  <c r="J626" i="2"/>
  <c r="BE626" i="2" s="1"/>
  <c r="BI624" i="2"/>
  <c r="BH624" i="2"/>
  <c r="BG624" i="2"/>
  <c r="BF624" i="2"/>
  <c r="BE624" i="2"/>
  <c r="T624" i="2"/>
  <c r="R624" i="2"/>
  <c r="P624" i="2"/>
  <c r="BK624" i="2"/>
  <c r="J624" i="2"/>
  <c r="BI622" i="2"/>
  <c r="BH622" i="2"/>
  <c r="BG622" i="2"/>
  <c r="BF622" i="2"/>
  <c r="BE622" i="2"/>
  <c r="T622" i="2"/>
  <c r="R622" i="2"/>
  <c r="P622" i="2"/>
  <c r="BK622" i="2"/>
  <c r="J622" i="2"/>
  <c r="BI619" i="2"/>
  <c r="BH619" i="2"/>
  <c r="BG619" i="2"/>
  <c r="BF619" i="2"/>
  <c r="BE619" i="2"/>
  <c r="T619" i="2"/>
  <c r="R619" i="2"/>
  <c r="P619" i="2"/>
  <c r="BK619" i="2"/>
  <c r="J619" i="2"/>
  <c r="BI617" i="2"/>
  <c r="BH617" i="2"/>
  <c r="BG617" i="2"/>
  <c r="BF617" i="2"/>
  <c r="BE617" i="2"/>
  <c r="T617" i="2"/>
  <c r="R617" i="2"/>
  <c r="P617" i="2"/>
  <c r="BK617" i="2"/>
  <c r="J617" i="2"/>
  <c r="BI615" i="2"/>
  <c r="BH615" i="2"/>
  <c r="BG615" i="2"/>
  <c r="BF615" i="2"/>
  <c r="BE615" i="2"/>
  <c r="T615" i="2"/>
  <c r="R615" i="2"/>
  <c r="P615" i="2"/>
  <c r="BK615" i="2"/>
  <c r="J615" i="2"/>
  <c r="BI613" i="2"/>
  <c r="BH613" i="2"/>
  <c r="BG613" i="2"/>
  <c r="BF613" i="2"/>
  <c r="BE613" i="2"/>
  <c r="T613" i="2"/>
  <c r="R613" i="2"/>
  <c r="P613" i="2"/>
  <c r="BK613" i="2"/>
  <c r="J613" i="2"/>
  <c r="BI611" i="2"/>
  <c r="BH611" i="2"/>
  <c r="BG611" i="2"/>
  <c r="BF611" i="2"/>
  <c r="BE611" i="2"/>
  <c r="T611" i="2"/>
  <c r="R611" i="2"/>
  <c r="P611" i="2"/>
  <c r="BK611" i="2"/>
  <c r="J611" i="2"/>
  <c r="BI609" i="2"/>
  <c r="BH609" i="2"/>
  <c r="BG609" i="2"/>
  <c r="BF609" i="2"/>
  <c r="BE609" i="2"/>
  <c r="T609" i="2"/>
  <c r="R609" i="2"/>
  <c r="P609" i="2"/>
  <c r="BK609" i="2"/>
  <c r="J609" i="2"/>
  <c r="BI607" i="2"/>
  <c r="BH607" i="2"/>
  <c r="BG607" i="2"/>
  <c r="BF607" i="2"/>
  <c r="BE607" i="2"/>
  <c r="T607" i="2"/>
  <c r="R607" i="2"/>
  <c r="P607" i="2"/>
  <c r="BK607" i="2"/>
  <c r="J607" i="2"/>
  <c r="BI605" i="2"/>
  <c r="BH605" i="2"/>
  <c r="BG605" i="2"/>
  <c r="BF605" i="2"/>
  <c r="BE605" i="2"/>
  <c r="T605" i="2"/>
  <c r="R605" i="2"/>
  <c r="P605" i="2"/>
  <c r="BK605" i="2"/>
  <c r="J605" i="2"/>
  <c r="BI601" i="2"/>
  <c r="BH601" i="2"/>
  <c r="BG601" i="2"/>
  <c r="BF601" i="2"/>
  <c r="BE601" i="2"/>
  <c r="T601" i="2"/>
  <c r="R601" i="2"/>
  <c r="P601" i="2"/>
  <c r="BK601" i="2"/>
  <c r="J601" i="2"/>
  <c r="BI599" i="2"/>
  <c r="BH599" i="2"/>
  <c r="BG599" i="2"/>
  <c r="BF599" i="2"/>
  <c r="BE599" i="2"/>
  <c r="T599" i="2"/>
  <c r="R599" i="2"/>
  <c r="P599" i="2"/>
  <c r="BK599" i="2"/>
  <c r="J599" i="2"/>
  <c r="BI597" i="2"/>
  <c r="BH597" i="2"/>
  <c r="BG597" i="2"/>
  <c r="BF597" i="2"/>
  <c r="BE597" i="2"/>
  <c r="T597" i="2"/>
  <c r="T596" i="2" s="1"/>
  <c r="R597" i="2"/>
  <c r="R596" i="2" s="1"/>
  <c r="P597" i="2"/>
  <c r="P596" i="2" s="1"/>
  <c r="BK597" i="2"/>
  <c r="BK596" i="2" s="1"/>
  <c r="J596" i="2" s="1"/>
  <c r="J72" i="2" s="1"/>
  <c r="J597" i="2"/>
  <c r="BI595" i="2"/>
  <c r="BH595" i="2"/>
  <c r="BG595" i="2"/>
  <c r="BF595" i="2"/>
  <c r="T595" i="2"/>
  <c r="R595" i="2"/>
  <c r="P595" i="2"/>
  <c r="BK595" i="2"/>
  <c r="J595" i="2"/>
  <c r="BE595" i="2" s="1"/>
  <c r="BI593" i="2"/>
  <c r="BH593" i="2"/>
  <c r="BG593" i="2"/>
  <c r="BF593" i="2"/>
  <c r="T593" i="2"/>
  <c r="R593" i="2"/>
  <c r="P593" i="2"/>
  <c r="BK593" i="2"/>
  <c r="J593" i="2"/>
  <c r="BE593" i="2" s="1"/>
  <c r="BI591" i="2"/>
  <c r="BH591" i="2"/>
  <c r="BG591" i="2"/>
  <c r="BF591" i="2"/>
  <c r="T591" i="2"/>
  <c r="R591" i="2"/>
  <c r="P591" i="2"/>
  <c r="BK591" i="2"/>
  <c r="J591" i="2"/>
  <c r="BE591" i="2" s="1"/>
  <c r="BI589" i="2"/>
  <c r="BH589" i="2"/>
  <c r="BG589" i="2"/>
  <c r="BF589" i="2"/>
  <c r="T589" i="2"/>
  <c r="R589" i="2"/>
  <c r="P589" i="2"/>
  <c r="BK589" i="2"/>
  <c r="J589" i="2"/>
  <c r="BE589" i="2" s="1"/>
  <c r="BI587" i="2"/>
  <c r="BH587" i="2"/>
  <c r="BG587" i="2"/>
  <c r="BF587" i="2"/>
  <c r="T587" i="2"/>
  <c r="R587" i="2"/>
  <c r="P587" i="2"/>
  <c r="BK587" i="2"/>
  <c r="J587" i="2"/>
  <c r="BE587" i="2" s="1"/>
  <c r="BI584" i="2"/>
  <c r="BH584" i="2"/>
  <c r="BG584" i="2"/>
  <c r="BF584" i="2"/>
  <c r="T584" i="2"/>
  <c r="R584" i="2"/>
  <c r="P584" i="2"/>
  <c r="BK584" i="2"/>
  <c r="J584" i="2"/>
  <c r="BE584" i="2" s="1"/>
  <c r="BI582" i="2"/>
  <c r="BH582" i="2"/>
  <c r="BG582" i="2"/>
  <c r="BF582" i="2"/>
  <c r="T582" i="2"/>
  <c r="R582" i="2"/>
  <c r="P582" i="2"/>
  <c r="BK582" i="2"/>
  <c r="J582" i="2"/>
  <c r="BE582" i="2" s="1"/>
  <c r="BI580" i="2"/>
  <c r="BH580" i="2"/>
  <c r="BG580" i="2"/>
  <c r="BF580" i="2"/>
  <c r="T580" i="2"/>
  <c r="R580" i="2"/>
  <c r="P580" i="2"/>
  <c r="BK580" i="2"/>
  <c r="J580" i="2"/>
  <c r="BE580" i="2" s="1"/>
  <c r="BI574" i="2"/>
  <c r="BH574" i="2"/>
  <c r="BG574" i="2"/>
  <c r="BF574" i="2"/>
  <c r="T574" i="2"/>
  <c r="R574" i="2"/>
  <c r="P574" i="2"/>
  <c r="BK574" i="2"/>
  <c r="J574" i="2"/>
  <c r="BE574" i="2" s="1"/>
  <c r="BI569" i="2"/>
  <c r="BH569" i="2"/>
  <c r="BG569" i="2"/>
  <c r="BF569" i="2"/>
  <c r="BE569" i="2"/>
  <c r="T569" i="2"/>
  <c r="R569" i="2"/>
  <c r="P569" i="2"/>
  <c r="BK569" i="2"/>
  <c r="J569" i="2"/>
  <c r="BI567" i="2"/>
  <c r="BH567" i="2"/>
  <c r="BG567" i="2"/>
  <c r="BF567" i="2"/>
  <c r="BE567" i="2"/>
  <c r="T567" i="2"/>
  <c r="R567" i="2"/>
  <c r="P567" i="2"/>
  <c r="BK567" i="2"/>
  <c r="J567" i="2"/>
  <c r="BI562" i="2"/>
  <c r="BH562" i="2"/>
  <c r="BG562" i="2"/>
  <c r="BF562" i="2"/>
  <c r="BE562" i="2"/>
  <c r="T562" i="2"/>
  <c r="R562" i="2"/>
  <c r="P562" i="2"/>
  <c r="BK562" i="2"/>
  <c r="J562" i="2"/>
  <c r="BI558" i="2"/>
  <c r="BH558" i="2"/>
  <c r="BG558" i="2"/>
  <c r="BF558" i="2"/>
  <c r="BE558" i="2"/>
  <c r="T558" i="2"/>
  <c r="R558" i="2"/>
  <c r="P558" i="2"/>
  <c r="BK558" i="2"/>
  <c r="J558" i="2"/>
  <c r="BI556" i="2"/>
  <c r="BH556" i="2"/>
  <c r="BG556" i="2"/>
  <c r="BF556" i="2"/>
  <c r="BE556" i="2"/>
  <c r="T556" i="2"/>
  <c r="T555" i="2" s="1"/>
  <c r="R556" i="2"/>
  <c r="R555" i="2" s="1"/>
  <c r="P556" i="2"/>
  <c r="P555" i="2" s="1"/>
  <c r="BK556" i="2"/>
  <c r="BK555" i="2" s="1"/>
  <c r="J555" i="2" s="1"/>
  <c r="J71" i="2" s="1"/>
  <c r="J556" i="2"/>
  <c r="BI554" i="2"/>
  <c r="BH554" i="2"/>
  <c r="BG554" i="2"/>
  <c r="BF554" i="2"/>
  <c r="T554" i="2"/>
  <c r="R554" i="2"/>
  <c r="P554" i="2"/>
  <c r="BK554" i="2"/>
  <c r="J554" i="2"/>
  <c r="BE554" i="2" s="1"/>
  <c r="BI552" i="2"/>
  <c r="BH552" i="2"/>
  <c r="BG552" i="2"/>
  <c r="BF552" i="2"/>
  <c r="T552" i="2"/>
  <c r="R552" i="2"/>
  <c r="P552" i="2"/>
  <c r="BK552" i="2"/>
  <c r="J552" i="2"/>
  <c r="BE552" i="2" s="1"/>
  <c r="BI549" i="2"/>
  <c r="BH549" i="2"/>
  <c r="BG549" i="2"/>
  <c r="BF549" i="2"/>
  <c r="T549" i="2"/>
  <c r="R549" i="2"/>
  <c r="P549" i="2"/>
  <c r="BK549" i="2"/>
  <c r="J549" i="2"/>
  <c r="BE549" i="2" s="1"/>
  <c r="BI547" i="2"/>
  <c r="BH547" i="2"/>
  <c r="BG547" i="2"/>
  <c r="BF547" i="2"/>
  <c r="BE547" i="2"/>
  <c r="T547" i="2"/>
  <c r="R547" i="2"/>
  <c r="P547" i="2"/>
  <c r="BK547" i="2"/>
  <c r="J547" i="2"/>
  <c r="BI544" i="2"/>
  <c r="BH544" i="2"/>
  <c r="BG544" i="2"/>
  <c r="BF544" i="2"/>
  <c r="BE544" i="2"/>
  <c r="T544" i="2"/>
  <c r="R544" i="2"/>
  <c r="P544" i="2"/>
  <c r="BK544" i="2"/>
  <c r="J544" i="2"/>
  <c r="BI541" i="2"/>
  <c r="BH541" i="2"/>
  <c r="BG541" i="2"/>
  <c r="BF541" i="2"/>
  <c r="BE541" i="2"/>
  <c r="T541" i="2"/>
  <c r="R541" i="2"/>
  <c r="P541" i="2"/>
  <c r="BK541" i="2"/>
  <c r="J541" i="2"/>
  <c r="BI538" i="2"/>
  <c r="BH538" i="2"/>
  <c r="BG538" i="2"/>
  <c r="BF538" i="2"/>
  <c r="BE538" i="2"/>
  <c r="T538" i="2"/>
  <c r="R538" i="2"/>
  <c r="P538" i="2"/>
  <c r="BK538" i="2"/>
  <c r="J538" i="2"/>
  <c r="BI537" i="2"/>
  <c r="BH537" i="2"/>
  <c r="BG537" i="2"/>
  <c r="BF537" i="2"/>
  <c r="BE537" i="2"/>
  <c r="T537" i="2"/>
  <c r="R537" i="2"/>
  <c r="P537" i="2"/>
  <c r="BK537" i="2"/>
  <c r="J537" i="2"/>
  <c r="BI535" i="2"/>
  <c r="BH535" i="2"/>
  <c r="BG535" i="2"/>
  <c r="BF535" i="2"/>
  <c r="BE535" i="2"/>
  <c r="T535" i="2"/>
  <c r="R535" i="2"/>
  <c r="P535" i="2"/>
  <c r="BK535" i="2"/>
  <c r="J535" i="2"/>
  <c r="BI530" i="2"/>
  <c r="BH530" i="2"/>
  <c r="BG530" i="2"/>
  <c r="BF530" i="2"/>
  <c r="BE530" i="2"/>
  <c r="T530" i="2"/>
  <c r="R530" i="2"/>
  <c r="P530" i="2"/>
  <c r="BK530" i="2"/>
  <c r="J530" i="2"/>
  <c r="BI528" i="2"/>
  <c r="BH528" i="2"/>
  <c r="BG528" i="2"/>
  <c r="BF528" i="2"/>
  <c r="BE528" i="2"/>
  <c r="T528" i="2"/>
  <c r="R528" i="2"/>
  <c r="P528" i="2"/>
  <c r="BK528" i="2"/>
  <c r="J528" i="2"/>
  <c r="BI526" i="2"/>
  <c r="BH526" i="2"/>
  <c r="BG526" i="2"/>
  <c r="BF526" i="2"/>
  <c r="BE526" i="2"/>
  <c r="T526" i="2"/>
  <c r="R526" i="2"/>
  <c r="P526" i="2"/>
  <c r="BK526" i="2"/>
  <c r="J526" i="2"/>
  <c r="BI524" i="2"/>
  <c r="BH524" i="2"/>
  <c r="BG524" i="2"/>
  <c r="BF524" i="2"/>
  <c r="BE524" i="2"/>
  <c r="T524" i="2"/>
  <c r="R524" i="2"/>
  <c r="P524" i="2"/>
  <c r="BK524" i="2"/>
  <c r="J524" i="2"/>
  <c r="BI522" i="2"/>
  <c r="BH522" i="2"/>
  <c r="BG522" i="2"/>
  <c r="BF522" i="2"/>
  <c r="BE522" i="2"/>
  <c r="T522" i="2"/>
  <c r="R522" i="2"/>
  <c r="P522" i="2"/>
  <c r="BK522" i="2"/>
  <c r="J522" i="2"/>
  <c r="BI520" i="2"/>
  <c r="BH520" i="2"/>
  <c r="BG520" i="2"/>
  <c r="BF520" i="2"/>
  <c r="BE520" i="2"/>
  <c r="T520" i="2"/>
  <c r="R520" i="2"/>
  <c r="P520" i="2"/>
  <c r="BK520" i="2"/>
  <c r="J520" i="2"/>
  <c r="BI512" i="2"/>
  <c r="BH512" i="2"/>
  <c r="BG512" i="2"/>
  <c r="BF512" i="2"/>
  <c r="BE512" i="2"/>
  <c r="T512" i="2"/>
  <c r="R512" i="2"/>
  <c r="P512" i="2"/>
  <c r="BK512" i="2"/>
  <c r="J512" i="2"/>
  <c r="BI506" i="2"/>
  <c r="BH506" i="2"/>
  <c r="BG506" i="2"/>
  <c r="BF506" i="2"/>
  <c r="BE506" i="2"/>
  <c r="T506" i="2"/>
  <c r="R506" i="2"/>
  <c r="P506" i="2"/>
  <c r="BK506" i="2"/>
  <c r="J506" i="2"/>
  <c r="BI500" i="2"/>
  <c r="BH500" i="2"/>
  <c r="BG500" i="2"/>
  <c r="BF500" i="2"/>
  <c r="BE500" i="2"/>
  <c r="T500" i="2"/>
  <c r="R500" i="2"/>
  <c r="P500" i="2"/>
  <c r="BK500" i="2"/>
  <c r="J500" i="2"/>
  <c r="BI498" i="2"/>
  <c r="BH498" i="2"/>
  <c r="BG498" i="2"/>
  <c r="BF498" i="2"/>
  <c r="BE498" i="2"/>
  <c r="T498" i="2"/>
  <c r="R498" i="2"/>
  <c r="P498" i="2"/>
  <c r="BK498" i="2"/>
  <c r="J498" i="2"/>
  <c r="BI496" i="2"/>
  <c r="BH496" i="2"/>
  <c r="BG496" i="2"/>
  <c r="BF496" i="2"/>
  <c r="BE496" i="2"/>
  <c r="T496" i="2"/>
  <c r="R496" i="2"/>
  <c r="P496" i="2"/>
  <c r="BK496" i="2"/>
  <c r="J496" i="2"/>
  <c r="BI493" i="2"/>
  <c r="BH493" i="2"/>
  <c r="BG493" i="2"/>
  <c r="BF493" i="2"/>
  <c r="BE493" i="2"/>
  <c r="T493" i="2"/>
  <c r="T492" i="2" s="1"/>
  <c r="R493" i="2"/>
  <c r="R492" i="2" s="1"/>
  <c r="P493" i="2"/>
  <c r="P492" i="2" s="1"/>
  <c r="BK493" i="2"/>
  <c r="BK492" i="2" s="1"/>
  <c r="J492" i="2" s="1"/>
  <c r="J70" i="2" s="1"/>
  <c r="J493" i="2"/>
  <c r="BI491" i="2"/>
  <c r="BH491" i="2"/>
  <c r="BG491" i="2"/>
  <c r="BF491" i="2"/>
  <c r="T491" i="2"/>
  <c r="R491" i="2"/>
  <c r="P491" i="2"/>
  <c r="BK491" i="2"/>
  <c r="J491" i="2"/>
  <c r="BE491" i="2" s="1"/>
  <c r="BI490" i="2"/>
  <c r="BH490" i="2"/>
  <c r="BG490" i="2"/>
  <c r="BF490" i="2"/>
  <c r="T490" i="2"/>
  <c r="R490" i="2"/>
  <c r="P490" i="2"/>
  <c r="BK490" i="2"/>
  <c r="J490" i="2"/>
  <c r="BE490" i="2" s="1"/>
  <c r="BI489" i="2"/>
  <c r="BH489" i="2"/>
  <c r="BG489" i="2"/>
  <c r="BF489" i="2"/>
  <c r="T489" i="2"/>
  <c r="T488" i="2" s="1"/>
  <c r="R489" i="2"/>
  <c r="R488" i="2" s="1"/>
  <c r="P489" i="2"/>
  <c r="P488" i="2" s="1"/>
  <c r="BK489" i="2"/>
  <c r="BK488" i="2" s="1"/>
  <c r="J488" i="2" s="1"/>
  <c r="J69" i="2" s="1"/>
  <c r="J489" i="2"/>
  <c r="BE489" i="2" s="1"/>
  <c r="BI487" i="2"/>
  <c r="BH487" i="2"/>
  <c r="BG487" i="2"/>
  <c r="BF487" i="2"/>
  <c r="BE487" i="2"/>
  <c r="T487" i="2"/>
  <c r="R487" i="2"/>
  <c r="P487" i="2"/>
  <c r="BK487" i="2"/>
  <c r="J487" i="2"/>
  <c r="BI486" i="2"/>
  <c r="BH486" i="2"/>
  <c r="BG486" i="2"/>
  <c r="BF486" i="2"/>
  <c r="BE486" i="2"/>
  <c r="T486" i="2"/>
  <c r="R486" i="2"/>
  <c r="P486" i="2"/>
  <c r="BK486" i="2"/>
  <c r="J486" i="2"/>
  <c r="BI482" i="2"/>
  <c r="BH482" i="2"/>
  <c r="BG482" i="2"/>
  <c r="BF482" i="2"/>
  <c r="BE482" i="2"/>
  <c r="T482" i="2"/>
  <c r="T481" i="2" s="1"/>
  <c r="R482" i="2"/>
  <c r="R481" i="2" s="1"/>
  <c r="P482" i="2"/>
  <c r="P481" i="2" s="1"/>
  <c r="BK482" i="2"/>
  <c r="BK481" i="2" s="1"/>
  <c r="J481" i="2" s="1"/>
  <c r="J68" i="2" s="1"/>
  <c r="J482" i="2"/>
  <c r="BI478" i="2"/>
  <c r="BH478" i="2"/>
  <c r="BG478" i="2"/>
  <c r="BF478" i="2"/>
  <c r="T478" i="2"/>
  <c r="R478" i="2"/>
  <c r="P478" i="2"/>
  <c r="BK478" i="2"/>
  <c r="J478" i="2"/>
  <c r="BE478" i="2" s="1"/>
  <c r="BI475" i="2"/>
  <c r="BH475" i="2"/>
  <c r="BG475" i="2"/>
  <c r="BF475" i="2"/>
  <c r="T475" i="2"/>
  <c r="R475" i="2"/>
  <c r="P475" i="2"/>
  <c r="BK475" i="2"/>
  <c r="J475" i="2"/>
  <c r="BE475" i="2" s="1"/>
  <c r="BI473" i="2"/>
  <c r="BH473" i="2"/>
  <c r="BG473" i="2"/>
  <c r="BF473" i="2"/>
  <c r="T473" i="2"/>
  <c r="R473" i="2"/>
  <c r="P473" i="2"/>
  <c r="BK473" i="2"/>
  <c r="J473" i="2"/>
  <c r="BE473" i="2" s="1"/>
  <c r="BI471" i="2"/>
  <c r="BH471" i="2"/>
  <c r="BG471" i="2"/>
  <c r="BF471" i="2"/>
  <c r="T471" i="2"/>
  <c r="R471" i="2"/>
  <c r="P471" i="2"/>
  <c r="BK471" i="2"/>
  <c r="J471" i="2"/>
  <c r="BE471" i="2" s="1"/>
  <c r="BI466" i="2"/>
  <c r="BH466" i="2"/>
  <c r="BG466" i="2"/>
  <c r="BF466" i="2"/>
  <c r="T466" i="2"/>
  <c r="R466" i="2"/>
  <c r="P466" i="2"/>
  <c r="BK466" i="2"/>
  <c r="J466" i="2"/>
  <c r="BE466" i="2" s="1"/>
  <c r="BI464" i="2"/>
  <c r="BH464" i="2"/>
  <c r="BG464" i="2"/>
  <c r="BF464" i="2"/>
  <c r="T464" i="2"/>
  <c r="R464" i="2"/>
  <c r="P464" i="2"/>
  <c r="BK464" i="2"/>
  <c r="J464" i="2"/>
  <c r="BE464" i="2" s="1"/>
  <c r="BI461" i="2"/>
  <c r="BH461" i="2"/>
  <c r="BG461" i="2"/>
  <c r="BF461" i="2"/>
  <c r="T461" i="2"/>
  <c r="R461" i="2"/>
  <c r="P461" i="2"/>
  <c r="BK461" i="2"/>
  <c r="J461" i="2"/>
  <c r="BE461" i="2" s="1"/>
  <c r="BI459" i="2"/>
  <c r="BH459" i="2"/>
  <c r="BG459" i="2"/>
  <c r="BF459" i="2"/>
  <c r="T459" i="2"/>
  <c r="R459" i="2"/>
  <c r="P459" i="2"/>
  <c r="BK459" i="2"/>
  <c r="J459" i="2"/>
  <c r="BE459" i="2" s="1"/>
  <c r="BI457" i="2"/>
  <c r="BH457" i="2"/>
  <c r="BG457" i="2"/>
  <c r="BF457" i="2"/>
  <c r="T457" i="2"/>
  <c r="R457" i="2"/>
  <c r="P457" i="2"/>
  <c r="BK457" i="2"/>
  <c r="J457" i="2"/>
  <c r="BE457" i="2" s="1"/>
  <c r="BI455" i="2"/>
  <c r="BH455" i="2"/>
  <c r="BG455" i="2"/>
  <c r="BF455" i="2"/>
  <c r="T455" i="2"/>
  <c r="R455" i="2"/>
  <c r="P455" i="2"/>
  <c r="BK455" i="2"/>
  <c r="J455" i="2"/>
  <c r="BE455" i="2" s="1"/>
  <c r="BI453" i="2"/>
  <c r="BH453" i="2"/>
  <c r="BG453" i="2"/>
  <c r="BF453" i="2"/>
  <c r="BE453" i="2"/>
  <c r="T453" i="2"/>
  <c r="R453" i="2"/>
  <c r="P453" i="2"/>
  <c r="BK453" i="2"/>
  <c r="J453" i="2"/>
  <c r="BI449" i="2"/>
  <c r="BH449" i="2"/>
  <c r="BG449" i="2"/>
  <c r="BF449" i="2"/>
  <c r="BE449" i="2"/>
  <c r="T449" i="2"/>
  <c r="R449" i="2"/>
  <c r="P449" i="2"/>
  <c r="BK449" i="2"/>
  <c r="J449" i="2"/>
  <c r="BI447" i="2"/>
  <c r="BH447" i="2"/>
  <c r="BG447" i="2"/>
  <c r="BF447" i="2"/>
  <c r="BE447" i="2"/>
  <c r="T447" i="2"/>
  <c r="R447" i="2"/>
  <c r="P447" i="2"/>
  <c r="BK447" i="2"/>
  <c r="J447" i="2"/>
  <c r="BI445" i="2"/>
  <c r="BH445" i="2"/>
  <c r="BG445" i="2"/>
  <c r="BF445" i="2"/>
  <c r="BE445" i="2"/>
  <c r="T445" i="2"/>
  <c r="R445" i="2"/>
  <c r="P445" i="2"/>
  <c r="BK445" i="2"/>
  <c r="J445" i="2"/>
  <c r="BI443" i="2"/>
  <c r="BH443" i="2"/>
  <c r="BG443" i="2"/>
  <c r="BF443" i="2"/>
  <c r="BE443" i="2"/>
  <c r="T443" i="2"/>
  <c r="T442" i="2" s="1"/>
  <c r="R443" i="2"/>
  <c r="R442" i="2" s="1"/>
  <c r="P443" i="2"/>
  <c r="P442" i="2" s="1"/>
  <c r="BK443" i="2"/>
  <c r="BK442" i="2" s="1"/>
  <c r="J442" i="2" s="1"/>
  <c r="J67" i="2" s="1"/>
  <c r="J443" i="2"/>
  <c r="BI440" i="2"/>
  <c r="BH440" i="2"/>
  <c r="BG440" i="2"/>
  <c r="BF440" i="2"/>
  <c r="T440" i="2"/>
  <c r="R440" i="2"/>
  <c r="P440" i="2"/>
  <c r="BK440" i="2"/>
  <c r="J440" i="2"/>
  <c r="BE440" i="2" s="1"/>
  <c r="BI438" i="2"/>
  <c r="BH438" i="2"/>
  <c r="BG438" i="2"/>
  <c r="BF438" i="2"/>
  <c r="T438" i="2"/>
  <c r="R438" i="2"/>
  <c r="P438" i="2"/>
  <c r="BK438" i="2"/>
  <c r="J438" i="2"/>
  <c r="BE438" i="2" s="1"/>
  <c r="BI433" i="2"/>
  <c r="BH433" i="2"/>
  <c r="BG433" i="2"/>
  <c r="BF433" i="2"/>
  <c r="T433" i="2"/>
  <c r="R433" i="2"/>
  <c r="P433" i="2"/>
  <c r="BK433" i="2"/>
  <c r="J433" i="2"/>
  <c r="BE433" i="2" s="1"/>
  <c r="BI431" i="2"/>
  <c r="BH431" i="2"/>
  <c r="BG431" i="2"/>
  <c r="BF431" i="2"/>
  <c r="T431" i="2"/>
  <c r="T430" i="2" s="1"/>
  <c r="R431" i="2"/>
  <c r="R430" i="2" s="1"/>
  <c r="P431" i="2"/>
  <c r="P430" i="2" s="1"/>
  <c r="BK431" i="2"/>
  <c r="BK430" i="2" s="1"/>
  <c r="J430" i="2" s="1"/>
  <c r="J66" i="2" s="1"/>
  <c r="J431" i="2"/>
  <c r="BE431" i="2" s="1"/>
  <c r="BI427" i="2"/>
  <c r="BH427" i="2"/>
  <c r="BG427" i="2"/>
  <c r="BF427" i="2"/>
  <c r="BE427" i="2"/>
  <c r="T427" i="2"/>
  <c r="R427" i="2"/>
  <c r="P427" i="2"/>
  <c r="BK427" i="2"/>
  <c r="J427" i="2"/>
  <c r="BI425" i="2"/>
  <c r="BH425" i="2"/>
  <c r="BG425" i="2"/>
  <c r="BF425" i="2"/>
  <c r="BE425" i="2"/>
  <c r="T425" i="2"/>
  <c r="R425" i="2"/>
  <c r="P425" i="2"/>
  <c r="BK425" i="2"/>
  <c r="J425" i="2"/>
  <c r="BI421" i="2"/>
  <c r="BH421" i="2"/>
  <c r="BG421" i="2"/>
  <c r="BF421" i="2"/>
  <c r="BE421" i="2"/>
  <c r="T421" i="2"/>
  <c r="R421" i="2"/>
  <c r="P421" i="2"/>
  <c r="BK421" i="2"/>
  <c r="J421" i="2"/>
  <c r="BI418" i="2"/>
  <c r="BH418" i="2"/>
  <c r="BG418" i="2"/>
  <c r="BF418" i="2"/>
  <c r="BE418" i="2"/>
  <c r="T418" i="2"/>
  <c r="T417" i="2" s="1"/>
  <c r="T416" i="2" s="1"/>
  <c r="R418" i="2"/>
  <c r="R417" i="2" s="1"/>
  <c r="R416" i="2" s="1"/>
  <c r="P418" i="2"/>
  <c r="P417" i="2" s="1"/>
  <c r="P416" i="2" s="1"/>
  <c r="BK418" i="2"/>
  <c r="BK417" i="2" s="1"/>
  <c r="J418" i="2"/>
  <c r="BI415" i="2"/>
  <c r="BH415" i="2"/>
  <c r="BG415" i="2"/>
  <c r="BF415" i="2"/>
  <c r="BE415" i="2"/>
  <c r="T415" i="2"/>
  <c r="T414" i="2" s="1"/>
  <c r="R415" i="2"/>
  <c r="R414" i="2" s="1"/>
  <c r="P415" i="2"/>
  <c r="P414" i="2" s="1"/>
  <c r="BK415" i="2"/>
  <c r="BK414" i="2" s="1"/>
  <c r="J414" i="2" s="1"/>
  <c r="J63" i="2" s="1"/>
  <c r="J415" i="2"/>
  <c r="BI412" i="2"/>
  <c r="BH412" i="2"/>
  <c r="BG412" i="2"/>
  <c r="BF412" i="2"/>
  <c r="T412" i="2"/>
  <c r="R412" i="2"/>
  <c r="P412" i="2"/>
  <c r="BK412" i="2"/>
  <c r="J412" i="2"/>
  <c r="BE412" i="2" s="1"/>
  <c r="BI411" i="2"/>
  <c r="BH411" i="2"/>
  <c r="BG411" i="2"/>
  <c r="BF411" i="2"/>
  <c r="T411" i="2"/>
  <c r="R411" i="2"/>
  <c r="P411" i="2"/>
  <c r="BK411" i="2"/>
  <c r="J411" i="2"/>
  <c r="BE411" i="2" s="1"/>
  <c r="BI410" i="2"/>
  <c r="BH410" i="2"/>
  <c r="BG410" i="2"/>
  <c r="BF410" i="2"/>
  <c r="T410" i="2"/>
  <c r="R410" i="2"/>
  <c r="P410" i="2"/>
  <c r="BK410" i="2"/>
  <c r="J410" i="2"/>
  <c r="BE410" i="2" s="1"/>
  <c r="BI409" i="2"/>
  <c r="BH409" i="2"/>
  <c r="BG409" i="2"/>
  <c r="BF409" i="2"/>
  <c r="T409" i="2"/>
  <c r="R409" i="2"/>
  <c r="P409" i="2"/>
  <c r="BK409" i="2"/>
  <c r="J409" i="2"/>
  <c r="BE409" i="2" s="1"/>
  <c r="BI408" i="2"/>
  <c r="BH408" i="2"/>
  <c r="BG408" i="2"/>
  <c r="BF408" i="2"/>
  <c r="BE408" i="2"/>
  <c r="T408" i="2"/>
  <c r="R408" i="2"/>
  <c r="P408" i="2"/>
  <c r="BK408" i="2"/>
  <c r="J408" i="2"/>
  <c r="BI406" i="2"/>
  <c r="BH406" i="2"/>
  <c r="BG406" i="2"/>
  <c r="BF406" i="2"/>
  <c r="BE406" i="2"/>
  <c r="T406" i="2"/>
  <c r="R406" i="2"/>
  <c r="P406" i="2"/>
  <c r="BK406" i="2"/>
  <c r="J406" i="2"/>
  <c r="BI405" i="2"/>
  <c r="BH405" i="2"/>
  <c r="BG405" i="2"/>
  <c r="BF405" i="2"/>
  <c r="BE405" i="2"/>
  <c r="T405" i="2"/>
  <c r="T404" i="2" s="1"/>
  <c r="R405" i="2"/>
  <c r="R404" i="2" s="1"/>
  <c r="P405" i="2"/>
  <c r="P404" i="2" s="1"/>
  <c r="BK405" i="2"/>
  <c r="BK404" i="2" s="1"/>
  <c r="J404" i="2" s="1"/>
  <c r="J62" i="2" s="1"/>
  <c r="J405" i="2"/>
  <c r="BI402" i="2"/>
  <c r="BH402" i="2"/>
  <c r="BG402" i="2"/>
  <c r="BF402" i="2"/>
  <c r="T402" i="2"/>
  <c r="R402" i="2"/>
  <c r="P402" i="2"/>
  <c r="BK402" i="2"/>
  <c r="J402" i="2"/>
  <c r="BE402" i="2" s="1"/>
  <c r="BI400" i="2"/>
  <c r="BH400" i="2"/>
  <c r="BG400" i="2"/>
  <c r="BF400" i="2"/>
  <c r="T400" i="2"/>
  <c r="R400" i="2"/>
  <c r="P400" i="2"/>
  <c r="BK400" i="2"/>
  <c r="J400" i="2"/>
  <c r="BE400" i="2" s="1"/>
  <c r="BI398" i="2"/>
  <c r="BH398" i="2"/>
  <c r="BG398" i="2"/>
  <c r="BF398" i="2"/>
  <c r="T398" i="2"/>
  <c r="R398" i="2"/>
  <c r="P398" i="2"/>
  <c r="BK398" i="2"/>
  <c r="J398" i="2"/>
  <c r="BE398" i="2" s="1"/>
  <c r="BI387" i="2"/>
  <c r="BH387" i="2"/>
  <c r="BG387" i="2"/>
  <c r="BF387" i="2"/>
  <c r="BE387" i="2"/>
  <c r="T387" i="2"/>
  <c r="R387" i="2"/>
  <c r="P387" i="2"/>
  <c r="BK387" i="2"/>
  <c r="J387" i="2"/>
  <c r="BI385" i="2"/>
  <c r="BH385" i="2"/>
  <c r="BG385" i="2"/>
  <c r="BF385" i="2"/>
  <c r="BE385" i="2"/>
  <c r="T385" i="2"/>
  <c r="R385" i="2"/>
  <c r="P385" i="2"/>
  <c r="BK385" i="2"/>
  <c r="J385" i="2"/>
  <c r="BI383" i="2"/>
  <c r="BH383" i="2"/>
  <c r="BG383" i="2"/>
  <c r="BF383" i="2"/>
  <c r="BE383" i="2"/>
  <c r="T383" i="2"/>
  <c r="R383" i="2"/>
  <c r="P383" i="2"/>
  <c r="BK383" i="2"/>
  <c r="J383" i="2"/>
  <c r="BI381" i="2"/>
  <c r="BH381" i="2"/>
  <c r="BG381" i="2"/>
  <c r="BF381" i="2"/>
  <c r="BE381" i="2"/>
  <c r="T381" i="2"/>
  <c r="R381" i="2"/>
  <c r="P381" i="2"/>
  <c r="BK381" i="2"/>
  <c r="J381" i="2"/>
  <c r="BI379" i="2"/>
  <c r="BH379" i="2"/>
  <c r="BG379" i="2"/>
  <c r="BF379" i="2"/>
  <c r="BE379" i="2"/>
  <c r="T379" i="2"/>
  <c r="R379" i="2"/>
  <c r="P379" i="2"/>
  <c r="BK379" i="2"/>
  <c r="J379" i="2"/>
  <c r="BI377" i="2"/>
  <c r="BH377" i="2"/>
  <c r="BG377" i="2"/>
  <c r="BF377" i="2"/>
  <c r="BE377" i="2"/>
  <c r="T377" i="2"/>
  <c r="R377" i="2"/>
  <c r="P377" i="2"/>
  <c r="BK377" i="2"/>
  <c r="J377" i="2"/>
  <c r="BI375" i="2"/>
  <c r="BH375" i="2"/>
  <c r="BG375" i="2"/>
  <c r="BF375" i="2"/>
  <c r="BE375" i="2"/>
  <c r="T375" i="2"/>
  <c r="R375" i="2"/>
  <c r="P375" i="2"/>
  <c r="BK375" i="2"/>
  <c r="J375" i="2"/>
  <c r="BI373" i="2"/>
  <c r="BH373" i="2"/>
  <c r="BG373" i="2"/>
  <c r="BF373" i="2"/>
  <c r="BE373" i="2"/>
  <c r="T373" i="2"/>
  <c r="R373" i="2"/>
  <c r="P373" i="2"/>
  <c r="BK373" i="2"/>
  <c r="J373" i="2"/>
  <c r="BI369" i="2"/>
  <c r="BH369" i="2"/>
  <c r="BG369" i="2"/>
  <c r="BF369" i="2"/>
  <c r="BE369" i="2"/>
  <c r="T369" i="2"/>
  <c r="R369" i="2"/>
  <c r="P369" i="2"/>
  <c r="BK369" i="2"/>
  <c r="J369" i="2"/>
  <c r="BI364" i="2"/>
  <c r="BH364" i="2"/>
  <c r="BG364" i="2"/>
  <c r="BF364" i="2"/>
  <c r="BE364" i="2"/>
  <c r="T364" i="2"/>
  <c r="R364" i="2"/>
  <c r="P364" i="2"/>
  <c r="BK364" i="2"/>
  <c r="J364" i="2"/>
  <c r="BI362" i="2"/>
  <c r="BH362" i="2"/>
  <c r="BG362" i="2"/>
  <c r="BF362" i="2"/>
  <c r="BE362" i="2"/>
  <c r="T362" i="2"/>
  <c r="R362" i="2"/>
  <c r="P362" i="2"/>
  <c r="BK362" i="2"/>
  <c r="J362" i="2"/>
  <c r="BI359" i="2"/>
  <c r="BH359" i="2"/>
  <c r="BG359" i="2"/>
  <c r="BF359" i="2"/>
  <c r="BE359" i="2"/>
  <c r="T359" i="2"/>
  <c r="R359" i="2"/>
  <c r="P359" i="2"/>
  <c r="BK359" i="2"/>
  <c r="J359" i="2"/>
  <c r="BI353" i="2"/>
  <c r="BH353" i="2"/>
  <c r="BG353" i="2"/>
  <c r="BF353" i="2"/>
  <c r="BE353" i="2"/>
  <c r="T353" i="2"/>
  <c r="R353" i="2"/>
  <c r="P353" i="2"/>
  <c r="BK353" i="2"/>
  <c r="J353" i="2"/>
  <c r="BI351" i="2"/>
  <c r="BH351" i="2"/>
  <c r="BG351" i="2"/>
  <c r="BF351" i="2"/>
  <c r="BE351" i="2"/>
  <c r="T351" i="2"/>
  <c r="R351" i="2"/>
  <c r="P351" i="2"/>
  <c r="BK351" i="2"/>
  <c r="J351" i="2"/>
  <c r="BI343" i="2"/>
  <c r="BH343" i="2"/>
  <c r="BG343" i="2"/>
  <c r="BF343" i="2"/>
  <c r="BE343" i="2"/>
  <c r="T343" i="2"/>
  <c r="R343" i="2"/>
  <c r="P343" i="2"/>
  <c r="BK343" i="2"/>
  <c r="J343" i="2"/>
  <c r="BI341" i="2"/>
  <c r="BH341" i="2"/>
  <c r="BG341" i="2"/>
  <c r="BF341" i="2"/>
  <c r="BE341" i="2"/>
  <c r="T341" i="2"/>
  <c r="R341" i="2"/>
  <c r="P341" i="2"/>
  <c r="BK341" i="2"/>
  <c r="J341" i="2"/>
  <c r="BI336" i="2"/>
  <c r="BH336" i="2"/>
  <c r="BG336" i="2"/>
  <c r="BF336" i="2"/>
  <c r="BE336" i="2"/>
  <c r="T336" i="2"/>
  <c r="R336" i="2"/>
  <c r="P336" i="2"/>
  <c r="BK336" i="2"/>
  <c r="J336" i="2"/>
  <c r="BI321" i="2"/>
  <c r="BH321" i="2"/>
  <c r="BG321" i="2"/>
  <c r="BF321" i="2"/>
  <c r="BE321" i="2"/>
  <c r="T321" i="2"/>
  <c r="R321" i="2"/>
  <c r="P321" i="2"/>
  <c r="BK321" i="2"/>
  <c r="J321" i="2"/>
  <c r="BI316" i="2"/>
  <c r="BH316" i="2"/>
  <c r="BG316" i="2"/>
  <c r="BF316" i="2"/>
  <c r="BE316" i="2"/>
  <c r="T316" i="2"/>
  <c r="R316" i="2"/>
  <c r="P316" i="2"/>
  <c r="BK316" i="2"/>
  <c r="J316" i="2"/>
  <c r="BI312" i="2"/>
  <c r="BH312" i="2"/>
  <c r="BG312" i="2"/>
  <c r="BF312" i="2"/>
  <c r="BE312" i="2"/>
  <c r="T312" i="2"/>
  <c r="R312" i="2"/>
  <c r="P312" i="2"/>
  <c r="BK312" i="2"/>
  <c r="J312" i="2"/>
  <c r="BI303" i="2"/>
  <c r="BH303" i="2"/>
  <c r="BG303" i="2"/>
  <c r="BF303" i="2"/>
  <c r="BE303" i="2"/>
  <c r="T303" i="2"/>
  <c r="T302" i="2" s="1"/>
  <c r="R303" i="2"/>
  <c r="R302" i="2" s="1"/>
  <c r="P303" i="2"/>
  <c r="P302" i="2" s="1"/>
  <c r="BK303" i="2"/>
  <c r="BK302" i="2" s="1"/>
  <c r="J302" i="2" s="1"/>
  <c r="J61" i="2" s="1"/>
  <c r="J303" i="2"/>
  <c r="BI301" i="2"/>
  <c r="BH301" i="2"/>
  <c r="BG301" i="2"/>
  <c r="BF301" i="2"/>
  <c r="T301" i="2"/>
  <c r="R301" i="2"/>
  <c r="P301" i="2"/>
  <c r="BK301" i="2"/>
  <c r="J301" i="2"/>
  <c r="BE301" i="2" s="1"/>
  <c r="BI299" i="2"/>
  <c r="BH299" i="2"/>
  <c r="BG299" i="2"/>
  <c r="BF299" i="2"/>
  <c r="T299" i="2"/>
  <c r="R299" i="2"/>
  <c r="P299" i="2"/>
  <c r="BK299" i="2"/>
  <c r="J299" i="2"/>
  <c r="BE299" i="2" s="1"/>
  <c r="BI295" i="2"/>
  <c r="BH295" i="2"/>
  <c r="BG295" i="2"/>
  <c r="BF295" i="2"/>
  <c r="T295" i="2"/>
  <c r="R295" i="2"/>
  <c r="P295" i="2"/>
  <c r="BK295" i="2"/>
  <c r="J295" i="2"/>
  <c r="BE295" i="2" s="1"/>
  <c r="BI278" i="2"/>
  <c r="BH278" i="2"/>
  <c r="BG278" i="2"/>
  <c r="BF278" i="2"/>
  <c r="T278" i="2"/>
  <c r="R278" i="2"/>
  <c r="P278" i="2"/>
  <c r="BK278" i="2"/>
  <c r="J278" i="2"/>
  <c r="BE278" i="2" s="1"/>
  <c r="BI276" i="2"/>
  <c r="BH276" i="2"/>
  <c r="BG276" i="2"/>
  <c r="BF276" i="2"/>
  <c r="T276" i="2"/>
  <c r="R276" i="2"/>
  <c r="P276" i="2"/>
  <c r="BK276" i="2"/>
  <c r="J276" i="2"/>
  <c r="BE276" i="2" s="1"/>
  <c r="BI274" i="2"/>
  <c r="BH274" i="2"/>
  <c r="BG274" i="2"/>
  <c r="BF274" i="2"/>
  <c r="T274" i="2"/>
  <c r="R274" i="2"/>
  <c r="P274" i="2"/>
  <c r="BK274" i="2"/>
  <c r="J274" i="2"/>
  <c r="BE274" i="2" s="1"/>
  <c r="BI260" i="2"/>
  <c r="BH260" i="2"/>
  <c r="BG260" i="2"/>
  <c r="BF260" i="2"/>
  <c r="T260" i="2"/>
  <c r="R260" i="2"/>
  <c r="P260" i="2"/>
  <c r="BK260" i="2"/>
  <c r="J260" i="2"/>
  <c r="BE260" i="2" s="1"/>
  <c r="BI258" i="2"/>
  <c r="BH258" i="2"/>
  <c r="BG258" i="2"/>
  <c r="BF258" i="2"/>
  <c r="T258" i="2"/>
  <c r="R258" i="2"/>
  <c r="P258" i="2"/>
  <c r="BK258" i="2"/>
  <c r="J258" i="2"/>
  <c r="BE258" i="2" s="1"/>
  <c r="BI256" i="2"/>
  <c r="BH256" i="2"/>
  <c r="BG256" i="2"/>
  <c r="BF256" i="2"/>
  <c r="T256" i="2"/>
  <c r="R256" i="2"/>
  <c r="P256" i="2"/>
  <c r="BK256" i="2"/>
  <c r="J256" i="2"/>
  <c r="BE256" i="2" s="1"/>
  <c r="BI239" i="2"/>
  <c r="BH239" i="2"/>
  <c r="BG239" i="2"/>
  <c r="BF239" i="2"/>
  <c r="T239" i="2"/>
  <c r="R239" i="2"/>
  <c r="P239" i="2"/>
  <c r="BK239" i="2"/>
  <c r="J239" i="2"/>
  <c r="BE239" i="2" s="1"/>
  <c r="BI236" i="2"/>
  <c r="BH236" i="2"/>
  <c r="BG236" i="2"/>
  <c r="BF236" i="2"/>
  <c r="T236" i="2"/>
  <c r="R236" i="2"/>
  <c r="P236" i="2"/>
  <c r="BK236" i="2"/>
  <c r="J236" i="2"/>
  <c r="BE236" i="2" s="1"/>
  <c r="BI234" i="2"/>
  <c r="BH234" i="2"/>
  <c r="BG234" i="2"/>
  <c r="BF234" i="2"/>
  <c r="BE234" i="2"/>
  <c r="T234" i="2"/>
  <c r="R234" i="2"/>
  <c r="P234" i="2"/>
  <c r="BK234" i="2"/>
  <c r="J234" i="2"/>
  <c r="BI232" i="2"/>
  <c r="BH232" i="2"/>
  <c r="BG232" i="2"/>
  <c r="BF232" i="2"/>
  <c r="BE232" i="2"/>
  <c r="T232" i="2"/>
  <c r="R232" i="2"/>
  <c r="P232" i="2"/>
  <c r="BK232" i="2"/>
  <c r="J232" i="2"/>
  <c r="BI226" i="2"/>
  <c r="BH226" i="2"/>
  <c r="BG226" i="2"/>
  <c r="BF226" i="2"/>
  <c r="BE226" i="2"/>
  <c r="T226" i="2"/>
  <c r="R226" i="2"/>
  <c r="P226" i="2"/>
  <c r="BK226" i="2"/>
  <c r="J226" i="2"/>
  <c r="BI212" i="2"/>
  <c r="BH212" i="2"/>
  <c r="BG212" i="2"/>
  <c r="BF212" i="2"/>
  <c r="BE212" i="2"/>
  <c r="T212" i="2"/>
  <c r="R212" i="2"/>
  <c r="P212" i="2"/>
  <c r="BK212" i="2"/>
  <c r="J212" i="2"/>
  <c r="BI205" i="2"/>
  <c r="BH205" i="2"/>
  <c r="BG205" i="2"/>
  <c r="BF205" i="2"/>
  <c r="BE205" i="2"/>
  <c r="T205" i="2"/>
  <c r="R205" i="2"/>
  <c r="P205" i="2"/>
  <c r="BK205" i="2"/>
  <c r="J205" i="2"/>
  <c r="BI192" i="2"/>
  <c r="BH192" i="2"/>
  <c r="BG192" i="2"/>
  <c r="BF192" i="2"/>
  <c r="BE192" i="2"/>
  <c r="T192" i="2"/>
  <c r="R192" i="2"/>
  <c r="P192" i="2"/>
  <c r="BK192" i="2"/>
  <c r="J192" i="2"/>
  <c r="BI187" i="2"/>
  <c r="BH187" i="2"/>
  <c r="BG187" i="2"/>
  <c r="BF187" i="2"/>
  <c r="BE187" i="2"/>
  <c r="T187" i="2"/>
  <c r="R187" i="2"/>
  <c r="P187" i="2"/>
  <c r="BK187" i="2"/>
  <c r="J187" i="2"/>
  <c r="BI182" i="2"/>
  <c r="BH182" i="2"/>
  <c r="BG182" i="2"/>
  <c r="BF182" i="2"/>
  <c r="BE182" i="2"/>
  <c r="T182" i="2"/>
  <c r="R182" i="2"/>
  <c r="P182" i="2"/>
  <c r="BK182" i="2"/>
  <c r="J182" i="2"/>
  <c r="BI177" i="2"/>
  <c r="BH177" i="2"/>
  <c r="BG177" i="2"/>
  <c r="BF177" i="2"/>
  <c r="BE177" i="2"/>
  <c r="T177" i="2"/>
  <c r="T176" i="2" s="1"/>
  <c r="R177" i="2"/>
  <c r="R176" i="2" s="1"/>
  <c r="P177" i="2"/>
  <c r="P176" i="2" s="1"/>
  <c r="BK177" i="2"/>
  <c r="BK176" i="2" s="1"/>
  <c r="J176" i="2" s="1"/>
  <c r="J60" i="2" s="1"/>
  <c r="J177" i="2"/>
  <c r="BI174" i="2"/>
  <c r="BH174" i="2"/>
  <c r="BG174" i="2"/>
  <c r="BF174" i="2"/>
  <c r="T174" i="2"/>
  <c r="R174" i="2"/>
  <c r="P174" i="2"/>
  <c r="BK174" i="2"/>
  <c r="J174" i="2"/>
  <c r="BE174" i="2" s="1"/>
  <c r="BI172" i="2"/>
  <c r="BH172" i="2"/>
  <c r="BG172" i="2"/>
  <c r="BF172" i="2"/>
  <c r="T172" i="2"/>
  <c r="R172" i="2"/>
  <c r="P172" i="2"/>
  <c r="BK172" i="2"/>
  <c r="J172" i="2"/>
  <c r="BE172" i="2" s="1"/>
  <c r="BI170" i="2"/>
  <c r="BH170" i="2"/>
  <c r="BG170" i="2"/>
  <c r="BF170" i="2"/>
  <c r="T170" i="2"/>
  <c r="R170" i="2"/>
  <c r="P170" i="2"/>
  <c r="BK170" i="2"/>
  <c r="J170" i="2"/>
  <c r="BE170" i="2" s="1"/>
  <c r="BI168" i="2"/>
  <c r="BH168" i="2"/>
  <c r="BG168" i="2"/>
  <c r="BF168" i="2"/>
  <c r="T168" i="2"/>
  <c r="R168" i="2"/>
  <c r="P168" i="2"/>
  <c r="BK168" i="2"/>
  <c r="J168" i="2"/>
  <c r="BE168" i="2" s="1"/>
  <c r="BI159" i="2"/>
  <c r="BH159" i="2"/>
  <c r="BG159" i="2"/>
  <c r="BF159" i="2"/>
  <c r="T159" i="2"/>
  <c r="R159" i="2"/>
  <c r="P159" i="2"/>
  <c r="BK159" i="2"/>
  <c r="J159" i="2"/>
  <c r="BE159" i="2" s="1"/>
  <c r="BI153" i="2"/>
  <c r="BH153" i="2"/>
  <c r="BG153" i="2"/>
  <c r="BF153" i="2"/>
  <c r="T153" i="2"/>
  <c r="R153" i="2"/>
  <c r="P153" i="2"/>
  <c r="BK153" i="2"/>
  <c r="J153" i="2"/>
  <c r="BE153" i="2" s="1"/>
  <c r="BI150" i="2"/>
  <c r="BH150" i="2"/>
  <c r="BG150" i="2"/>
  <c r="BF150" i="2"/>
  <c r="BE150" i="2"/>
  <c r="T150" i="2"/>
  <c r="R150" i="2"/>
  <c r="P150" i="2"/>
  <c r="BK150" i="2"/>
  <c r="J150" i="2"/>
  <c r="BI144" i="2"/>
  <c r="BH144" i="2"/>
  <c r="BG144" i="2"/>
  <c r="BF144" i="2"/>
  <c r="BE144" i="2"/>
  <c r="T144" i="2"/>
  <c r="R144" i="2"/>
  <c r="P144" i="2"/>
  <c r="BK144" i="2"/>
  <c r="J144" i="2"/>
  <c r="BI135" i="2"/>
  <c r="BH135" i="2"/>
  <c r="BG135" i="2"/>
  <c r="BF135" i="2"/>
  <c r="BE135" i="2"/>
  <c r="T135" i="2"/>
  <c r="T134" i="2" s="1"/>
  <c r="R135" i="2"/>
  <c r="R134" i="2" s="1"/>
  <c r="P135" i="2"/>
  <c r="P134" i="2" s="1"/>
  <c r="BK135" i="2"/>
  <c r="BK134" i="2" s="1"/>
  <c r="J134" i="2" s="1"/>
  <c r="J59" i="2" s="1"/>
  <c r="J135" i="2"/>
  <c r="BI132" i="2"/>
  <c r="BH132" i="2"/>
  <c r="BG132" i="2"/>
  <c r="BF132" i="2"/>
  <c r="T132" i="2"/>
  <c r="R132" i="2"/>
  <c r="P132" i="2"/>
  <c r="BK132" i="2"/>
  <c r="J132" i="2"/>
  <c r="BE132" i="2" s="1"/>
  <c r="BI130" i="2"/>
  <c r="BH130" i="2"/>
  <c r="BG130" i="2"/>
  <c r="BF130" i="2"/>
  <c r="T130" i="2"/>
  <c r="R130" i="2"/>
  <c r="P130" i="2"/>
  <c r="BK130" i="2"/>
  <c r="J130" i="2"/>
  <c r="BE130" i="2" s="1"/>
  <c r="BI126" i="2"/>
  <c r="BH126" i="2"/>
  <c r="BG126" i="2"/>
  <c r="BF126" i="2"/>
  <c r="T126" i="2"/>
  <c r="R126" i="2"/>
  <c r="P126" i="2"/>
  <c r="BK126" i="2"/>
  <c r="J126" i="2"/>
  <c r="BE126" i="2" s="1"/>
  <c r="BI121" i="2"/>
  <c r="BH121" i="2"/>
  <c r="BG121" i="2"/>
  <c r="BF121" i="2"/>
  <c r="BE121" i="2"/>
  <c r="T121" i="2"/>
  <c r="R121" i="2"/>
  <c r="P121" i="2"/>
  <c r="BK121" i="2"/>
  <c r="J121" i="2"/>
  <c r="BI119" i="2"/>
  <c r="BH119" i="2"/>
  <c r="BG119" i="2"/>
  <c r="BF119" i="2"/>
  <c r="BE119" i="2"/>
  <c r="T119" i="2"/>
  <c r="R119" i="2"/>
  <c r="P119" i="2"/>
  <c r="BK119" i="2"/>
  <c r="J119" i="2"/>
  <c r="BI117" i="2"/>
  <c r="BH117" i="2"/>
  <c r="BG117" i="2"/>
  <c r="BF117" i="2"/>
  <c r="BE117" i="2"/>
  <c r="T117" i="2"/>
  <c r="R117" i="2"/>
  <c r="P117" i="2"/>
  <c r="BK117" i="2"/>
  <c r="J117" i="2"/>
  <c r="BI115" i="2"/>
  <c r="BH115" i="2"/>
  <c r="BG115" i="2"/>
  <c r="BF115" i="2"/>
  <c r="BE115" i="2"/>
  <c r="T115" i="2"/>
  <c r="R115" i="2"/>
  <c r="P115" i="2"/>
  <c r="BK115" i="2"/>
  <c r="J115" i="2"/>
  <c r="BI113" i="2"/>
  <c r="BH113" i="2"/>
  <c r="BG113" i="2"/>
  <c r="BF113" i="2"/>
  <c r="BE113" i="2"/>
  <c r="T113" i="2"/>
  <c r="R113" i="2"/>
  <c r="P113" i="2"/>
  <c r="BK113" i="2"/>
  <c r="J113" i="2"/>
  <c r="BI111" i="2"/>
  <c r="F34" i="2" s="1"/>
  <c r="BD53" i="1" s="1"/>
  <c r="BD52" i="1" s="1"/>
  <c r="BH111" i="2"/>
  <c r="F33" i="2" s="1"/>
  <c r="BC53" i="1" s="1"/>
  <c r="BG111" i="2"/>
  <c r="F32" i="2" s="1"/>
  <c r="BB53" i="1" s="1"/>
  <c r="BB52" i="1" s="1"/>
  <c r="AX52" i="1" s="1"/>
  <c r="BF111" i="2"/>
  <c r="F31" i="2" s="1"/>
  <c r="BA53" i="1" s="1"/>
  <c r="BE111" i="2"/>
  <c r="F30" i="2" s="1"/>
  <c r="AZ53" i="1" s="1"/>
  <c r="T111" i="2"/>
  <c r="T110" i="2" s="1"/>
  <c r="T109" i="2" s="1"/>
  <c r="T108" i="2" s="1"/>
  <c r="R111" i="2"/>
  <c r="R110" i="2" s="1"/>
  <c r="R109" i="2" s="1"/>
  <c r="R108" i="2" s="1"/>
  <c r="P111" i="2"/>
  <c r="P110" i="2" s="1"/>
  <c r="P109" i="2" s="1"/>
  <c r="P108" i="2" s="1"/>
  <c r="AU53" i="1" s="1"/>
  <c r="BK111" i="2"/>
  <c r="BK110" i="2" s="1"/>
  <c r="J111" i="2"/>
  <c r="J104" i="2"/>
  <c r="F104" i="2"/>
  <c r="F102" i="2"/>
  <c r="E100" i="2"/>
  <c r="J51" i="2"/>
  <c r="F51" i="2"/>
  <c r="F49" i="2"/>
  <c r="E47" i="2"/>
  <c r="J18" i="2"/>
  <c r="E18" i="2"/>
  <c r="F52" i="2" s="1"/>
  <c r="J17" i="2"/>
  <c r="J12" i="2"/>
  <c r="J102" i="2" s="1"/>
  <c r="E7" i="2"/>
  <c r="E45" i="2" s="1"/>
  <c r="BD57" i="1"/>
  <c r="BB57" i="1"/>
  <c r="AX57" i="1"/>
  <c r="AS57" i="1"/>
  <c r="AS52" i="1"/>
  <c r="AS51" i="1" s="1"/>
  <c r="BD51" i="1"/>
  <c r="W30" i="1" s="1"/>
  <c r="BB51" i="1"/>
  <c r="W28" i="1" s="1"/>
  <c r="AX51" i="1"/>
  <c r="AT58" i="1"/>
  <c r="AT56" i="1"/>
  <c r="AT55" i="1"/>
  <c r="AT54" i="1"/>
  <c r="L47" i="1"/>
  <c r="AM46" i="1"/>
  <c r="L46" i="1"/>
  <c r="AM44" i="1"/>
  <c r="L44" i="1"/>
  <c r="L42" i="1"/>
  <c r="L41" i="1"/>
  <c r="J417" i="2" l="1"/>
  <c r="J65" i="2" s="1"/>
  <c r="BK416" i="2"/>
  <c r="J416" i="2" s="1"/>
  <c r="J64" i="2" s="1"/>
  <c r="J825" i="2"/>
  <c r="J83" i="2" s="1"/>
  <c r="BK824" i="2"/>
  <c r="J824" i="2" s="1"/>
  <c r="J82" i="2" s="1"/>
  <c r="J860" i="2"/>
  <c r="J87" i="2" s="1"/>
  <c r="BK859" i="2"/>
  <c r="J859" i="2" s="1"/>
  <c r="J86" i="2" s="1"/>
  <c r="J110" i="2"/>
  <c r="J58" i="2" s="1"/>
  <c r="BK109" i="2"/>
  <c r="J49" i="2"/>
  <c r="E98" i="2"/>
  <c r="F105" i="2"/>
  <c r="J30" i="2"/>
  <c r="AV53" i="1" s="1"/>
  <c r="J31" i="2"/>
  <c r="AW53" i="1" s="1"/>
  <c r="F56" i="3"/>
  <c r="J76" i="3"/>
  <c r="F33" i="3"/>
  <c r="BA54" i="1" s="1"/>
  <c r="BA52" i="1" s="1"/>
  <c r="J93" i="5"/>
  <c r="J62" i="5" s="1"/>
  <c r="BK92" i="5"/>
  <c r="J91" i="6"/>
  <c r="J65" i="6" s="1"/>
  <c r="BK90" i="6"/>
  <c r="J90" i="6" s="1"/>
  <c r="J60" i="3"/>
  <c r="J29" i="3"/>
  <c r="F32" i="3"/>
  <c r="AZ54" i="1" s="1"/>
  <c r="J90" i="4"/>
  <c r="J62" i="4" s="1"/>
  <c r="BK89" i="4"/>
  <c r="F56" i="4"/>
  <c r="J82" i="4"/>
  <c r="F32" i="4"/>
  <c r="AZ55" i="1" s="1"/>
  <c r="F33" i="4"/>
  <c r="BA55" i="1" s="1"/>
  <c r="J53" i="5"/>
  <c r="F88" i="5"/>
  <c r="F32" i="5"/>
  <c r="AZ56" i="1" s="1"/>
  <c r="F33" i="5"/>
  <c r="BA56" i="1" s="1"/>
  <c r="E49" i="6"/>
  <c r="F34" i="6"/>
  <c r="AZ58" i="1" s="1"/>
  <c r="J57" i="7"/>
  <c r="J59" i="7"/>
  <c r="F89" i="7"/>
  <c r="J95" i="7"/>
  <c r="J66" i="7" s="1"/>
  <c r="BK94" i="7"/>
  <c r="J34" i="7"/>
  <c r="AV59" i="1" s="1"/>
  <c r="F34" i="7"/>
  <c r="AZ59" i="1" s="1"/>
  <c r="J88" i="8"/>
  <c r="J61" i="8" s="1"/>
  <c r="BK87" i="8"/>
  <c r="J87" i="8" s="1"/>
  <c r="P94" i="7"/>
  <c r="P93" i="7" s="1"/>
  <c r="AU59" i="1" s="1"/>
  <c r="AU57" i="1" s="1"/>
  <c r="T94" i="7"/>
  <c r="T93" i="7" s="1"/>
  <c r="J35" i="7"/>
  <c r="AW59" i="1" s="1"/>
  <c r="F35" i="7"/>
  <c r="BA59" i="1" s="1"/>
  <c r="BA57" i="1" s="1"/>
  <c r="AW57" i="1" s="1"/>
  <c r="F37" i="7"/>
  <c r="BC59" i="1" s="1"/>
  <c r="BC57" i="1" s="1"/>
  <c r="AY57" i="1" s="1"/>
  <c r="F32" i="8"/>
  <c r="AZ60" i="1" s="1"/>
  <c r="J32" i="8"/>
  <c r="AV60" i="1" s="1"/>
  <c r="F56" i="8"/>
  <c r="J81" i="8"/>
  <c r="P136" i="8"/>
  <c r="P87" i="8" s="1"/>
  <c r="AU60" i="1" s="1"/>
  <c r="AU52" i="1" s="1"/>
  <c r="AU51" i="1" s="1"/>
  <c r="T136" i="8"/>
  <c r="T87" i="8" s="1"/>
  <c r="J53" i="9"/>
  <c r="F87" i="9"/>
  <c r="J33" i="8"/>
  <c r="AW60" i="1" s="1"/>
  <c r="J92" i="9"/>
  <c r="J62" i="9" s="1"/>
  <c r="BK91" i="9"/>
  <c r="F32" i="9"/>
  <c r="AZ61" i="1" s="1"/>
  <c r="J32" i="9"/>
  <c r="AV61" i="1" s="1"/>
  <c r="J33" i="9"/>
  <c r="AW61" i="1" s="1"/>
  <c r="AZ52" i="1" l="1"/>
  <c r="BA51" i="1"/>
  <c r="AW52" i="1"/>
  <c r="AT60" i="1"/>
  <c r="AT59" i="1"/>
  <c r="AZ57" i="1"/>
  <c r="AV57" i="1" s="1"/>
  <c r="AT57" i="1" s="1"/>
  <c r="J89" i="4"/>
  <c r="J61" i="4" s="1"/>
  <c r="BK88" i="4"/>
  <c r="J88" i="4" s="1"/>
  <c r="J109" i="2"/>
  <c r="J57" i="2" s="1"/>
  <c r="BK108" i="2"/>
  <c r="J108" i="2" s="1"/>
  <c r="BC52" i="1"/>
  <c r="AT61" i="1"/>
  <c r="J91" i="9"/>
  <c r="J61" i="9" s="1"/>
  <c r="BK90" i="9"/>
  <c r="J90" i="9" s="1"/>
  <c r="J60" i="8"/>
  <c r="J29" i="8"/>
  <c r="J94" i="7"/>
  <c r="J65" i="7" s="1"/>
  <c r="BK93" i="7"/>
  <c r="J93" i="7" s="1"/>
  <c r="AG54" i="1"/>
  <c r="AN54" i="1" s="1"/>
  <c r="J38" i="3"/>
  <c r="J31" i="6"/>
  <c r="J64" i="6"/>
  <c r="J92" i="5"/>
  <c r="J61" i="5" s="1"/>
  <c r="BK91" i="5"/>
  <c r="J91" i="5" s="1"/>
  <c r="AT53" i="1"/>
  <c r="AG58" i="1" l="1"/>
  <c r="J40" i="6"/>
  <c r="J29" i="5"/>
  <c r="J60" i="5"/>
  <c r="J31" i="7"/>
  <c r="J64" i="7"/>
  <c r="J38" i="8"/>
  <c r="AG60" i="1"/>
  <c r="AN60" i="1" s="1"/>
  <c r="J60" i="9"/>
  <c r="J29" i="9"/>
  <c r="J56" i="2"/>
  <c r="J27" i="2"/>
  <c r="J29" i="4"/>
  <c r="J60" i="4"/>
  <c r="W27" i="1"/>
  <c r="AW51" i="1"/>
  <c r="AK27" i="1" s="1"/>
  <c r="BC51" i="1"/>
  <c r="AY52" i="1"/>
  <c r="AV52" i="1"/>
  <c r="AT52" i="1" s="1"/>
  <c r="AZ51" i="1"/>
  <c r="W26" i="1" l="1"/>
  <c r="AV51" i="1"/>
  <c r="AG53" i="1"/>
  <c r="J36" i="2"/>
  <c r="AG61" i="1"/>
  <c r="AN61" i="1" s="1"/>
  <c r="J38" i="9"/>
  <c r="W29" i="1"/>
  <c r="AY51" i="1"/>
  <c r="AG55" i="1"/>
  <c r="AN55" i="1" s="1"/>
  <c r="J38" i="4"/>
  <c r="AG59" i="1"/>
  <c r="AN59" i="1" s="1"/>
  <c r="J40" i="7"/>
  <c r="AG56" i="1"/>
  <c r="AN56" i="1" s="1"/>
  <c r="J38" i="5"/>
  <c r="AG57" i="1"/>
  <c r="AN57" i="1" s="1"/>
  <c r="AN58" i="1"/>
  <c r="AK26" i="1" l="1"/>
  <c r="AT51" i="1"/>
  <c r="AG52" i="1"/>
  <c r="AN53" i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<sst xmlns="http://schemas.openxmlformats.org/spreadsheetml/2006/main" count="16994" uniqueCount="2793">
  <si>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</si>
  <si>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</si>
  <si>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</si>
  <si>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</si>
  <si>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</si>
  <si>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</si>
  <si>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</si>
  <si>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{ee901825-0f39-4917-bcbf-c8c7dc5806c3}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</si>
  <si>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</si>
  <si>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</si>
  <si>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</si>
  <si>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</si>
  <si>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</si>
  <si>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</si>
  <si>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</si>
  <si>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</si>
  <si>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26-2017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</si>
  <si>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</si>
  <si>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</si>
  <si>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ZŠ ŠVERMOVA-STAVEBNÍ ÚPRAVY KUCHYNĚ</t>
  </si>
  <si>
    <t>KSO:</t>
  </si>
  <si>
    <t/>
  </si>
  <si>
    <t>CC-CZ:</t>
  </si>
  <si>
    <t>Místo:</t>
  </si>
  <si>
    <t>Liberec</t>
  </si>
  <si>
    <t>Datum:</t>
  </si>
  <si>
    <t>22.11.2017</t>
  </si>
  <si>
    <t>Zadavatel:</t>
  </si>
  <si>
    <t>IČ:</t>
  </si>
  <si>
    <t>Projektový atelier David</t>
  </si>
  <si>
    <t>DIČ:</t>
  </si>
  <si>
    <t>Uchazeč:</t>
  </si>
  <si>
    <t>Vyplň údaj</t>
  </si>
  <si>
    <t>Projektant:</t>
  </si>
  <si>
    <t>Ing arch David, ing.arch Středa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</si>
  <si>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</si>
  <si>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</si>
  <si>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</si>
  <si>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</si>
  <si>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</si>
  <si>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</si>
  <si>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</si>
  <si>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</si>
  <si>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</si>
  <si>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</si>
  <si>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</si>
  <si>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</si>
  <si>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</si>
  <si>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</si>
  <si>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</si>
  <si>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</si>
  <si>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</si>
  <si>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</si>
  <si>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</si>
  <si>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</si>
  <si>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</si>
  <si>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</si>
  <si>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</si>
  <si>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</si>
  <si>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</si>
  <si>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</si>
  <si>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</si>
  <si>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</si>
  <si>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</si>
  <si>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</si>
  <si>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</si>
  <si>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</si>
  <si>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</si>
  <si>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</si>
  <si>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</si>
  <si>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</si>
  <si>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</si>
  <si>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</si>
  <si>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</si>
  <si>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</si>
  <si>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</si>
  <si>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701</t>
  </si>
  <si>
    <t>ZŠ ŠVERMOVA- STAVEBNÍ ÚPRAVY KUCHYNĚ</t>
  </si>
  <si>
    <t>STA</t>
  </si>
  <si>
    <t>1</t>
  </si>
  <si>
    <t>{dbab1fac-1687-4ce1-b70c-b1917575fdf8}</t>
  </si>
  <si>
    <t>/</t>
  </si>
  <si>
    <t>Soupis</t>
  </si>
  <si>
    <t>2</t>
  </si>
  <si>
    <t>###NOINSERT###</t>
  </si>
  <si>
    <t>701-1A</t>
  </si>
  <si>
    <t>TECHNOLOGIE STRAVOVÁNÍ-GASTRO</t>
  </si>
  <si>
    <t>{87c760e1-ae0b-41d5-bf80-97fffbf35f5f}</t>
  </si>
  <si>
    <t>701-1</t>
  </si>
  <si>
    <t>ZDRAVOTNĚ TECHNICKÉ INSTALACE</t>
  </si>
  <si>
    <t>{03eaa23e-c1c5-46de-b15a-8f23df65cf17}</t>
  </si>
  <si>
    <t>701-2</t>
  </si>
  <si>
    <t>VYTÁPĚNÍ</t>
  </si>
  <si>
    <t>{1cf7e837-040c-4a28-a3b5-5c7f32c5b297}</t>
  </si>
  <si>
    <t>701-3</t>
  </si>
  <si>
    <t>ELEKTROINSTALACE</t>
  </si>
  <si>
    <t>{55bf6a8b-ad3d-4928-8e2f-ed11b26bee11}</t>
  </si>
  <si>
    <t>701- 3A</t>
  </si>
  <si>
    <t>SVÍTIDLA</t>
  </si>
  <si>
    <t>3</t>
  </si>
  <si>
    <t>{edbb3e7e-8453-4cd7-873d-dff9227eb9ba}</t>
  </si>
  <si>
    <t>701-3 B</t>
  </si>
  <si>
    <t>SILNOPROUDÉ ROZVODY</t>
  </si>
  <si>
    <t>{7cbed60c-ae88-463c-b553-fc246a82a3a1}</t>
  </si>
  <si>
    <t>701- 4</t>
  </si>
  <si>
    <t>VZDUCHOTECHNIKA</t>
  </si>
  <si>
    <t>{9feefbfa-bdc2-4872-a254-2ff86441d477}</t>
  </si>
  <si>
    <t>701-5</t>
  </si>
  <si>
    <t>MĚŘENÍ A REGULACE</t>
  </si>
  <si>
    <t>{2f4f5133-8900-421e-a289-f3c7719fbedc}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</si>
  <si>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</si>
  <si>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</si>
  <si>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</si>
  <si>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</si>
  <si>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</si>
  <si>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</si>
  <si>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</si>
  <si>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701 - ZŠ ŠVERMOVA- STAVEBNÍ ÚPRAVY KUCHYNĚ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</si>
  <si>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</si>
  <si>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</si>
  <si>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</si>
  <si>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</si>
  <si>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</si>
  <si>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</si>
  <si>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</si>
  <si>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</si>
  <si>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povrchu, podlahy, osazení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</si>
  <si>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</si>
  <si>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</si>
  <si>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</si>
  <si>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</si>
  <si>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</si>
  <si>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</si>
  <si>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</si>
  <si>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 opatření</t>
  </si>
  <si>
    <t xml:space="preserve">    727 - VZT - požární ochrana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</si>
  <si>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</si>
  <si>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</si>
  <si>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</si>
  <si>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</si>
  <si>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</si>
  <si>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771 - Podlahy z dlaždic</t>
  </si>
  <si>
    <t xml:space="preserve">    766 - Konstrukce truhlářské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</si>
  <si>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</si>
  <si>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</si>
  <si>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</si>
  <si>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</si>
  <si>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</si>
  <si>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</si>
  <si>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33-M - Montáže dopr.zaříz.,sklad. zař. a váh</t>
  </si>
  <si>
    <t xml:space="preserve">    59-M - VYBAVENÍ NÁBYTKEM</t>
  </si>
  <si>
    <t>OST - Ostatní-INTERIEROVÉ PRVKY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</si>
  <si>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</si>
  <si>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</si>
  <si>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</si>
  <si>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</si>
  <si>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</si>
  <si>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</si>
  <si>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</si>
  <si>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</si>
  <si>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</si>
  <si>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</si>
  <si>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</si>
  <si>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</si>
  <si>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</si>
  <si>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</si>
  <si>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</si>
  <si>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</si>
  <si>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</si>
  <si>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</si>
  <si>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</si>
  <si>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</si>
  <si>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Svislé a kompletní konstrukce</t>
  </si>
  <si>
    <t>K</t>
  </si>
  <si>
    <t>310236251</t>
  </si>
  <si>
    <t>Zazdívka otvorů ve zdivu nadzákladovém cihlami pálenými plochy přes 0,0225 m2 do 0,09 m2, ve zdi tl. přes 300 do 450 mm</t>
  </si>
  <si>
    <t>kus</t>
  </si>
  <si>
    <t>CS ÚRS 2017 01</t>
  </si>
  <si>
    <t>4</t>
  </si>
  <si>
    <t>-1915387976</t>
  </si>
  <si>
    <t>VV</t>
  </si>
  <si>
    <t>10" drobné zazdívky</t>
  </si>
  <si>
    <t>311238143</t>
  </si>
  <si>
    <t>Zdivo nosné jednovrstvé z cihel děrovaných vnitřní broušené, spojené na pero a drážku, lepené tenkovrstvou maltou, pevnost cihel P10, tl. zdiva 240 mm</t>
  </si>
  <si>
    <t>m2</t>
  </si>
  <si>
    <t>-1527707392</t>
  </si>
  <si>
    <t>(0,9*1,5+0,85*1,25+0,25*3,3+0,2*3,3+0,05*3,3)*1,15"1 NP včetně 15 % na zavázaní zdiva</t>
  </si>
  <si>
    <t>311921113</t>
  </si>
  <si>
    <t>Osazování podkladních betonových kvádříků na maltu MC-10 až MC-15, objemu přes 0,03 do 0,06 m3</t>
  </si>
  <si>
    <t>994622752</t>
  </si>
  <si>
    <t>10"pro i nosiče překlady</t>
  </si>
  <si>
    <t>312271126</t>
  </si>
  <si>
    <t>Zdivo z cihel a tvárnic nepálených výplňové z cihel betonových na maltu s plně promaltovanými styčnými spárami, rozměr cihel 290x140x65 mm MC-5 nebo MC 10</t>
  </si>
  <si>
    <t>m3</t>
  </si>
  <si>
    <t>716074784</t>
  </si>
  <si>
    <t>0,5*0,5*0,25*8"zazdívky po staré VZT v betonových dělících zdech</t>
  </si>
  <si>
    <t>5</t>
  </si>
  <si>
    <t>317168112</t>
  </si>
  <si>
    <t>Překlady keramické ploché osazené do maltového lože, výšky překladu 7,1 cm šířky 11,5 cm, délky 125 cm</t>
  </si>
  <si>
    <t>1921418041</t>
  </si>
  <si>
    <t>6"1 np</t>
  </si>
  <si>
    <t>6</t>
  </si>
  <si>
    <t>317234410</t>
  </si>
  <si>
    <t>Vyzdívka mezi nosníky cihlami pálenými na maltu cementovou</t>
  </si>
  <si>
    <t>-209780691</t>
  </si>
  <si>
    <t>(1,2+1,2+2,7+2,7)*0,2*0,15" mezi překlady</t>
  </si>
  <si>
    <t>(1,2+1,2+2,7+2,7)*0,3*0,15" nad  překlady</t>
  </si>
  <si>
    <t>Součet</t>
  </si>
  <si>
    <t>0,585*1,1 'Přepočtené koeficientem množství</t>
  </si>
  <si>
    <t>7</t>
  </si>
  <si>
    <t>342248141</t>
  </si>
  <si>
    <t>Příčky jednoduché z cihel děrovaných spojených na pero a drážku broušených, lepených tenkovrstvou maltou, pevnost cihel P10, tl. příčky 115 mm</t>
  </si>
  <si>
    <t>-915276549</t>
  </si>
  <si>
    <t>(1,275+3,9+3,4+2,5+5,2+3,3+2,9+3+1,2+1,2+1,2+0,3)*3,25+0,9*2,05-0,9*2*3-0,7*2*3"1 np</t>
  </si>
  <si>
    <t>(1,45+0,5)*3,35"2 np</t>
  </si>
  <si>
    <t>8</t>
  </si>
  <si>
    <t>342272248</t>
  </si>
  <si>
    <t>Příčky z pórobetonových přesných příčkovek hladkých, objemové hmotnosti 500 kg/m3 na tenké maltové lože, tloušťky příčky 75 mm</t>
  </si>
  <si>
    <t>-629876481</t>
  </si>
  <si>
    <t>(1.35+1,6)*3,3"1.02 1 NP</t>
  </si>
  <si>
    <t>9</t>
  </si>
  <si>
    <t>346244381</t>
  </si>
  <si>
    <t>Plentování ocelových válcovaných nosníků jednostranné cihlami na maltu, výška stojiny do 200 mm</t>
  </si>
  <si>
    <t>-425650829</t>
  </si>
  <si>
    <t>(1,2+1,2+1,3+2,7+2,7)*0,15*2"1 NP nad okny</t>
  </si>
  <si>
    <t>Vodorovné konstrukce</t>
  </si>
  <si>
    <t>10</t>
  </si>
  <si>
    <t>317941123x</t>
  </si>
  <si>
    <t xml:space="preserve">Osazování ocelových válcovaných nosníků na zdivu I, IE, U, UE nebo L do č 22 </t>
  </si>
  <si>
    <t>t</t>
  </si>
  <si>
    <t>-1667063204</t>
  </si>
  <si>
    <t>1,2*2*0,0158+0,01" v.č. D1.1.2 IPE 160+kotevní plechy</t>
  </si>
  <si>
    <t>1,3*2*0,0079"UPE 80 D.1.1.2</t>
  </si>
  <si>
    <t>(2,7*4+1,2*4)*0,0129"IPE 140  D 1.1.6 1 NP</t>
  </si>
  <si>
    <t>Mezisoučet 1 NP-překlady</t>
  </si>
  <si>
    <t>(7,45*18+5,2+1,25*2)*0,0247 "hea 140 posdlaha  střecha</t>
  </si>
  <si>
    <t>17*0,01010"UPE 100</t>
  </si>
  <si>
    <t>0,050"plechy , kotvy atd</t>
  </si>
  <si>
    <t>11</t>
  </si>
  <si>
    <t>M</t>
  </si>
  <si>
    <t>1301074601</t>
  </si>
  <si>
    <t>ocel profilová IPE 140-160 v jakosti 11 375,</t>
  </si>
  <si>
    <t>2018110529</t>
  </si>
  <si>
    <t>1,2*2*0,0158+0,01" v.č. D1.1.2 IPE 160+kotevní plochy</t>
  </si>
  <si>
    <t>0,27*1,02 'Přepočtené koeficientem množství</t>
  </si>
  <si>
    <t>12</t>
  </si>
  <si>
    <t>130109540</t>
  </si>
  <si>
    <t>ocel profilová HE-A, v jakosti 11 375, h=140 mm</t>
  </si>
  <si>
    <t>836055784</t>
  </si>
  <si>
    <t>(7,45*18+5,2+1,25*2)*0,0247 "hea 140</t>
  </si>
  <si>
    <t>3,502*1,02 'Přepočtené koeficientem množství</t>
  </si>
  <si>
    <t>13</t>
  </si>
  <si>
    <t>130109300</t>
  </si>
  <si>
    <t>ocel profilová UPE, v jakosti 11 375, h=100 mm</t>
  </si>
  <si>
    <t>814350108</t>
  </si>
  <si>
    <t xml:space="preserve">(0,3*0,3*12)*0,0785" roznášecí plechy </t>
  </si>
  <si>
    <t>0,020 " kotvy  ostatní drobý materiál</t>
  </si>
  <si>
    <t>0,277*1,03 'Přepočtené koeficientem množství</t>
  </si>
  <si>
    <t>14</t>
  </si>
  <si>
    <t>411388531</t>
  </si>
  <si>
    <t>Zabetonování otvorů ve stropech nebo v klenbách včetně lešení, bednění, odbednění a výztuže (materiál v ceně) ve stropech železobetonových a prefabrikovaných-Doplnění Stropů z betonu želez.s vyztuží stropů deskových, tř. C 25/30 včetně trapézu a kotev</t>
  </si>
  <si>
    <t>-1685102674</t>
  </si>
  <si>
    <t>1,8*1,25*0,15"1 np</t>
  </si>
  <si>
    <t>0,9*2,35*0,15"1 np</t>
  </si>
  <si>
    <t>1,75*0,75*0,15" 1 np</t>
  </si>
  <si>
    <t>1,15*0,25*0,3+0,55*0,55*0,3"střecha</t>
  </si>
  <si>
    <t>1,45*0,25*0,3+0,35*0,35*0,3"2 NP</t>
  </si>
  <si>
    <t>0,5 "ostatní dobetonávky</t>
  </si>
  <si>
    <t>1,675*1,1 'Přepočtené koeficientem množství</t>
  </si>
  <si>
    <t>213141111</t>
  </si>
  <si>
    <t>Zřízení vrstvy z geotextilie filtrační, separační, odvodňovací, ochranné, výztužné nebo protierozní v rovině nebo ve sklonu do 1:5, šířky do 3 m</t>
  </si>
  <si>
    <t>-1876290045</t>
  </si>
  <si>
    <t>1,5*0,4"pod schod střecha</t>
  </si>
  <si>
    <t>16</t>
  </si>
  <si>
    <t>693111490</t>
  </si>
  <si>
    <t>geotextilie netkaná PP 500 g/m2 do š 8,8 m</t>
  </si>
  <si>
    <t>1335527093</t>
  </si>
  <si>
    <t>0,521739130434783*1,15 'Přepočtené koeficientem množství</t>
  </si>
  <si>
    <t>17</t>
  </si>
  <si>
    <t>434121416</t>
  </si>
  <si>
    <t>Osazování schodišťových stupňů POLOŽENÍM stupňů drsných</t>
  </si>
  <si>
    <t>m</t>
  </si>
  <si>
    <t>-411333454</t>
  </si>
  <si>
    <t>1,5</t>
  </si>
  <si>
    <t>18</t>
  </si>
  <si>
    <t>593737560</t>
  </si>
  <si>
    <t>stupeň schodišťový nosný ŽB 150x30x17 cm PREFA S PROTISKLUZNOU ÚPRAVOU</t>
  </si>
  <si>
    <t>1141000953</t>
  </si>
  <si>
    <t>1" schod střecha-výkres řez AA</t>
  </si>
  <si>
    <t>Úpravy povrchu, podlahy, osazení</t>
  </si>
  <si>
    <t>19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</si>
  <si>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</si>
  <si>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</si>
  <si>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1893842302</t>
  </si>
  <si>
    <t>1,8*1,25"1 np po zabetonovaných prostupech stropů</t>
  </si>
  <si>
    <t>0,9*2,35"1 np</t>
  </si>
  <si>
    <t>1,75*0,75" 1 np</t>
  </si>
  <si>
    <t>20</t>
  </si>
  <si>
    <t>611325413</t>
  </si>
  <si>
    <t>Oprava vápenocementové nebo vápenné omítky vnitřních ploch hladké, tloušťky do 20 mm stropů, v rozsahu opravované plochy přes 30 do 50%</t>
  </si>
  <si>
    <t>856810296</t>
  </si>
  <si>
    <t>24*7"1 np M.Č.1.03-1.19 STROPY</t>
  </si>
  <si>
    <t>196,12+28,37+31,32+31,37+10,3"stropy 1.13-1.17</t>
  </si>
  <si>
    <t>2*0,25"1 PP v.č.D1.1.5</t>
  </si>
  <si>
    <t>612325403</t>
  </si>
  <si>
    <t>Oprava vápenocementové nebo vápenné omítky vnitřních ploch hrubé, tloušťky do 20 mm stěn, v rozsahu opravované plochy přes 30 do 50%</t>
  </si>
  <si>
    <t>-2132798542</t>
  </si>
  <si>
    <t>(2,05+1,625)*2*3,2-0,8*2"m.č.009 1PP</t>
  </si>
  <si>
    <t>(4,7+2,36)*2*3,2-0,8*2"m.č.007 1 PP</t>
  </si>
  <si>
    <t>(1,125+3,2+2,1+0,15)*3,2"m.č.003 1 PP</t>
  </si>
  <si>
    <t>22</t>
  </si>
  <si>
    <t>612131102</t>
  </si>
  <si>
    <t>Podkladní a spojovací vrstva vnitřních omítaných ploch cementový postřik nanášený ručně síťovitě (pokrytí plochy 50 až 75 %) stěn</t>
  </si>
  <si>
    <t>2014262949</t>
  </si>
  <si>
    <t>(0,9*1,5+0,85*1,25+0,25*3,3+0,2*3,3+0,05*3,3)*1,15*2"1 NP včetně 15 % na zavázaní zdiva</t>
  </si>
  <si>
    <t>((1,275+3,9+3,4+2,5+5,2+3,3+2,9+3+1,2+1,2+1,2+0,3)*3,25+0,9*2,05-0,9*2*3-0,7*2*3)*2"1 np</t>
  </si>
  <si>
    <t>(6,1+0,6+0,9+16,3+0,4*11+6,6+0,3+0,9+0,8+0,8+0,6)*1,65-0,85*0,85-1,25*1,65"1.09 1 NP pod odsekání obkladů</t>
  </si>
  <si>
    <t>(4,3+0,4+0,4+5,2+0,7+0,7)*1,65-0,85*0,85-1,25*1,65"1.08 1 NP po odsekání obkladů</t>
  </si>
  <si>
    <t>(2,8+0,4+0,4+3*2)*1,65-0,9*1,65"1.07 1 NP po dodsekání obkladů</t>
  </si>
  <si>
    <t>(1.2*4)*1,65-0,7*1,65+1,3*4*1,65-0,7*1,65"1.05 po odsekání obkladů</t>
  </si>
  <si>
    <t>3*1,65"1.04po odsekání obkl</t>
  </si>
  <si>
    <t>1,55+1,15*2*1,65"1.03 po odsekání obkladů</t>
  </si>
  <si>
    <t>(1,45+0,5)*3,35*2"2 np</t>
  </si>
  <si>
    <t>30"ostatní drobné dozdívky</t>
  </si>
  <si>
    <t>23</t>
  </si>
  <si>
    <t>612321141</t>
  </si>
  <si>
    <t>Omítka vápenocementová vnitřních ploch nanášená ručně dvouvrstvá, tloušťky jádrové omítky do 10 mm a tloušťky štuku do 3 mm štuková svislých konstrukcí stěn</t>
  </si>
  <si>
    <t>1440135806</t>
  </si>
  <si>
    <t>30"ostatní drobné dozdívky-kolem oken zvenku, kde se mění parapety</t>
  </si>
  <si>
    <t>-55" obklady na nových omítkách</t>
  </si>
  <si>
    <t>24</t>
  </si>
  <si>
    <t>612325413</t>
  </si>
  <si>
    <t>Oprava vápenocementové nebo vápenné omítky vnitřních ploch hladké, tloušťky do 20 mm stěn, v rozsahu opravované plochy přes 30 do 50%</t>
  </si>
  <si>
    <t>-365586902</t>
  </si>
  <si>
    <t>(6,1+0,6+0,9+16,3+0,4*11+6,6+0,3+0,9+0,8+0,8+0,6)*1,65-0,85*0,85-1,25*1,65"1.09 1 NP</t>
  </si>
  <si>
    <t>(4,3+0,4+0,4+5,2+0,7+0,7)*1,65-0,85*0,85-1,25*1,65"1.08 1 NP</t>
  </si>
  <si>
    <t>(2,8+0,4+0,4+3*2)*1,65-0,9*1,65"1.07 1 NP</t>
  </si>
  <si>
    <t>(1.2*4)*1,65-0,7*1,65+1,3*4*1,65-0,7*1,65"1.05</t>
  </si>
  <si>
    <t>3*1,65"1.04</t>
  </si>
  <si>
    <t>1,55+1,15*2*1,65"1.03</t>
  </si>
  <si>
    <t>(1,4+3+3+3+0,4+0,4+1,3+2,5+3,5+4,4)*1,65-1*1,65-0,93*1,65-0,9*1,65"1.06</t>
  </si>
  <si>
    <t>1,15*4*1,65-0,8*1,65*3"mezi 1.02a 1.06</t>
  </si>
  <si>
    <t>(8,25+17,5+7,5+6)*3,3"1.13 stěny</t>
  </si>
  <si>
    <t>(17,5+17,5+3,2)*3,3"m.č. 1.14+1.15stěny</t>
  </si>
  <si>
    <t>(2,4+2,1+2,1)*0,25*25+(1+1+2,1)*0,25*15"ŠPALETY</t>
  </si>
  <si>
    <t>60"1.04+1.02</t>
  </si>
  <si>
    <t>25</t>
  </si>
  <si>
    <t>632451456XXX</t>
  </si>
  <si>
    <t xml:space="preserve">Potěr pískocementový tl do 93 mm tř. C 25 se SKLOVLÁKNITOU MŘÍŽKOVOU TKANINOU </t>
  </si>
  <si>
    <t>-1255956119</t>
  </si>
  <si>
    <t>1,8*1,25"1 np prostupy</t>
  </si>
  <si>
    <t>0,9*2,35"1 np prostupy</t>
  </si>
  <si>
    <t>1,75*0,75" 1 np prostupy</t>
  </si>
  <si>
    <t>1,85"F3 m.č.1.18</t>
  </si>
  <si>
    <t>26</t>
  </si>
  <si>
    <t>632453341</t>
  </si>
  <si>
    <t>Potěr betonový samonivelační litý tl. přes 30 mm do 40 mm tř. C 25/30 tl35 mm skladba F1</t>
  </si>
  <si>
    <t>-1006093906</t>
  </si>
  <si>
    <t>23,7*7,5"F1 kde se bourala dlažba</t>
  </si>
  <si>
    <t>27</t>
  </si>
  <si>
    <t>590421320</t>
  </si>
  <si>
    <t>D+M obvodové pásky mirelon 50x10 mm, bal. 50 m</t>
  </si>
  <si>
    <t>32</t>
  </si>
  <si>
    <t>-1674854154</t>
  </si>
  <si>
    <t>140"1 NP KDE SE bourala dlažba</t>
  </si>
  <si>
    <t>28</t>
  </si>
  <si>
    <t>784181101</t>
  </si>
  <si>
    <t>Penetrace podkladu jednonásobná základní akrylátová v místnostech výšky do 3,80 m</t>
  </si>
  <si>
    <t>-901543354</t>
  </si>
  <si>
    <t>86,544+524,726+587,907</t>
  </si>
  <si>
    <t>1199,177*1,1 'Přepočtené koeficientem množství</t>
  </si>
  <si>
    <t>29</t>
  </si>
  <si>
    <t>612311131</t>
  </si>
  <si>
    <t xml:space="preserve">Potažení vnitřních ploch štukem tloušťky do 3 mm svislých konstrukcí stěn </t>
  </si>
  <si>
    <t>2128261235</t>
  </si>
  <si>
    <t>(1,35+1,6)*3,3"1.02 1 NP porobeton příčka zevnitř</t>
  </si>
  <si>
    <t>534,461*1,1 'Přepočtené koeficientem množství</t>
  </si>
  <si>
    <t>30</t>
  </si>
  <si>
    <t>611311131</t>
  </si>
  <si>
    <t>Potažení vnitřních ploch štukem tloušťky do 3 mm vodorovných konstrukcí stropů rovných</t>
  </si>
  <si>
    <t>-272262999</t>
  </si>
  <si>
    <t>58,79+15,22+12,77+9,65+8,53+12,75+22,29+8,65+1,07+7,59+9,08+31,95+10,18</t>
  </si>
  <si>
    <t>31</t>
  </si>
  <si>
    <t>612403399</t>
  </si>
  <si>
    <t>Hrubá výplň rýh ve vnitřních stěnách maltou-plentování po rozvodech ZTI a elektro</t>
  </si>
  <si>
    <t>1560694206</t>
  </si>
  <si>
    <t>40 " plentování po řemeslech</t>
  </si>
  <si>
    <t>619995001</t>
  </si>
  <si>
    <t>Začištění omítek (s dodáním hmot) kolem oken, dveří, podlah, obkladů apod.</t>
  </si>
  <si>
    <t>1772747399</t>
  </si>
  <si>
    <t>(2,4+2,1)*2*8"001</t>
  </si>
  <si>
    <t>(2,4+2,1)*2*4"002</t>
  </si>
  <si>
    <t>(2,4+1,5)*2*4"003</t>
  </si>
  <si>
    <t>(2,41+1,7)*2*2"004</t>
  </si>
  <si>
    <t>(0,9+1,7)*2*2"005</t>
  </si>
  <si>
    <t>(0,9+2,1)*2*6"006a-7B</t>
  </si>
  <si>
    <t>(0,9+1,5)*2*7"008a-9B</t>
  </si>
  <si>
    <t>(2,4+1,3)*2*2"010</t>
  </si>
  <si>
    <t>(0,9+0,9)*2*3"011a+b</t>
  </si>
  <si>
    <t>Mezisoučet OKNA</t>
  </si>
  <si>
    <t>200"OBKLADY</t>
  </si>
  <si>
    <t>100"dVEŘE</t>
  </si>
  <si>
    <t>33</t>
  </si>
  <si>
    <t>620472921</t>
  </si>
  <si>
    <t>Vyrovnání podkladu pro tenkovrstvé omítky tmelem a skelnou tkaninou</t>
  </si>
  <si>
    <t>-1693907579</t>
  </si>
  <si>
    <t>(1.35+1,6)*3,3"1.02 1 NP porobeton příčka zevnitř</t>
  </si>
  <si>
    <t>34</t>
  </si>
  <si>
    <t>629991011</t>
  </si>
  <si>
    <t>Zakrytí vnitrch ploch před znečištěním včetně pozdějšího odkrytí výplní otvorů a svislých ploch fólií přilepenou lepící páskou</t>
  </si>
  <si>
    <t>1127620188</t>
  </si>
  <si>
    <t>(112,86+22,512+3+20)*2"okna a dveře plast, hliník z obou stran</t>
  </si>
  <si>
    <t>35</t>
  </si>
  <si>
    <t>631311131XX</t>
  </si>
  <si>
    <t>Doplnění dosavadních mazanin betonem SE SKLOVLÁKNITOU MŘÍŽKOU plochy do 1 m2 tloušťky 80-100 mm SKLADBY P2A, P2B A P3</t>
  </si>
  <si>
    <t>540941627</t>
  </si>
  <si>
    <t>2,66*0,35*0,1"zed 1 PP</t>
  </si>
  <si>
    <t>0,3*1,25*0,1*3"bet. sokle 1 PP</t>
  </si>
  <si>
    <t>0,3*1,05*0,1*3"bet. sokle 1 PP</t>
  </si>
  <si>
    <t>2,65*1,4*0,1"bet sokl 1 PP</t>
  </si>
  <si>
    <t>1,8*0,8*0,1"bet. sokl 1 PP</t>
  </si>
  <si>
    <t>2,75*0,9*0,1"sokl v 0.08 1 PP</t>
  </si>
  <si>
    <t>1,8*1,25*0,1</t>
  </si>
  <si>
    <t>0,9*0,9*0,1"1.09 1 NP</t>
  </si>
  <si>
    <t>0,9*2,35*0,1"1.13 1 NP</t>
  </si>
  <si>
    <t>1,5*0,1"m.č.003 1 PP</t>
  </si>
  <si>
    <t>2,3*0,125*0,1"m.č.007 1 PP</t>
  </si>
  <si>
    <t>2,75*0,85*0,1"m.č.008 1 PP</t>
  </si>
  <si>
    <t>4,1*0,125*0,1"m.č. 0.13 1 PP</t>
  </si>
  <si>
    <t>0,5"další dobetonávkypo zdech a příčkách a VZT střecha</t>
  </si>
  <si>
    <t>2,546*1,1 'Přepočtené koeficientem množství</t>
  </si>
  <si>
    <t>36</t>
  </si>
  <si>
    <t>631342132x</t>
  </si>
  <si>
    <t>D+M zálivky z betonu lehčeného tepelně-izolačního polystyren nebo keramzit DNO VÝTAHU SKLADBA P1+STŘECHA včetně spoj můstku</t>
  </si>
  <si>
    <t>958306231</t>
  </si>
  <si>
    <t>((11,32+0,35+0,35)*2+(4,485)*2)*(0,3*0,25)"dobetonávky střechy</t>
  </si>
  <si>
    <t>1,8*1,25*0,65"dno výtah šachty skl. P1</t>
  </si>
  <si>
    <t>37</t>
  </si>
  <si>
    <t>611822590</t>
  </si>
  <si>
    <t>D+M OCELOVÉ BLOKOVÉ ZÁRUBNĚ PRO DODATEČNOU MONTÁŽ 900/1970 OZN. D901</t>
  </si>
  <si>
    <t>1617360945</t>
  </si>
  <si>
    <t>38</t>
  </si>
  <si>
    <t>6118225901</t>
  </si>
  <si>
    <t>D+M OCELOVÉ BLOKOVÉ ZÁRUBNĚ PRO DODATEČNOU MONTÁŽ 700/1970 OZN. D701 a 703</t>
  </si>
  <si>
    <t>-1989235284</t>
  </si>
  <si>
    <t>Ostatní konstrukce a práce-bourání</t>
  </si>
  <si>
    <t>39</t>
  </si>
  <si>
    <t>949101111</t>
  </si>
  <si>
    <t>Lešení pomocné pracovní pro objekty pozemních staveb pro zatížení do 150 kg/m2, o výšce lešeňové podlahy do 1,9 m</t>
  </si>
  <si>
    <t>723855153</t>
  </si>
  <si>
    <t>60,27+195,4+7,59+9,08+31,95+10,18" 1 NP F2 pvc</t>
  </si>
  <si>
    <t>58,79+15,22+12,77+9,65+8,53+12,75+6,63+6,63+22,29+8,65+1,53+1,89+1,79+1,07+1,85" 1 NP F1 dlažba</t>
  </si>
  <si>
    <t>Mezisoučet podlahy</t>
  </si>
  <si>
    <t>30"stěny 1 PP</t>
  </si>
  <si>
    <t>150*2"stěny 1 NP1x zdivo+1x omítky</t>
  </si>
  <si>
    <t>6*2"stěny 2 NP</t>
  </si>
  <si>
    <t>((14+5)*2*1,5)*2"na střeše konstrukce+povrch</t>
  </si>
  <si>
    <t>40</t>
  </si>
  <si>
    <t>952901111</t>
  </si>
  <si>
    <t>Vyčištění budov bytové a občanské výstavby při výšce podlaží do 4 m</t>
  </si>
  <si>
    <t>-1544806519</t>
  </si>
  <si>
    <t>41</t>
  </si>
  <si>
    <t>952902021</t>
  </si>
  <si>
    <t>Čištění budov při provádění oprav a udržovacích prací podlah hladkých zametením</t>
  </si>
  <si>
    <t>1419909224</t>
  </si>
  <si>
    <t>30,58+34,04+3,73+2,6+4,82+3,38+4,41+4,06+2,39+4,04"1 PP</t>
  </si>
  <si>
    <t>(1,5+2)*2+1"2 NP</t>
  </si>
  <si>
    <t>(8+12+8)*2+1"střecha</t>
  </si>
  <si>
    <t>42</t>
  </si>
  <si>
    <t>962031133</t>
  </si>
  <si>
    <t>Bourání příček z cihel, tvárnic nebo příčkovek z cihel pálených, plných nebo dutých na maltu vápennou nebo vápenocementovou, tl. do 150 mm</t>
  </si>
  <si>
    <t>-174759910</t>
  </si>
  <si>
    <t>4,1*3,25"0.13 1 PP</t>
  </si>
  <si>
    <t>(1,2+2,4+2,3)*3,2-0,8*2"0.02 1 PP</t>
  </si>
  <si>
    <t>Mezisoučet 1 PP</t>
  </si>
  <si>
    <t>(4,375+1,025)*1,65+(5,65+5,55+0,85)*3,2-1,8*1,2-0,8*2,2-0,85*1,2-1,8*2*2+0,55*4*3,3"1.09 1 NP</t>
  </si>
  <si>
    <t>2,75*1*2"1.09 nahoře vlevo u dřezu</t>
  </si>
  <si>
    <t>(1,15+2,45+2,3+0,2+2,4+2,9+2,825+2,4+1,4+2,95)*3,3-0,9*2*2-1,25*2"1.06-1.12 1 NP</t>
  </si>
  <si>
    <t>2,825*3,2+2,9*1,5+4,9*3,3-2*2,2"1.16-1.17</t>
  </si>
  <si>
    <t>Mezisoučet 1 NP</t>
  </si>
  <si>
    <t>3"pro VZT potrubí</t>
  </si>
  <si>
    <t>(1,45+0,5+0,5+0,5+0,5)*3,3"2 NP</t>
  </si>
  <si>
    <t>Mezisoučet 2 NP</t>
  </si>
  <si>
    <t>(1,15+1,75)*2*1,4+(0,55*4)*1,4"budníky střecha</t>
  </si>
  <si>
    <t>-1,6"luxfery- samost pol</t>
  </si>
  <si>
    <t>43</t>
  </si>
  <si>
    <t>962032231</t>
  </si>
  <si>
    <t>Bourání zdiva nadzákladového z cihel nebo tvárnic z cihel pálených nebo vápenopískových, na maltu vápennou nebo vápenocementovou, objemu přes 1 m3</t>
  </si>
  <si>
    <t>1334602080</t>
  </si>
  <si>
    <t>((2+1,8)*3,3)*0,25-(1,15*1,97*0,25)"výtah šachta 1 NP</t>
  </si>
  <si>
    <t>0,9*0,6*0,4*2"snížení parapetů</t>
  </si>
  <si>
    <t>3,001*1,1 'Přepočtené koeficientem množství</t>
  </si>
  <si>
    <t>44</t>
  </si>
  <si>
    <t>973022251</t>
  </si>
  <si>
    <t>Vysekání kapes ve zdivu z kamene, nebo smíšeného pl do 0,10 m2 hl do 300 mm-PRO I NOSIČE</t>
  </si>
  <si>
    <t>-979367057</t>
  </si>
  <si>
    <t>14"překlady</t>
  </si>
  <si>
    <t>45</t>
  </si>
  <si>
    <t>962052211</t>
  </si>
  <si>
    <t>Bourání zdiva železobetonového nadzákladového, objemu přes 1 m3</t>
  </si>
  <si>
    <t>1090625786</t>
  </si>
  <si>
    <t>0,3*1,25*0,6*3"bet. sokle 1 PP</t>
  </si>
  <si>
    <t>0,3*1,05*0,6*3"bet. sokle 1 PP</t>
  </si>
  <si>
    <t>2,65*1,4*0,3"bet sokl 1 PP</t>
  </si>
  <si>
    <t>1,8*0,8*0,55"bet. sokl 1 PP</t>
  </si>
  <si>
    <t>2,75*0,9*0,15"sokl v 0.08 1 PP</t>
  </si>
  <si>
    <t>46</t>
  </si>
  <si>
    <t>962081131</t>
  </si>
  <si>
    <t>Bourání zdiva příček nebo vybourání otvorů ze skleněných tvárnic, tl. do 100 mm</t>
  </si>
  <si>
    <t>41188267</t>
  </si>
  <si>
    <t>1*0,8*2"1.11. 1 NP</t>
  </si>
  <si>
    <t>47</t>
  </si>
  <si>
    <t>963013530</t>
  </si>
  <si>
    <t>Bourání stropů tloušťky do 300 mm včetně řezání strojní pilou</t>
  </si>
  <si>
    <t>2018836568</t>
  </si>
  <si>
    <t>1,15*0,6*0,37"2.01 2 NP</t>
  </si>
  <si>
    <t>(1,15*0,35+1,4*0,4)*0,3"střecha</t>
  </si>
  <si>
    <t>2*1,7*0,1"deska na budníku střechy</t>
  </si>
  <si>
    <t>0,884*1,1 'Přepočtené koeficientem množství</t>
  </si>
  <si>
    <t>48</t>
  </si>
  <si>
    <t>963053937</t>
  </si>
  <si>
    <t>Bourání železobetonových monolitických schodišťových ramen na schodnicích s vybouráním schodnic</t>
  </si>
  <si>
    <t>593235312</t>
  </si>
  <si>
    <t>(1,7+2,3)*0,9"schodiště</t>
  </si>
  <si>
    <t>3,6*1,15 'Přepočtené koeficientem množství</t>
  </si>
  <si>
    <t>49</t>
  </si>
  <si>
    <t>965043341</t>
  </si>
  <si>
    <t>Bourání mazanin betonových s potěrem nebo teracem tl. do 100 mm, plochy přes 4 m2</t>
  </si>
  <si>
    <t>1541033873</t>
  </si>
  <si>
    <t>11,92*7,84*0,19"střecha skladba B bourání výkres č.D1.1.4</t>
  </si>
  <si>
    <t>50</t>
  </si>
  <si>
    <t>968062355</t>
  </si>
  <si>
    <t>Vybourání dřevěných rámů oken s křídly, dveřních zárubní, vrat, stěn, ostění nebo obkladů rámů oken s křídly dvojitých, plochy do 2 m2</t>
  </si>
  <si>
    <t>-1411677737</t>
  </si>
  <si>
    <t>0,9*0,9*3"1 PP</t>
  </si>
  <si>
    <t>(2,4*2,1)*14+(2,4*1,5)*5+(0,9*1,5)*8+(0,9*2,1)*6+1,2*3,1"1 NP okna fasáda</t>
  </si>
  <si>
    <t>1,8*1,2+0,85*1,2+1,8*1,2+1,8*1,2+0,85*0,85+0,85*0,85+0,8*0,8+0,85*0,85"okna vnitřní 1 NP</t>
  </si>
  <si>
    <t>51</t>
  </si>
  <si>
    <t>968072455</t>
  </si>
  <si>
    <t>Vybourání dveřních zárubní, vrat, stěn, ostění nebo obkladů dveřních zárubní, plochy do 2 m2</t>
  </si>
  <si>
    <t>-1355586192</t>
  </si>
  <si>
    <t>1,25*2*3"dvoukřídlé 1 NP</t>
  </si>
  <si>
    <t>0,9*2*6"1 NP</t>
  </si>
  <si>
    <t>52</t>
  </si>
  <si>
    <t>968072745</t>
  </si>
  <si>
    <t>Vybourání kovových rámů oken s křídly, dveřních zárubní, vrat, stěn, ostění nebo obkladů stěn výkladních pevných nebo otevíratelných, plochy do 2 m2</t>
  </si>
  <si>
    <t>-101324204</t>
  </si>
  <si>
    <t>0,9*2"dveřní křídlo v 0.07 1 PP</t>
  </si>
  <si>
    <t>53</t>
  </si>
  <si>
    <t>968082018</t>
  </si>
  <si>
    <t>Vybourání dřevěných stěn včetně rámů i křídel plochy přes 4 m2</t>
  </si>
  <si>
    <t>836565696</t>
  </si>
  <si>
    <t>3,2*3,3*2"1 NP ozn. 11 a 04</t>
  </si>
  <si>
    <t>54</t>
  </si>
  <si>
    <t>974031664</t>
  </si>
  <si>
    <t>Vysekání rýh ve zdivu cihelném na maltu vápennou nebo vápenocementovou pro vtahování nosníků do zdí, před vybouráním otvoru do hl. 150 mm, při v. nosníku do 180 mm</t>
  </si>
  <si>
    <t>1646197843</t>
  </si>
  <si>
    <t>1,3*2"ozn.03 BOURACÍ VÝKRES 1 NP</t>
  </si>
  <si>
    <t>55</t>
  </si>
  <si>
    <t>977151113</t>
  </si>
  <si>
    <t>Jádrové vrty diamantovými korunkami do stavebních materiálů (železobetonu, betonu, cihel, obkladů, dlažeb, kamene) průměru přes 40 do 50 mm</t>
  </si>
  <si>
    <t>-2060316165</t>
  </si>
  <si>
    <t>4*0,3"ZTI dle pokynů projektanta</t>
  </si>
  <si>
    <t>56</t>
  </si>
  <si>
    <t>977151116</t>
  </si>
  <si>
    <t>Jádrové vrty diamantovými korunkami do stavebních materiálů (železobetonu, betonu, cihel, obkladů, dlažeb, kamene) průměru přes 70 do 80 mm</t>
  </si>
  <si>
    <t>-1710465994</t>
  </si>
  <si>
    <t>5*0,3"ZTI dle pokynů projektanta</t>
  </si>
  <si>
    <t>57</t>
  </si>
  <si>
    <t>977151119</t>
  </si>
  <si>
    <t>Jádrové vrty diamantovými korunkami do stavebních materiálů (železobetonu, betonu, cihel, obkladů, dlažeb, kamene) průměru přes 100 do 110 mm</t>
  </si>
  <si>
    <t>209098116</t>
  </si>
  <si>
    <t>11*0,3"ZTI dle pokynů projektanta</t>
  </si>
  <si>
    <t>58</t>
  </si>
  <si>
    <t>977151123</t>
  </si>
  <si>
    <t>Jádrové vrty diamantovými korunkami do stavebních materiálů (železobetonu, betonu, cihel, obkladů, dlažeb, kamene) průměru přes 130 do 150 mm</t>
  </si>
  <si>
    <t>1966763001</t>
  </si>
  <si>
    <t>0,3*2" střecha přesun vpustí</t>
  </si>
  <si>
    <t>59</t>
  </si>
  <si>
    <t>978059541</t>
  </si>
  <si>
    <t>Odsekání obkladů stěn včetně otlučení podkladní omítky až na zdivo z obkládaček vnitřních, z jakýchkoliv materiálů, plochy přes 1 m2</t>
  </si>
  <si>
    <t>-1668255539</t>
  </si>
  <si>
    <t>((1,77+1,345)*2)*3,2-0,8*2"0.09 1 PP</t>
  </si>
  <si>
    <t>((2,115+2,02+1,9+2,02)*2)*3,2-(0,8*2)*3" 0.06-0.07 1 PP</t>
  </si>
  <si>
    <t>180,858*1,03 'Přepočtené koeficientem množství</t>
  </si>
  <si>
    <t>60</t>
  </si>
  <si>
    <t>978059541xxx</t>
  </si>
  <si>
    <t>DEMONTÁŽ TECHNOLOGIE CHLADÍCÍHO ZAŘÍZENÍ včetně likvidace</t>
  </si>
  <si>
    <t>ks</t>
  </si>
  <si>
    <t>1964683872</t>
  </si>
  <si>
    <t>61</t>
  </si>
  <si>
    <t>997013312</t>
  </si>
  <si>
    <t>Shoz suti montáž a demontáž shozu výšky přes 10 do 20 m</t>
  </si>
  <si>
    <t>667617780</t>
  </si>
  <si>
    <t>62</t>
  </si>
  <si>
    <t>997013322</t>
  </si>
  <si>
    <t>Shoz suti montáž a demontáž shozu výšky Příplatek za první a každý další den použití shozu k ceně -3312</t>
  </si>
  <si>
    <t>1231230926</t>
  </si>
  <si>
    <t>10*10"pouze pro střechu a 2 NP</t>
  </si>
  <si>
    <t>997</t>
  </si>
  <si>
    <t>Přesun sutě</t>
  </si>
  <si>
    <t>63</t>
  </si>
  <si>
    <t>997006512</t>
  </si>
  <si>
    <t>Vodorovná doprava suti na skládku s naložením na dopravní prostředek a složením přes 100 m do 1 km</t>
  </si>
  <si>
    <t>634748914</t>
  </si>
  <si>
    <t>64</t>
  </si>
  <si>
    <t>997006519</t>
  </si>
  <si>
    <t>Vodorovná doprava suti na skládku s naložením na dopravní prostředek a složením Příplatek k ceně za každý další i započatý 1 km</t>
  </si>
  <si>
    <t>1873810683</t>
  </si>
  <si>
    <t>133,772*10</t>
  </si>
  <si>
    <t>65</t>
  </si>
  <si>
    <t>997013112</t>
  </si>
  <si>
    <t>Vnitrostaveništní doprava suti a vybouraných hmot vodorovně do 50 m svisle s použitím mechanizace pro budovy a haly výšky přes 6 do 9 m</t>
  </si>
  <si>
    <t>1695147196</t>
  </si>
  <si>
    <t>66</t>
  </si>
  <si>
    <t>997013813</t>
  </si>
  <si>
    <t>Poplatek za uložení stavebního odpadu na skládce (skládkovné) z plastických hmot</t>
  </si>
  <si>
    <t>-1086864816</t>
  </si>
  <si>
    <t>67</t>
  </si>
  <si>
    <t>997013814</t>
  </si>
  <si>
    <t>Poplatek za uložení stavebního odpadu na skládce (skládkovné) z izolačních materiálů</t>
  </si>
  <si>
    <t>-864549436</t>
  </si>
  <si>
    <t>68</t>
  </si>
  <si>
    <t>997013831</t>
  </si>
  <si>
    <t>Poplatek za uložení stavebního odpadu na skládce (skládkovné) směsného</t>
  </si>
  <si>
    <t>-1750848588</t>
  </si>
  <si>
    <t>69</t>
  </si>
  <si>
    <t>997221815</t>
  </si>
  <si>
    <t>Poplatek za uložení stavebního odpadu na skládce (skládkovné) betonového</t>
  </si>
  <si>
    <t>-814908948</t>
  </si>
  <si>
    <t>133,772-2-1,2-15</t>
  </si>
  <si>
    <t>998</t>
  </si>
  <si>
    <t>Přesun hmot</t>
  </si>
  <si>
    <t>70</t>
  </si>
  <si>
    <t>998011002</t>
  </si>
  <si>
    <t>Přesun hmot pro budovy občanské výstavby, bydlení, výrobu a služby s nosnou svislou konstrukcí zděnou z cihel, tvárnic nebo kamene vodorovná dopravní vzdálenost do 100 m pro budovy výšky přes 6 do 12 m</t>
  </si>
  <si>
    <t>1618886670</t>
  </si>
  <si>
    <t>PSV</t>
  </si>
  <si>
    <t>Práce a dodávky PSV</t>
  </si>
  <si>
    <t>711</t>
  </si>
  <si>
    <t>Izolace proti vodě, vlhkosti a plynům</t>
  </si>
  <si>
    <t>71</t>
  </si>
  <si>
    <t>711411052</t>
  </si>
  <si>
    <t>Provedení izolace proti povrchové a podpovrchové tlakové vodě natěradly a tmely za studena na ploše vodorovné V trojnásobným nátěrem tekutou lepenkou</t>
  </si>
  <si>
    <t>177460264</t>
  </si>
  <si>
    <t xml:space="preserve">1,85*1,15" m.č.1.18 včetně vytažení na stěny </t>
  </si>
  <si>
    <t>2,128*1,05 'Přepočtené koeficientem množství</t>
  </si>
  <si>
    <t>72</t>
  </si>
  <si>
    <t>711412052</t>
  </si>
  <si>
    <t>Provedení izolace proti povrchové a podpovrchové tlakové vodě natěradly a tmely za studena na ploše svislé S trojnásobným nátěrem tekutou lepenkou</t>
  </si>
  <si>
    <t>2082656651</t>
  </si>
  <si>
    <t>(3,9+2,5+1,3+0,9+1,5+1,2+0,5)*1"za umyvadly a dřezy+ výlevka</t>
  </si>
  <si>
    <t>(1,55+1,15+1,15+1)*2"sprcha</t>
  </si>
  <si>
    <t>73</t>
  </si>
  <si>
    <t>245510320</t>
  </si>
  <si>
    <t>nátěr hydroizolační - tekutá lepenka, bal. 30 kg</t>
  </si>
  <si>
    <t>kg</t>
  </si>
  <si>
    <t>957821613</t>
  </si>
  <si>
    <t>(21,5+2,234)*1,5</t>
  </si>
  <si>
    <t>74</t>
  </si>
  <si>
    <t>247712200</t>
  </si>
  <si>
    <t>páska těsnící pro utěsnění KOUTŮ A ROHŮ  šíře 105 mm, délka 10 m</t>
  </si>
  <si>
    <t>1126167590</t>
  </si>
  <si>
    <t>2*3+1,6*2+1,55*2"sprcha svisle i vodorovně</t>
  </si>
  <si>
    <t>12,3*1,1 'Přepočtené koeficientem množství</t>
  </si>
  <si>
    <t>712</t>
  </si>
  <si>
    <t>Povlakové krytiny</t>
  </si>
  <si>
    <t>75</t>
  </si>
  <si>
    <t>712300833</t>
  </si>
  <si>
    <t>Odstranění ze střech plochých do 10 st. krytiny povlakové třívrstvé</t>
  </si>
  <si>
    <t>1401294773</t>
  </si>
  <si>
    <t>11,5*7,54"střecha skladba B bourání výkres č.D1.1.4</t>
  </si>
  <si>
    <t>76</t>
  </si>
  <si>
    <t>712841559</t>
  </si>
  <si>
    <t>Provedení povlakové krytiny vytažením na konstrukce pásy přitavením NAIP včetně náběhového klínu kolem strojovny</t>
  </si>
  <si>
    <t>-1333412808</t>
  </si>
  <si>
    <t>(14,45*9,1-11,32*4,485)*2</t>
  </si>
  <si>
    <t>(11,32*2+4,485*2)*0,7"svisle</t>
  </si>
  <si>
    <t>183,577*1,05 'Přepočtené koeficientem množství</t>
  </si>
  <si>
    <t>77</t>
  </si>
  <si>
    <t>628411700</t>
  </si>
  <si>
    <t>pás těžký asfaltovaný samolepicí  vložka SKLENĚNÁ SKLADBA S2</t>
  </si>
  <si>
    <t>-1131768938</t>
  </si>
  <si>
    <t>91,7885*1,2 'Přepočtené koeficientem množství</t>
  </si>
  <si>
    <t>78</t>
  </si>
  <si>
    <t>628522590</t>
  </si>
  <si>
    <t>VRCHNÍ pás asfaltovaný modifikovaný dekor modrozelený B ROOF T3  SKLADBA S2</t>
  </si>
  <si>
    <t>-568839747</t>
  </si>
  <si>
    <t>713</t>
  </si>
  <si>
    <t>Izolace tepelné</t>
  </si>
  <si>
    <t>79</t>
  </si>
  <si>
    <t>713121121</t>
  </si>
  <si>
    <t>Montáž tepelné izolace podlah rohožemi, pásy, deskami, dílci, bloky (izolační materiál ve specifikaci) kladenými volně dvouvrstvá</t>
  </si>
  <si>
    <t>489651967</t>
  </si>
  <si>
    <t>10,8*4"P4 podlaha strojovna</t>
  </si>
  <si>
    <t>80</t>
  </si>
  <si>
    <t>631481150</t>
  </si>
  <si>
    <t>deska minerální izolační stropní 600x1200 mm tl.160 mm</t>
  </si>
  <si>
    <t>681857614</t>
  </si>
  <si>
    <t>81</t>
  </si>
  <si>
    <t>631481120</t>
  </si>
  <si>
    <t>deska minerální izolační stropní 600x1200 mm tl.100 mm</t>
  </si>
  <si>
    <t>-1623937371</t>
  </si>
  <si>
    <t>43,2</t>
  </si>
  <si>
    <t>82</t>
  </si>
  <si>
    <t>713130843</t>
  </si>
  <si>
    <t>Odstranění tepelné izolace běžných stavebních konstrukcí z rohoží, pásů, dílců, desek, bloků stěn a příček připevněných lepením přes 100 mm z vláknitých materiálů, tloušťka izolace</t>
  </si>
  <si>
    <t>-1994242208</t>
  </si>
  <si>
    <t>((2,115+2,02+1,9+2,02)*2)*3,2-(0,8*2)*3"0.06-0.07</t>
  </si>
  <si>
    <t>83</t>
  </si>
  <si>
    <t>713131155</t>
  </si>
  <si>
    <t>Montáž tepelné izolace stěn rohožemi, pásy, deskami, dílci, bloky (izolační materiál ve specifikaci) vložením dvouvrstvě</t>
  </si>
  <si>
    <t>698432746</t>
  </si>
  <si>
    <t>(11,32+4,485)*2*3,6"svisle obklad stěn SKL.W1</t>
  </si>
  <si>
    <t>84</t>
  </si>
  <si>
    <t>631512860</t>
  </si>
  <si>
    <t>deska tepelné izolace příčková 1200 x 625 tl.50 mm SKL W1</t>
  </si>
  <si>
    <t>-677014207</t>
  </si>
  <si>
    <t>113,796*1,04 'Přepočtené koeficientem množství</t>
  </si>
  <si>
    <t>85</t>
  </si>
  <si>
    <t>631667690</t>
  </si>
  <si>
    <t>pás tepelně izolační krokvový tl.160 mm skl. W1</t>
  </si>
  <si>
    <t>-753842157</t>
  </si>
  <si>
    <t>86</t>
  </si>
  <si>
    <t>713141151</t>
  </si>
  <si>
    <t>Montáž tepelné izolace střech plochých rohožemi, pásy, deskami, dílci, bloky (izolační materiál ve specifikaci) kladenými volně jednovrstvá</t>
  </si>
  <si>
    <t>187602801</t>
  </si>
  <si>
    <t>11,32*4,485*2" s3</t>
  </si>
  <si>
    <t>87</t>
  </si>
  <si>
    <t>631507910</t>
  </si>
  <si>
    <t>pás tepelně izolační pro izolace trámových stropů, podhledů a nepochůz.půd 240 mm 3500x1200 mm   S3</t>
  </si>
  <si>
    <t>-1930873872</t>
  </si>
  <si>
    <t>11,32*4,485" s3</t>
  </si>
  <si>
    <t>50,77*1,02 'Přepočtené koeficientem množství</t>
  </si>
  <si>
    <t>88</t>
  </si>
  <si>
    <t>631508230</t>
  </si>
  <si>
    <t>pás tepelně izolační pro izolace trámových stropů, podhledů a nepochůz.půd 50mm, 8400x1200 mm S3</t>
  </si>
  <si>
    <t>244699436</t>
  </si>
  <si>
    <t>89</t>
  </si>
  <si>
    <t>713141182</t>
  </si>
  <si>
    <t>Montáž tepelné izolace střech plochých rohožemi, pásy, deskami, dílci, bloky (izolační materiál ve specifikaci) přišroubovanými šrouby tl. izolace přes 170 mm budovy výšky do 20 m okrajové pole</t>
  </si>
  <si>
    <t>-1271328053</t>
  </si>
  <si>
    <t>11,92*7,84"střecha skladba B bourání výkres č.D1.1.4</t>
  </si>
  <si>
    <t>-11,32*4,485</t>
  </si>
  <si>
    <t>-6,39"dobetonávka lehčeným betonem</t>
  </si>
  <si>
    <t>90</t>
  </si>
  <si>
    <t>283758890</t>
  </si>
  <si>
    <t>deska z pěnového polystyrenu pro trvalé zatížení v tlaku (max. 3000 kg/m2) 1000 x 500 x 20 mm</t>
  </si>
  <si>
    <t>2140514797</t>
  </si>
  <si>
    <t>35,581*1,05 'Přepočtené koeficientem množství</t>
  </si>
  <si>
    <t>91</t>
  </si>
  <si>
    <t>283759900</t>
  </si>
  <si>
    <t>deska z pěnového polystyrenu pro trvalé zatížení v tlaku (max. 3000 kg/m2) 1000 x 500 x 140 mm</t>
  </si>
  <si>
    <t>1251616318</t>
  </si>
  <si>
    <t>36,6274509803922*1,02 'Přepočtené koeficientem množství</t>
  </si>
  <si>
    <t>92</t>
  </si>
  <si>
    <t>713141331</t>
  </si>
  <si>
    <t>Montáž tepelné izolace střech plochých spádovými klíny v ploše přilepenými za studena zplna</t>
  </si>
  <si>
    <t>-447316100</t>
  </si>
  <si>
    <t>(11,32*3/2)</t>
  </si>
  <si>
    <t>16,98*1,1 'Přepočtené koeficientem množství</t>
  </si>
  <si>
    <t>93</t>
  </si>
  <si>
    <t>283761420</t>
  </si>
  <si>
    <t>klín izolační z pěnového polystyrenu EPS 150 spádový, 1000x1000 mm</t>
  </si>
  <si>
    <t>-1891313576</t>
  </si>
  <si>
    <t>18,678*0,1</t>
  </si>
  <si>
    <t>1,868*1,1 'Přepočtené koeficientem množství</t>
  </si>
  <si>
    <t>714</t>
  </si>
  <si>
    <t>Akustická  opatření</t>
  </si>
  <si>
    <t>94</t>
  </si>
  <si>
    <t>714183002</t>
  </si>
  <si>
    <t xml:space="preserve">Montáž pohltivých a konstrukčních součástí desek izolačních na sraz volně stropů nebo stěn pod HEA střecha </t>
  </si>
  <si>
    <t>-2083216042</t>
  </si>
  <si>
    <t>141,8*0,2</t>
  </si>
  <si>
    <t>95</t>
  </si>
  <si>
    <t>272451120</t>
  </si>
  <si>
    <t>ANTIVIBRAČNÍ  pryžová podložka  2000 x 1000 x 20-30 mm  černá</t>
  </si>
  <si>
    <t>-834027333</t>
  </si>
  <si>
    <t>96</t>
  </si>
  <si>
    <t>998763101</t>
  </si>
  <si>
    <t>Přesun hmot pro dřevostavby stanovený z hmotnosti přesunovaného materiálu vodorovná dopravní vzdálenost do 50 m v objektech výšky přes 6 do 12 m</t>
  </si>
  <si>
    <t>724410282</t>
  </si>
  <si>
    <t>727</t>
  </si>
  <si>
    <t>VZT - požární ochrana</t>
  </si>
  <si>
    <t>97</t>
  </si>
  <si>
    <t>727111549X</t>
  </si>
  <si>
    <t>Prostup kovového potrubí D 100*100mm stropem požární odolnost EI 30</t>
  </si>
  <si>
    <t>-28841083</t>
  </si>
  <si>
    <t>98</t>
  </si>
  <si>
    <t>727121137xx</t>
  </si>
  <si>
    <t>Protipožární ucpávka stěnová 550/400 dělící konstrukce požární odolnost EI 30</t>
  </si>
  <si>
    <t>741044982</t>
  </si>
  <si>
    <t>99</t>
  </si>
  <si>
    <t>727121137xxX</t>
  </si>
  <si>
    <t>-85446704</t>
  </si>
  <si>
    <t>762</t>
  </si>
  <si>
    <t>Konstrukce tesařské</t>
  </si>
  <si>
    <t>100</t>
  </si>
  <si>
    <t>762083121</t>
  </si>
  <si>
    <t>Práce společné pro tesařské konstrukce impregnace řeziva máčením proti dřevokaznému hmyzu, houbám a plísním, třída ohrožení 1 a 2 (dřevo v interiéru)</t>
  </si>
  <si>
    <t>-874495784</t>
  </si>
  <si>
    <t>6,799+1,224</t>
  </si>
  <si>
    <t>8,023*1,05 'Přepočtené koeficientem množství</t>
  </si>
  <si>
    <t>101</t>
  </si>
  <si>
    <t>762085113x</t>
  </si>
  <si>
    <t>D+Montáž zavětrování kce strojovny ocel.prky</t>
  </si>
  <si>
    <t>1994344665</t>
  </si>
  <si>
    <t>250"zavětrování přístavek VZT v.č.D 1.1.8</t>
  </si>
  <si>
    <t>102</t>
  </si>
  <si>
    <t>762123110</t>
  </si>
  <si>
    <t>Montáž konstrukce stěn a příček vázaných z fošen, hranolů, hranolků, průřezové plochy do 100 cm2</t>
  </si>
  <si>
    <t>1949810877</t>
  </si>
  <si>
    <t>202,3+150,7+6,4+17,8</t>
  </si>
  <si>
    <t>103</t>
  </si>
  <si>
    <t>605141140</t>
  </si>
  <si>
    <t>řezivo jehličnaté latě střešní impregnované dl 4 m</t>
  </si>
  <si>
    <t>-431720806</t>
  </si>
  <si>
    <t>(202,3+150,7)*0,05*0,05</t>
  </si>
  <si>
    <t>(6,4+17,8)*0,04*0,06</t>
  </si>
  <si>
    <t>4,32*19*0,05*0,1"střešní lat pol. 06</t>
  </si>
  <si>
    <t>1,351*1,1 'Přepočtené koeficientem množství</t>
  </si>
  <si>
    <t>104</t>
  </si>
  <si>
    <t>762332132</t>
  </si>
  <si>
    <t>Montáž vázaných konstrukcí krovů střech pultových, sedlových, valbových, stanových čtvercového nebo obdélníkového půdorysu, z řeziva hraněného průřezové plochy přes 120 do 224 cm2</t>
  </si>
  <si>
    <t>306489295</t>
  </si>
  <si>
    <t>3,1*53+0,61"sloupek 0,08*0,16</t>
  </si>
  <si>
    <t>10,6*13+2*3"roznášecí profil podlahový 0,08*0,1</t>
  </si>
  <si>
    <t>1,43*2"schodový stupen0,06*0,124</t>
  </si>
  <si>
    <t>64,8"0,08*0,16UKONČ. ZAKLÁDACÍ A PRAHOVÝ PROFIL</t>
  </si>
  <si>
    <t>105</t>
  </si>
  <si>
    <t>605121210</t>
  </si>
  <si>
    <t>řezivo jehličnaté hranol jakost I-II délka 4 - 5 m</t>
  </si>
  <si>
    <t>1506318536</t>
  </si>
  <si>
    <t xml:space="preserve">(4,32*19)*0,12*0,24"krokev 0,12*0,24    288 mm2    </t>
  </si>
  <si>
    <t>(3,1*53+0,61)*0,08*0,16"sloupek 0,08*0,16</t>
  </si>
  <si>
    <t>(10,6*13+2*3)*0,08*0,1"roznášecí profil podlahový 0,08*0,1</t>
  </si>
  <si>
    <t>(1,43*2)*0,06*0,124"schodový stupen0,06*0,124</t>
  </si>
  <si>
    <t>64,8*0,08*0,16"UKONČ. ZAKLÁDACÍ A PRAHOVÝ PROFIL</t>
  </si>
  <si>
    <t>6,475*1,05 'Přepočtené koeficientem množství</t>
  </si>
  <si>
    <t>106</t>
  </si>
  <si>
    <t>762332133</t>
  </si>
  <si>
    <t>Montáž vázaných konstrukcí krovů střech pultových, sedlových, valbových, stanových čtvercového nebo obdélníkového půdorysu, z řeziva hraněného průřezové plochy přes 224 do 288 cm2</t>
  </si>
  <si>
    <t>196123717</t>
  </si>
  <si>
    <t xml:space="preserve">4,32*19"krokev 0,12*0,24    288 mm2    </t>
  </si>
  <si>
    <t>107</t>
  </si>
  <si>
    <t>762341027</t>
  </si>
  <si>
    <t>Bednění a laťování bednění střech rovných sklonu do 60 st. s vyřezáním otvorů z dřevoštěpkových desek šroubovaných na krokve 25 mm na pero a drážku, tloušťky desky</t>
  </si>
  <si>
    <t>474520655</t>
  </si>
  <si>
    <t>11,4*4,6</t>
  </si>
  <si>
    <t>108</t>
  </si>
  <si>
    <t>762342216</t>
  </si>
  <si>
    <t>Bednění a laťování montáž laťování střech jednoduchých sklonu do 60 st. při osové vzdálenosti latí přes 360 do 600 mm</t>
  </si>
  <si>
    <t>-118338482</t>
  </si>
  <si>
    <t>4,32*11,4</t>
  </si>
  <si>
    <t>109</t>
  </si>
  <si>
    <t>762420012</t>
  </si>
  <si>
    <t>Obložení stropů nebo střešních podhledů z cementotřískových desek AKU] šroubovaných na sraz, tloušťky desky 14 mm</t>
  </si>
  <si>
    <t>-1501127415</t>
  </si>
  <si>
    <t>10,6*3,8</t>
  </si>
  <si>
    <t>110</t>
  </si>
  <si>
    <t>762421033</t>
  </si>
  <si>
    <t>Obložení stropů nebo střešních podhledů z dřevoštěpkových desek šroubovaných na pero a drážku broušených, tloušťky desky 15 mm</t>
  </si>
  <si>
    <t>-1909375247</t>
  </si>
  <si>
    <t>4*10,8</t>
  </si>
  <si>
    <t>111</t>
  </si>
  <si>
    <t>762430013</t>
  </si>
  <si>
    <t>Obložení stěn z desek cementotřísková AKU tl 14 mm na sraz šroubovaných skl. W1</t>
  </si>
  <si>
    <t>-932908070</t>
  </si>
  <si>
    <t>(10,65+3,8)*2*3</t>
  </si>
  <si>
    <t>(10,65+3,8-1,5)*2*0,15"soklík DETAIL B</t>
  </si>
  <si>
    <t>90,585*1,02 'Přepočtené koeficientem množství</t>
  </si>
  <si>
    <t>112</t>
  </si>
  <si>
    <t>762431033</t>
  </si>
  <si>
    <t>Obložení stěn z dřevoštěpkových desek přibíjených na pero a drážku broušených, tloušťky desky 15 mm skl.W1</t>
  </si>
  <si>
    <t>-2019054156</t>
  </si>
  <si>
    <t>(11,32+4,485)*2*3,6"svisle obklad stěn</t>
  </si>
  <si>
    <t>113</t>
  </si>
  <si>
    <t>762431034</t>
  </si>
  <si>
    <t>Obložení stěn z dřevoštěpkových desek přibíjených na pero a drážku broušených, tloušťky desky 18 mm skl W1</t>
  </si>
  <si>
    <t>-1879899342</t>
  </si>
  <si>
    <t>114</t>
  </si>
  <si>
    <t>762512245</t>
  </si>
  <si>
    <t>Podlahové konstrukce podkladové montáž z desek dřevotřískových, dřevoštěpkových nebo cementotřískových na podklad dřevěný šroubováním</t>
  </si>
  <si>
    <t>-284457653</t>
  </si>
  <si>
    <t>10,8*4*2"P4 podlaha strojovna</t>
  </si>
  <si>
    <t>86,4*1,02 'Přepočtené koeficientem množství</t>
  </si>
  <si>
    <t>115</t>
  </si>
  <si>
    <t>595907570</t>
  </si>
  <si>
    <t>deska cementotřísková podlahová 62,5x125 cm tl.2,6 cm P+D</t>
  </si>
  <si>
    <t>1698415938</t>
  </si>
  <si>
    <t>86,4*1,05 'Přepočtené koeficientem množství</t>
  </si>
  <si>
    <t>116</t>
  </si>
  <si>
    <t>762795000</t>
  </si>
  <si>
    <t>Spojovací prostředky prostorových vázaných konstrukcí hřebíky, svory, fixační prkna</t>
  </si>
  <si>
    <t>-1145962590</t>
  </si>
  <si>
    <t>6,799+1,224+1,486</t>
  </si>
  <si>
    <t>9,509*1,05 'Přepočtené koeficientem množství</t>
  </si>
  <si>
    <t>117</t>
  </si>
  <si>
    <t>762822110</t>
  </si>
  <si>
    <t>Montáž stropních trámů z hraněného a polohraněného řeziva s trámovými výměnami, průřezové plochy do 144 cm2</t>
  </si>
  <si>
    <t>1110471903</t>
  </si>
  <si>
    <t>10,7*13"skladba P4 podlaha strojovna</t>
  </si>
  <si>
    <t>118</t>
  </si>
  <si>
    <t>605120010</t>
  </si>
  <si>
    <t>řezivo jehličnaté hranol jakost I do 120 cm2-podlaha strojovna</t>
  </si>
  <si>
    <t>-819605395</t>
  </si>
  <si>
    <t>10,7*13*0,08*0,1"skladba P4 podlaha strojovna</t>
  </si>
  <si>
    <t>1,113*1,1 'Přepočtené koeficientem množství</t>
  </si>
  <si>
    <t>119</t>
  </si>
  <si>
    <t>762952001</t>
  </si>
  <si>
    <t>D+Montáž podlahového roštu OZN. T02 VYSUŠENÉ HRANOLY+HOBL. PRKNA +LAK</t>
  </si>
  <si>
    <t>-599063325</t>
  </si>
  <si>
    <t>2,8*1,35" T02   M.Č.1.08</t>
  </si>
  <si>
    <t>120</t>
  </si>
  <si>
    <t>998762102</t>
  </si>
  <si>
    <t>Přesun hmot pro konstrukce tesařské stanovený z hmotnosti přesunovaného materiálu vodorovná dopravní vzdálenost do 50 m v objektech výšky přes 6 do 12 m</t>
  </si>
  <si>
    <t>1791342139</t>
  </si>
  <si>
    <t>763</t>
  </si>
  <si>
    <t>Konstrukce suché výstavby</t>
  </si>
  <si>
    <t>121</t>
  </si>
  <si>
    <t>763121427</t>
  </si>
  <si>
    <t>Stěna předsazená ze sádrokartonových desek s nosnou konstrukcí z ocelových profilů CW, UW jednoduše opláštěná deskou impregnovanou H2 tl. 12,5 mm, bez TI, EI 15 stěna tl. 62,5 mm, profil 50</t>
  </si>
  <si>
    <t>-1922027310</t>
  </si>
  <si>
    <t>(2,2+0,5+1,25)*3,3"1np</t>
  </si>
  <si>
    <t>122</t>
  </si>
  <si>
    <t>763121429</t>
  </si>
  <si>
    <t>Stěna předsazená ze sádrokartonových desek s nosnou konstrukcí z ocelových profilů CW, UW jednoduše opláštěná deskou impregnovanou H2 tl. 12,5 mm, bez TI, EI 15 stěna tl. 112,5 mm, profil 100</t>
  </si>
  <si>
    <t>1732906540</t>
  </si>
  <si>
    <t>(2,85+1,1+1,1)*3,3"1 np1.16-1.17</t>
  </si>
  <si>
    <t>2*2,4"1.20</t>
  </si>
  <si>
    <t>123</t>
  </si>
  <si>
    <t>763131411</t>
  </si>
  <si>
    <t>Podhled ze sádrokartonových desek dvouvrstvá zavěšená spodní konstrukce z ocelových profilů CD, UD jednoduše opláštěná deskou standardní A, tl. 12,5 mm, bez TI</t>
  </si>
  <si>
    <t>466328791</t>
  </si>
  <si>
    <t>(60,27+3,8*2,9+10,18+195,4)"1.01+1.21+ČÁST 1.20+1.02</t>
  </si>
  <si>
    <t>-2,4*1,2*24"odpočet aku desek1.01+1.02</t>
  </si>
  <si>
    <t>207,75*1,02 'Přepočtené koeficientem množství</t>
  </si>
  <si>
    <t>124</t>
  </si>
  <si>
    <t>763131451</t>
  </si>
  <si>
    <t>Podhled ze sádrokartonových desek dvouvrstvá zavěšená spodní konstrukce z ocelových profilů CD, UD jednoduše opláštěná deskou impregnovanou H2, tl. 12,5 mm, bez TI</t>
  </si>
  <si>
    <t>-874730792</t>
  </si>
  <si>
    <t>1,1*3+1,53+1,89+1,79+1,07+7,59+1,85+2,5*1,5</t>
  </si>
  <si>
    <t>125</t>
  </si>
  <si>
    <t>763131612</t>
  </si>
  <si>
    <t>Podhled ze sádrokartonových desek montáž nosné konstrukce z profilů CD, UD dvouvrstvé</t>
  </si>
  <si>
    <t>97613531</t>
  </si>
  <si>
    <t>1,8*1,25"1 np zabetonované prostupy strop</t>
  </si>
  <si>
    <t>126</t>
  </si>
  <si>
    <t>5959082201</t>
  </si>
  <si>
    <t>deska dřevovláknitá tepelně izolační tl.35 mm skladba P3</t>
  </si>
  <si>
    <t>1665914883</t>
  </si>
  <si>
    <t>1,8*1,25"1 np zabetonované otvory ve stropech</t>
  </si>
  <si>
    <t>5,678*1,1 'Přepočtené koeficientem množství</t>
  </si>
  <si>
    <t>127</t>
  </si>
  <si>
    <t>763131721</t>
  </si>
  <si>
    <t>Podhled ze sádrokartonových desek ostatní práce a konstrukce na podhledech ze sádrokartonových desek skokové změny výšky podhledu do 0,5 m</t>
  </si>
  <si>
    <t>216831</t>
  </si>
  <si>
    <t>18+1,1+2,875</t>
  </si>
  <si>
    <t>128</t>
  </si>
  <si>
    <t>763135001</t>
  </si>
  <si>
    <t>Montáž SDK AKUSTICKÉHO podhledu z desek děrovaných PODÍL DĚR MIN 15,7 % na dvouvrstvé spodní kci z profilů CD+UD RUB DESEK OPATŘEN ČERNÝM VLIESEM SKLADBA P2B</t>
  </si>
  <si>
    <t>443547309</t>
  </si>
  <si>
    <t>2,4*1,2*24"aku desky 1.01+1.02-dílče v chodbě</t>
  </si>
  <si>
    <t>129</t>
  </si>
  <si>
    <t>590305530</t>
  </si>
  <si>
    <t>deska sádrokartonová akustická děrovaná 6x80mm podíl DĚR 15,7% bezesparé podhledy 12,5x2400*1200 SKL P5B</t>
  </si>
  <si>
    <t>1342528977</t>
  </si>
  <si>
    <t>69,12*1,05 'Přepočtené koeficientem množství</t>
  </si>
  <si>
    <t>130</t>
  </si>
  <si>
    <t>763431051</t>
  </si>
  <si>
    <t>Montáž podhledu minerálního-akustického na zavěšená lanka</t>
  </si>
  <si>
    <t>1792807945</t>
  </si>
  <si>
    <t>0,6*1,8*72"1.02 nad stoly</t>
  </si>
  <si>
    <t>131</t>
  </si>
  <si>
    <t>590360100</t>
  </si>
  <si>
    <t xml:space="preserve">panel akustický  600x1800x40mm VČETNĚ ŘEZU ZAKRYTÉHO MALBOU A TISKU V BARVĚ -PŘESNÁ SPECIFIKACE  VÝPIS VÝROBKŮ  OZN. I 13 </t>
  </si>
  <si>
    <t>KS</t>
  </si>
  <si>
    <t>1692784098</t>
  </si>
  <si>
    <t>72"1.02 nad stoly</t>
  </si>
  <si>
    <t>132</t>
  </si>
  <si>
    <t>763164791XX</t>
  </si>
  <si>
    <t>Obklad ze sádrokartonových desek montáž obkladu konstrukcí kovových, opláštění jednoduché</t>
  </si>
  <si>
    <t>-938956177</t>
  </si>
  <si>
    <t>7,925*3,75" 2 NP</t>
  </si>
  <si>
    <t>133</t>
  </si>
  <si>
    <t>763431801</t>
  </si>
  <si>
    <t>Demontáž podhledu minerálního na zavěšeném na roštu viditelném</t>
  </si>
  <si>
    <t>1221579770</t>
  </si>
  <si>
    <t>6,412*1,3"0.19 1 PP ozn.17</t>
  </si>
  <si>
    <t>134</t>
  </si>
  <si>
    <t>-704887129</t>
  </si>
  <si>
    <t>764</t>
  </si>
  <si>
    <t>Konstrukce klempířské</t>
  </si>
  <si>
    <t>135</t>
  </si>
  <si>
    <t>764002851</t>
  </si>
  <si>
    <t>Demontáž klempířských konstrukcí oplechování parapetů do suti</t>
  </si>
  <si>
    <t>1596547645</t>
  </si>
  <si>
    <t>0,9*3+2,4*2"ozn. 09 BOURACÍ VÝKRESY</t>
  </si>
  <si>
    <t>136</t>
  </si>
  <si>
    <t>764011422</t>
  </si>
  <si>
    <t>PARAPETNÍ připojovací lišta z Pz plechu včetně tmelení rš 120 mm-U STÁVAJÍCÍCH PARAPETŮ-PŘECHOD NA NOVÉ OKNO</t>
  </si>
  <si>
    <t>-1975481008</t>
  </si>
  <si>
    <t>61"dle v.č. D 1.1.6</t>
  </si>
  <si>
    <t>137</t>
  </si>
  <si>
    <t>764121413</t>
  </si>
  <si>
    <t>Krytina střechy rovné drážkováním ze svitků z Al plechu rš 670 mm sklonu do 60° Antrazit RAL 7016 včetně příponek a ostatního montážního a doplnkového materiálu(např.podkladní nebo doplnkové plechy SKLADBA S3</t>
  </si>
  <si>
    <t>735981675</t>
  </si>
  <si>
    <t>11,4*4,6"skladba S3</t>
  </si>
  <si>
    <t>(11,32+4,485)*2*2,8"svisle obklad stěn skl. W1</t>
  </si>
  <si>
    <t>138</t>
  </si>
  <si>
    <t>764226444</t>
  </si>
  <si>
    <t>Oplechování parapetů z hliníkového plechu RAL 7016 rovných celoplošně lepené, S ROHY rš 195 mm</t>
  </si>
  <si>
    <t>1930359678</t>
  </si>
  <si>
    <t>10,6" OZN K01</t>
  </si>
  <si>
    <t>139</t>
  </si>
  <si>
    <t>764521415</t>
  </si>
  <si>
    <t>Žlab podokapní z hliníkového plechu RAL 7016 včetně háků a čel hranatý rš 460 mm</t>
  </si>
  <si>
    <t>1035883561</t>
  </si>
  <si>
    <t>12,5"OZN.K03</t>
  </si>
  <si>
    <t>140</t>
  </si>
  <si>
    <t>764528402</t>
  </si>
  <si>
    <t>Svod z hliníkového plechuRAL 7016 včetně objímek, kolen a odskoků hranatý, o straně 100 mm</t>
  </si>
  <si>
    <t>1955690172</t>
  </si>
  <si>
    <t>7,15"ozn.K02</t>
  </si>
  <si>
    <t>141</t>
  </si>
  <si>
    <t>764228404</t>
  </si>
  <si>
    <t>OKAPNICE rovné mechanicky kotvené z Al plechu RAL 7016 rš 240 mm</t>
  </si>
  <si>
    <t>89218585</t>
  </si>
  <si>
    <t>12,5"K.04</t>
  </si>
  <si>
    <t>142</t>
  </si>
  <si>
    <t>764222404</t>
  </si>
  <si>
    <t>Oplechování střešních prvků z hliníkového plechu štítu závětrnou lištou rš 330 mm</t>
  </si>
  <si>
    <t>635028299</t>
  </si>
  <si>
    <t>22,7"OZN.K05</t>
  </si>
  <si>
    <t>143</t>
  </si>
  <si>
    <t>7642284041</t>
  </si>
  <si>
    <t>1544381211</t>
  </si>
  <si>
    <t>12,3"K.06</t>
  </si>
  <si>
    <t>144</t>
  </si>
  <si>
    <t>765121202</t>
  </si>
  <si>
    <t>Montáž okapní větrací mřížka ozn. K06</t>
  </si>
  <si>
    <t>-122414705</t>
  </si>
  <si>
    <t>81,3"dle tabulky klemp. prvků K07</t>
  </si>
  <si>
    <t>145</t>
  </si>
  <si>
    <t>592440330</t>
  </si>
  <si>
    <t>mřížka  větrací v. 8 cm-tahokov</t>
  </si>
  <si>
    <t>-502642179</t>
  </si>
  <si>
    <t>81,3"k 08</t>
  </si>
  <si>
    <t>81,3*1,0501 'Přepočtené koeficientem množství</t>
  </si>
  <si>
    <t>146</t>
  </si>
  <si>
    <t>764226441</t>
  </si>
  <si>
    <t>Oplechování parapetů z hliníkového plechu rovných celoplošně lepené, bez rohů rš 160 mm</t>
  </si>
  <si>
    <t>-1597055831</t>
  </si>
  <si>
    <t>1,6"K08</t>
  </si>
  <si>
    <t>147</t>
  </si>
  <si>
    <t>998764102</t>
  </si>
  <si>
    <t>Přesun hmot pro konstrukce klempířské stanovený z hmotnosti přesunovaného materiálu vodorovná dopravní vzdálenost do 50 m v objektech výšky přes 6 do 12 m</t>
  </si>
  <si>
    <t>177283146</t>
  </si>
  <si>
    <t>765</t>
  </si>
  <si>
    <t>Krytina skládaná</t>
  </si>
  <si>
    <t>148</t>
  </si>
  <si>
    <t>765191001</t>
  </si>
  <si>
    <t>Montáž pojistné hydroizolační fólie kladené ve sklonu do 20 st. lepením (vodotěsné podstřeší) na bednění nebo tepelnou izolaci</t>
  </si>
  <si>
    <t>-1974643503</t>
  </si>
  <si>
    <t>11,4*4,6*2"skladba S3</t>
  </si>
  <si>
    <t>(11,32+4,485)*2*2,8*2"svisle obklad stěn W1</t>
  </si>
  <si>
    <t>149</t>
  </si>
  <si>
    <t>596602350</t>
  </si>
  <si>
    <t>samolepící bitumenová fólie hydroizolační difúzní pojistná otevřená- na bednění DLE SKLADBY  S3</t>
  </si>
  <si>
    <t>-1631125920</t>
  </si>
  <si>
    <t>(11,32+4,485)*2*2,8"svisle obklad stěn</t>
  </si>
  <si>
    <t>140,948*1,1 'Přepočtené koeficientem množství</t>
  </si>
  <si>
    <t>150</t>
  </si>
  <si>
    <t>596602180x</t>
  </si>
  <si>
    <t>fólie hydroizolační difúzně otevřená monolitická 270g/m2 ref. výrobek dekten multi pro II SKL S3</t>
  </si>
  <si>
    <t>1860651605</t>
  </si>
  <si>
    <t>52,44*1,1 'Přepočtené koeficientem množství</t>
  </si>
  <si>
    <t>151</t>
  </si>
  <si>
    <t>283292930</t>
  </si>
  <si>
    <t>membrána podstřešní (reakce na oheň - třída E) 115 g/m2, barva červená SKL.W1</t>
  </si>
  <si>
    <t>193830628</t>
  </si>
  <si>
    <t>(11,32+4,485)*2*3,4"svisle obklad stěn</t>
  </si>
  <si>
    <t>767</t>
  </si>
  <si>
    <t>Konstrukce zámečnické</t>
  </si>
  <si>
    <t>152</t>
  </si>
  <si>
    <t>6114001201xx</t>
  </si>
  <si>
    <t>D+M rolovacích mříží OVLÁDÁNÍ MOTORICKÉ SPECIFIKACE TABULKA OSTATNÍCH PRVKŮ</t>
  </si>
  <si>
    <t>1213788784</t>
  </si>
  <si>
    <t>5,4*1,9"I 09</t>
  </si>
  <si>
    <t>2,4*1,9"i10</t>
  </si>
  <si>
    <t>1,94*1,9"I11</t>
  </si>
  <si>
    <t>153</t>
  </si>
  <si>
    <t>767136101</t>
  </si>
  <si>
    <t>D+Montáž oplechování čela stěny lepením plech tl. 1 mm+ práškový lak RAL 7016+GRAFICKÝ POLEP</t>
  </si>
  <si>
    <t>942532603</t>
  </si>
  <si>
    <t>2,7*0,25"Z01</t>
  </si>
  <si>
    <t>154</t>
  </si>
  <si>
    <t>767161814</t>
  </si>
  <si>
    <t>Demontáž zábradlí rovného nerozebíratelný spoj hmotnosti 1 m zábradlí přes 20 kg</t>
  </si>
  <si>
    <t>-244756095</t>
  </si>
  <si>
    <t>3,5"OZN.10 bourací výkresy</t>
  </si>
  <si>
    <t>155</t>
  </si>
  <si>
    <t>767722811</t>
  </si>
  <si>
    <t>Demontáž MŘÍŽÍ OKENNÍCH</t>
  </si>
  <si>
    <t>-1487940763</t>
  </si>
  <si>
    <t>0,9*2,1*2+0,9*1,5*3"OZN.7 v.č. D1.1.2</t>
  </si>
  <si>
    <t>156</t>
  </si>
  <si>
    <t>767995114x</t>
  </si>
  <si>
    <t>D+Montáž REVIZNÍCH DVÍŘEK 400*500</t>
  </si>
  <si>
    <t>kS</t>
  </si>
  <si>
    <t>2040274140</t>
  </si>
  <si>
    <t>157</t>
  </si>
  <si>
    <t>998767102</t>
  </si>
  <si>
    <t>Přesun hmot pro zámečnické konstrukce stanovený z hmotnosti přesunovaného materiálu vodorovná dopravní vzdálenost do 50 m v objektech výšky přes 6 do 12 m</t>
  </si>
  <si>
    <t>-2128795684</t>
  </si>
  <si>
    <t>158</t>
  </si>
  <si>
    <t>4493221101</t>
  </si>
  <si>
    <t>D+M přístroj hasicí ruční práškový 6 kg PHP 21 A</t>
  </si>
  <si>
    <t>1656089397</t>
  </si>
  <si>
    <t>3+2 " dle PBŘ</t>
  </si>
  <si>
    <t>771</t>
  </si>
  <si>
    <t>Podlahy z dlaždic</t>
  </si>
  <si>
    <t>159</t>
  </si>
  <si>
    <t>771441112</t>
  </si>
  <si>
    <t>Montáž soklíků z obkladaček hutných nebo polohutných kladených do malty rovných výšky přes 65 do 90 mm</t>
  </si>
  <si>
    <t>-1492169051</t>
  </si>
  <si>
    <t>11+13+40+25</t>
  </si>
  <si>
    <t>160</t>
  </si>
  <si>
    <t>771571810</t>
  </si>
  <si>
    <t>Demontáž podlah z dlaždic keramických kladených do malty</t>
  </si>
  <si>
    <t>-981646676</t>
  </si>
  <si>
    <t>(1,85+2,93+30,13+8,35+22,63+88,57)"1 NP</t>
  </si>
  <si>
    <t>161</t>
  </si>
  <si>
    <t>771573112</t>
  </si>
  <si>
    <t>Montáž podlah z dlaždic keramických lepených standardním lepidlem režných nebo glazovaných hladkých do 9 ks/ m2</t>
  </si>
  <si>
    <t>-1879019794</t>
  </si>
  <si>
    <t>58,79+15,22+12,77+9,65+8,53+12,75+6,63+6,63+22,29+8,65+1,53+1,89+1,79+1,07+1,85</t>
  </si>
  <si>
    <t>170,04*1,05 'Přepočtené koeficientem množství</t>
  </si>
  <si>
    <t>162</t>
  </si>
  <si>
    <t>597614080</t>
  </si>
  <si>
    <t>dlaždice keramické slinuté neglazované mrazuvzdorné  29,8 x 29,8 x 0,9 cm R11 DLE SKLADBY F3</t>
  </si>
  <si>
    <t>981881770</t>
  </si>
  <si>
    <t>178,542</t>
  </si>
  <si>
    <t>89*0,09"na sokle</t>
  </si>
  <si>
    <t>186,552*1,05 'Přepočtené koeficientem množství</t>
  </si>
  <si>
    <t>163</t>
  </si>
  <si>
    <t>771591111</t>
  </si>
  <si>
    <t>Podlahy - ostatní práce penetrace podkladu</t>
  </si>
  <si>
    <t>-1352250894</t>
  </si>
  <si>
    <t>164</t>
  </si>
  <si>
    <t>773513111</t>
  </si>
  <si>
    <t>Podlahy lité- dilatace vložení lišty se zaříznutím do mazaniny</t>
  </si>
  <si>
    <t>-204607683</t>
  </si>
  <si>
    <t>40"předpoklad</t>
  </si>
  <si>
    <t>165</t>
  </si>
  <si>
    <t>781491311</t>
  </si>
  <si>
    <t>Ostatní prvky plastové profily ukončovací a dilatační kladené do malty dilatační</t>
  </si>
  <si>
    <t>293194213</t>
  </si>
  <si>
    <t>166</t>
  </si>
  <si>
    <t>998771102</t>
  </si>
  <si>
    <t>Přesun hmot pro podlahy z dlaždic stanovený z hmotnosti přesunovaného materiálu vodorovná dopravní vzdálenost do 50 m v objektech výšky přes 6 do 12 m</t>
  </si>
  <si>
    <t>-637183789</t>
  </si>
  <si>
    <t>766</t>
  </si>
  <si>
    <t>Konstrukce truhlářské</t>
  </si>
  <si>
    <t>167</t>
  </si>
  <si>
    <t>611400120</t>
  </si>
  <si>
    <t>D+M plastových prvků oken u MAX 0,8 w včetně těsnících pásek int. i ext. dle tabulky výpisu výplní</t>
  </si>
  <si>
    <t>-1147350345</t>
  </si>
  <si>
    <t>2,4*2,1*8"001</t>
  </si>
  <si>
    <t>2,4*2,1*4"002</t>
  </si>
  <si>
    <t>2,4*1,5*4"003</t>
  </si>
  <si>
    <t>2,4*1,7*2"004</t>
  </si>
  <si>
    <t>0,9*1,7*2"005</t>
  </si>
  <si>
    <t>0,9*2,1*2"006a</t>
  </si>
  <si>
    <t>0,9*2,1*2"006b</t>
  </si>
  <si>
    <t>0,9*2,1*1"007a</t>
  </si>
  <si>
    <t>0,9*2,1*1"007b</t>
  </si>
  <si>
    <t>0,9*1,5"008a</t>
  </si>
  <si>
    <t>0,9*1,5*2"008b</t>
  </si>
  <si>
    <t>0,9*1,5*2"009a+b</t>
  </si>
  <si>
    <t>2,4*1,3*2"010</t>
  </si>
  <si>
    <t>0,9*0,9*3"011a+b</t>
  </si>
  <si>
    <t>168</t>
  </si>
  <si>
    <t>766416243</t>
  </si>
  <si>
    <t>D+Montáž obložení stěn LAMINOVANOU DTD DESKOU 25 MM OZN.T 03</t>
  </si>
  <si>
    <t>322212516</t>
  </si>
  <si>
    <t>11,05"T03</t>
  </si>
  <si>
    <t>169</t>
  </si>
  <si>
    <t>7664162434</t>
  </si>
  <si>
    <t>D+Montáž obložení stěn LAMINOVANOU HPL DESKOU 12 MM OZN.T 04</t>
  </si>
  <si>
    <t>-1664113170</t>
  </si>
  <si>
    <t>2,2*2,15"T03</t>
  </si>
  <si>
    <t>170</t>
  </si>
  <si>
    <t>7664162435</t>
  </si>
  <si>
    <t>D+Montáž obložení stěn LAMINOVANOU DVD DESKOU 18 MM OZN.T 05</t>
  </si>
  <si>
    <t>756551616</t>
  </si>
  <si>
    <t>5,475*2,2"T05</t>
  </si>
  <si>
    <t>171</t>
  </si>
  <si>
    <t>7664162436</t>
  </si>
  <si>
    <t>294006034</t>
  </si>
  <si>
    <t>4*2,2"T06</t>
  </si>
  <si>
    <t>172</t>
  </si>
  <si>
    <t>766660001</t>
  </si>
  <si>
    <t>Montáž dveřních křídel dřevěných nebo plastových otevíravých do ocelové zárubně povrchově upravených jednokřídlových, šířky do 900 mm včetně montáže a dodávky dveřních zarážek bud podlahových nebo "čoček" na kliku</t>
  </si>
  <si>
    <t>-1943977989</t>
  </si>
  <si>
    <t>173</t>
  </si>
  <si>
    <t>611601920</t>
  </si>
  <si>
    <t>dveře dřevěné vnitřní hladké plné 1křídlové bílé 70-90x197 cm  ozn.D 801 D 902 D 702 P   KLIKA KOULE BROUŠENÝ NEREZ BEZP. FAB 3. TŘ.</t>
  </si>
  <si>
    <t>-323952082</t>
  </si>
  <si>
    <t>174</t>
  </si>
  <si>
    <t>611607120</t>
  </si>
  <si>
    <t>dveře plné CPL BÍLÉ 1křídlové   70x197 cm OZN. 701/LP VČETNĚ KOVÁNÍ KLIKA KLIKA broušený nerez   obyč. fab+NEREZ OKOPOVÉ PLECHY-dle tabulky dveří</t>
  </si>
  <si>
    <t>-1910070142</t>
  </si>
  <si>
    <t>175</t>
  </si>
  <si>
    <t>611607120a</t>
  </si>
  <si>
    <t>dveře plné CPL BÍLÉ 1křídlové   70x197 cm OZN. D702L  703/P VČETNĚ KOVÁNÍ KLIKA KLIKA broušený nerez   obyč. fab</t>
  </si>
  <si>
    <t>446982659</t>
  </si>
  <si>
    <t>176</t>
  </si>
  <si>
    <t>611607120ab</t>
  </si>
  <si>
    <t xml:space="preserve">dveře vnitřní hladké   CPL BÍLÉ 1křídlové bílé  60x197 cm OZN. 601/L wc oliva </t>
  </si>
  <si>
    <t>1629006751</t>
  </si>
  <si>
    <t>177</t>
  </si>
  <si>
    <t>766694111</t>
  </si>
  <si>
    <t>Montáž ostatních truhlářských konstrukcí parapetních desek dřevěných nebo plastových šířky do 300 mm</t>
  </si>
  <si>
    <t>1935476540</t>
  </si>
  <si>
    <t>52,2"t01</t>
  </si>
  <si>
    <t>178</t>
  </si>
  <si>
    <t>607941080</t>
  </si>
  <si>
    <t>deska parapetní dřevotřísková vnitřní  š.do 130 mm včetně plastových koncovek</t>
  </si>
  <si>
    <t>-1370754272</t>
  </si>
  <si>
    <t>52,2</t>
  </si>
  <si>
    <t>52,2*1,1 'Přepočtené koeficientem množství</t>
  </si>
  <si>
    <t>179</t>
  </si>
  <si>
    <t>6114001201Y</t>
  </si>
  <si>
    <t>D+M hliníkových prvků- stěny a dveře RAL 7016  specifikace  dle výpisu výplní otvoru VČETNĚ KOVÁNÍ , FAB A SAMOZAVÍRAČE</t>
  </si>
  <si>
    <t>-110096801</t>
  </si>
  <si>
    <t>2,7*2,7"s01</t>
  </si>
  <si>
    <t>3,2*2,7"S02</t>
  </si>
  <si>
    <t>1,06*2,7"S03</t>
  </si>
  <si>
    <t>1,2*3,1"S04</t>
  </si>
  <si>
    <t>180</t>
  </si>
  <si>
    <t>61140012012</t>
  </si>
  <si>
    <t xml:space="preserve">D+M POŽÁRNÍCH  DVEŘÍ EI 30 DPI 1460/2050- OZN.D 1300/DV VČETNĚ  AL  ZÁRUBNĚ, kování a specifikace  dle tabulky prvků </t>
  </si>
  <si>
    <t>1493515679</t>
  </si>
  <si>
    <t>1,46*2,05"D 1300/DV</t>
  </si>
  <si>
    <t>181</t>
  </si>
  <si>
    <t>61140012012x</t>
  </si>
  <si>
    <t xml:space="preserve">D+M  DVEŘÍ  S BEZP. PROSKLENÍM -VČETNĚ   ZÁRUBNĚ specifikace  dle tabulky prvků </t>
  </si>
  <si>
    <t>M2</t>
  </si>
  <si>
    <t>88253463</t>
  </si>
  <si>
    <t>(1,35*2,05)*2"D 1190L+P</t>
  </si>
  <si>
    <t>0,9*1,97*4"d901p+L</t>
  </si>
  <si>
    <t>182</t>
  </si>
  <si>
    <t>766421821</t>
  </si>
  <si>
    <t>Demontáž obložení podhledů palubkami</t>
  </si>
  <si>
    <t>491444289</t>
  </si>
  <si>
    <t>3,2*18,35"chodba 1 NP</t>
  </si>
  <si>
    <t>183</t>
  </si>
  <si>
    <t>766421822</t>
  </si>
  <si>
    <t>Demontáž obložení podhledů podkladových roštů</t>
  </si>
  <si>
    <t>836961264</t>
  </si>
  <si>
    <t>184</t>
  </si>
  <si>
    <t>6114001201x</t>
  </si>
  <si>
    <t>D+M MOBILNÍ POSUVNÉ DĚLÍCÍ PŘÍČKY JEDNOBODOVÉ ZAVĚŠENÍ POSUV MANUÁL-PODROBNÁ SPECIFIKACE TABULKA OSTATNÍCH PRVKŮ OZN. I07</t>
  </si>
  <si>
    <t>-1264876172</t>
  </si>
  <si>
    <t>10,4*2,7"OZNI 07 m.č.1.02</t>
  </si>
  <si>
    <t>185</t>
  </si>
  <si>
    <t>766691914x</t>
  </si>
  <si>
    <t>Vyvěšení nebo zavěšení dřevěných křídel dveří pl do 2 m2+ OCHRANA STÁVAJÍCÍ ZÁRUBNĚ OBLEPENÍM</t>
  </si>
  <si>
    <t>-391385908</t>
  </si>
  <si>
    <t>5"ozn.5 BOURACÍ VÝKRESY</t>
  </si>
  <si>
    <t>186</t>
  </si>
  <si>
    <t>998766102</t>
  </si>
  <si>
    <t>Přesun hmot pro konstrukce truhlářské stanovený z hmotnosti přesunovaného materiálu vodorovná dopravní vzdálenost do 50 m v objektech výšky přes 6 do 12 m</t>
  </si>
  <si>
    <t>1943031968</t>
  </si>
  <si>
    <t>776</t>
  </si>
  <si>
    <t>Podlahy povlakové</t>
  </si>
  <si>
    <t>187</t>
  </si>
  <si>
    <t>776111311</t>
  </si>
  <si>
    <t>Příprava podkladu vysátí podlah</t>
  </si>
  <si>
    <t>-1212205623</t>
  </si>
  <si>
    <t>60,27+195,4+7,59+9,08+31,95+10,18"f2 1 np</t>
  </si>
  <si>
    <t>188</t>
  </si>
  <si>
    <t>776121111</t>
  </si>
  <si>
    <t>Příprava podkladu penetrace vodou ředitelná na savý podklad (válečkováním) ředěná v poměru 1:3 podlah</t>
  </si>
  <si>
    <t>-332145841</t>
  </si>
  <si>
    <t>189</t>
  </si>
  <si>
    <t>776141112x</t>
  </si>
  <si>
    <t>Příprava podkladu vyrovnání samonivelační stěrkou podlah min.pevnosti 25 MPa, tloušťky přes 3 do 5 mm</t>
  </si>
  <si>
    <t>1227512326</t>
  </si>
  <si>
    <t>190</t>
  </si>
  <si>
    <t>776201811</t>
  </si>
  <si>
    <t>Demontáž povlakových podlahovin lepených ručně bez podložky</t>
  </si>
  <si>
    <t>-2132019584</t>
  </si>
  <si>
    <t>9,08+8+7,03+7,34+196,12+28,37+31,32+31,77+10,26"1 NP</t>
  </si>
  <si>
    <t>191</t>
  </si>
  <si>
    <t>776221111</t>
  </si>
  <si>
    <t>Lepení pásů z PVC DISPERZNÍM lepidlem BEZ ROZPOUŠTĚDEL VČETNĚ SVAŘOVÁNÍ SPOJŮ</t>
  </si>
  <si>
    <t>-1654556369</t>
  </si>
  <si>
    <t>192</t>
  </si>
  <si>
    <t>607561110</t>
  </si>
  <si>
    <t>krytina podlahová heterogenní  NA PŘÍRODNÍ BÁZI  R9  ZÁTĚŽ 43 , šířka 2 m, tl. 2,5 mm PODROBNÁ SPECIFIKACE VIZ SKLADBA F2</t>
  </si>
  <si>
    <t>-1755605764</t>
  </si>
  <si>
    <t>314,47</t>
  </si>
  <si>
    <t>142,16*0,05"na soklík</t>
  </si>
  <si>
    <t>321,578*1,05 'Přepočtené koeficientem množství</t>
  </si>
  <si>
    <t>193</t>
  </si>
  <si>
    <t>776411111</t>
  </si>
  <si>
    <t>D+Montáž obvodových soklíků výšky do 80 mm-SOKL PŘÍŘEZ DO LIŠTY 50 MM</t>
  </si>
  <si>
    <t>1189501231</t>
  </si>
  <si>
    <t>17,5+17,5+3,1-4-4*0,8-1,8"1.01</t>
  </si>
  <si>
    <t>18+0,4*12+6,1+1,6*4+18+11+0,4*4-1,06+0,4*11+1"1.02</t>
  </si>
  <si>
    <t>3*3-0,8-0,6"1.17</t>
  </si>
  <si>
    <t>3*4-0,7-0,8"1.18</t>
  </si>
  <si>
    <t>0,6+0,125+0,6+0,125+3,7+2,7"1.20</t>
  </si>
  <si>
    <t>3,7*2+2,7"1.21</t>
  </si>
  <si>
    <t>135,39*1,05 'Přepočtené koeficientem množství</t>
  </si>
  <si>
    <t>194</t>
  </si>
  <si>
    <t>775429121</t>
  </si>
  <si>
    <t>Montáž lišty přechodové</t>
  </si>
  <si>
    <t>-82430823</t>
  </si>
  <si>
    <t>0,8*19 "vnitřní dveře</t>
  </si>
  <si>
    <t>195</t>
  </si>
  <si>
    <t>553431200</t>
  </si>
  <si>
    <t xml:space="preserve">hliníkový přechodový profil  </t>
  </si>
  <si>
    <t>1499598781</t>
  </si>
  <si>
    <t>14,545*1,1 'Přepočtené koeficientem množství</t>
  </si>
  <si>
    <t>196</t>
  </si>
  <si>
    <t>998776102</t>
  </si>
  <si>
    <t>Přesun hmot pro podlahy povlakové stanovený z hmotnosti přesunovaného materiálu vodorovná dopravní vzdálenost do 50 m v objektech výšky přes 6 do 12 m</t>
  </si>
  <si>
    <t>-950742205</t>
  </si>
  <si>
    <t>777</t>
  </si>
  <si>
    <t>Podlahy lité</t>
  </si>
  <si>
    <t>197</t>
  </si>
  <si>
    <t>777115031</t>
  </si>
  <si>
    <t>EPOXIDOVÁ STĚRKA SE VSYPEM, PENETRACÍ A S PODKLADNÍ SAMONIVELAČNÍ HMOTOU VYZTUŽENOU VLÁKNY SKLADBA F4</t>
  </si>
  <si>
    <t>1965145631</t>
  </si>
  <si>
    <t>41,32"PODLAHA STROJOVNA vzt STŘECHa</t>
  </si>
  <si>
    <t>198</t>
  </si>
  <si>
    <t>998777101</t>
  </si>
  <si>
    <t>Přesun hmot pro podlahy lité stanovený z hmotnosti přesunovaného materiálu vodorovná dopravní vzdálenost do 50 m v objektech výšky do 6 m</t>
  </si>
  <si>
    <t>960338869</t>
  </si>
  <si>
    <t>781</t>
  </si>
  <si>
    <t>Dokončovací práce - obklady</t>
  </si>
  <si>
    <t>199</t>
  </si>
  <si>
    <t>781413111</t>
  </si>
  <si>
    <t>Montáž obkladů vnitřních stěn z obkladaček a dekorů (listel) pórovinových lepených standardním lepidlem z obkladaček pravoúhlých do 22 ks/m2</t>
  </si>
  <si>
    <t>-1880726090</t>
  </si>
  <si>
    <t>(0,24+0,76+0,6+2,52+3,9+1,65+0,15+3,4+1,65+0,15+3,9+3,25+0,6+1+11,5+0,4+0,4+0,4+0,4+0,4+0,4+7,4+0,8+0,8+0,4)*2,4-1,35*2,4"m.č.1.03-1.05</t>
  </si>
  <si>
    <t>(4,325+0,4+0,4+4,325+3+3-0,9-0,9)*2,4"1.08</t>
  </si>
  <si>
    <t>(1,2+1,2+1,2+1,2)*2,4-0,8*2"1.13</t>
  </si>
  <si>
    <t>(1,6+1,7+1,2+1,2)*2,4-0,7*2"1.14</t>
  </si>
  <si>
    <t>(0,5+1,2+0,3)*2,4"1.15</t>
  </si>
  <si>
    <t>(0,95+0,95+1,05+1,05)*2,4-0,7*2"1.16</t>
  </si>
  <si>
    <t>2,15*2,4"1.20</t>
  </si>
  <si>
    <t>200</t>
  </si>
  <si>
    <t>597610650</t>
  </si>
  <si>
    <t>obkládačky keramické  20 x 40 cm I. j.specifikace TZ str. 6</t>
  </si>
  <si>
    <t>2080251013</t>
  </si>
  <si>
    <t>182,848</t>
  </si>
  <si>
    <t>182,848*1,05 'Přepočtené koeficientem množství</t>
  </si>
  <si>
    <t>201</t>
  </si>
  <si>
    <t>781493111</t>
  </si>
  <si>
    <t>D+M hliníkových profily rohové a ukonč. lepené standardním lepidlem</t>
  </si>
  <si>
    <t>2045201790</t>
  </si>
  <si>
    <t>324-16"tabulka záměč. prvkú mínus podlahové lišty</t>
  </si>
  <si>
    <t>202</t>
  </si>
  <si>
    <t>781493610</t>
  </si>
  <si>
    <t>d+Montáž plastových dvířek 250*250</t>
  </si>
  <si>
    <t>-1135172529</t>
  </si>
  <si>
    <t>6"předpoklad</t>
  </si>
  <si>
    <t>203</t>
  </si>
  <si>
    <t>781495111</t>
  </si>
  <si>
    <t>Ostatní prvky ostatní práce penetrace podkladu</t>
  </si>
  <si>
    <t>1400161858</t>
  </si>
  <si>
    <t>204</t>
  </si>
  <si>
    <t>781495115</t>
  </si>
  <si>
    <t>Ostatní prvky ostatní práce spárování silikonem</t>
  </si>
  <si>
    <t>-706867783</t>
  </si>
  <si>
    <t>250 "předpoklad</t>
  </si>
  <si>
    <t>205</t>
  </si>
  <si>
    <t>998781102</t>
  </si>
  <si>
    <t>Přesun hmot pro obklady keramické stanovený z hmotnosti přesunovaného materiálu vodorovná dopravní vzdálenost do 50 m v objektech výšky přes 6 do 12 m</t>
  </si>
  <si>
    <t>1136211881</t>
  </si>
  <si>
    <t>783</t>
  </si>
  <si>
    <t>Dokončovací práce - nátěry</t>
  </si>
  <si>
    <t>206</t>
  </si>
  <si>
    <t>7832211119XX</t>
  </si>
  <si>
    <t>REPASE OBROUŠENÍ , VYSPRAVENÍ syntetické KDK barva dražší lesklý povrch 1x antikorozní, 1x základní, 2x email</t>
  </si>
  <si>
    <t>-107249603</t>
  </si>
  <si>
    <t>(2+2+0,9)*0,3"902 L</t>
  </si>
  <si>
    <t>(2+2+0,8)*0,3"801 P</t>
  </si>
  <si>
    <t>(2+2+0,7)*0,3*2"702 L+P</t>
  </si>
  <si>
    <t>(2+2+0,6)*0,3"601L</t>
  </si>
  <si>
    <t>207</t>
  </si>
  <si>
    <t>783806807</t>
  </si>
  <si>
    <t>Odstranění nátěrů z omítek odstraňovačem nátěrů s obroušením</t>
  </si>
  <si>
    <t>434148101</t>
  </si>
  <si>
    <t>784</t>
  </si>
  <si>
    <t>Dokončovací práce - malby a tapety</t>
  </si>
  <si>
    <t>208</t>
  </si>
  <si>
    <t>784121001</t>
  </si>
  <si>
    <t>Oškrabání malby v místnostech výšky do 3,80 m</t>
  </si>
  <si>
    <t>-1960156566</t>
  </si>
  <si>
    <t>990,206*1,1 'Přepočtené koeficientem množství</t>
  </si>
  <si>
    <t>209</t>
  </si>
  <si>
    <t>784221101</t>
  </si>
  <si>
    <t>Malby z malířských směsí otěruvzdorných za sucha dvojnásobné, bílé za sucha otěruvzdorné dobře v místnostech výšky do 3,80 m</t>
  </si>
  <si>
    <t>-1199807150</t>
  </si>
  <si>
    <t>60,27+195,4+59+15,22+12,77+9,65+8,53+12,75+22,29+8,65+1,53+1,89+1,79+1,07+7,59+1,85+9,08+31,95+10,18"podhledy stropy</t>
  </si>
  <si>
    <t>172,837+524,726+587,907"stěny výměry dle omítek</t>
  </si>
  <si>
    <t>210</t>
  </si>
  <si>
    <t>784221157</t>
  </si>
  <si>
    <t>Malby z malířských směsí otěruvzdorných za sucha Příplatek k cenám dvojnásobných maleb na tónovacích automatech, v odstínu náročném-sytém</t>
  </si>
  <si>
    <t>-1977273671</t>
  </si>
  <si>
    <t>1756,93*0,1"10 % na pokyn projektanta za syté odstíny</t>
  </si>
  <si>
    <t>Práce a dodávky M</t>
  </si>
  <si>
    <t>33-M</t>
  </si>
  <si>
    <t>Montáže dopr.zaříz.,sklad. zař. a váh</t>
  </si>
  <si>
    <t>211</t>
  </si>
  <si>
    <t>330530206</t>
  </si>
  <si>
    <t>Demontáž výtahového stroje do 1600 kg -výtah,typ A1,B1,D2,E,F,C,Zvčetně likvidace</t>
  </si>
  <si>
    <t>423165382</t>
  </si>
  <si>
    <t>59-M</t>
  </si>
  <si>
    <t>VYBAVENÍ NÁBYTKEM</t>
  </si>
  <si>
    <t>212</t>
  </si>
  <si>
    <t>580 99991</t>
  </si>
  <si>
    <t>D+M KVĚTNÍK OZN. N01 SPECIFIKACE TABULKA NÁBYTKU</t>
  </si>
  <si>
    <t>-760653391</t>
  </si>
  <si>
    <t>213</t>
  </si>
  <si>
    <t>580 999912</t>
  </si>
  <si>
    <t>D+M ČEKACÍ LAVICE OZN. N02 SPECIFIKACE TABULKA NÁBYTKU</t>
  </si>
  <si>
    <t>168304084</t>
  </si>
  <si>
    <t>214</t>
  </si>
  <si>
    <t>580 999913</t>
  </si>
  <si>
    <t>D+M ŠATNÍ SKŘÍNKA OZN. N03 SPECIFIKACE TABULKA NÁBYTKU</t>
  </si>
  <si>
    <t>1073653587</t>
  </si>
  <si>
    <t>215</t>
  </si>
  <si>
    <t>580 999914</t>
  </si>
  <si>
    <t>D+M JÍDELNÍ STŮL STANDARD OZN. N04 SPECIFIKACE TABULKA NÁBYTKU</t>
  </si>
  <si>
    <t>385606241</t>
  </si>
  <si>
    <t>216</t>
  </si>
  <si>
    <t>580 999915</t>
  </si>
  <si>
    <t>D+M JÍDELNÍ STŮL STANDARD OZN. N03 SPECIFIKACE TABULKA NÁBYTKU</t>
  </si>
  <si>
    <t>7286583</t>
  </si>
  <si>
    <t>217</t>
  </si>
  <si>
    <t>580 999916</t>
  </si>
  <si>
    <t>D+M JÍDELNÍ ŽIDLE OZN. N06 SPECIFIKACE TABULKA NÁBYTKU</t>
  </si>
  <si>
    <t>-999218897</t>
  </si>
  <si>
    <t>OST</t>
  </si>
  <si>
    <t>Ostatní-INTERIEROVÉ PRVKY</t>
  </si>
  <si>
    <t>218</t>
  </si>
  <si>
    <t>004</t>
  </si>
  <si>
    <t>Dodávka a montáž prvků vybavení sociálních zařízení-ZÁSOBNÍK PAPÍROVÝCH RUČNÍKŮ-OZN.I01 POPIS TABULKA OSTATNÍCH PRVKŮ</t>
  </si>
  <si>
    <t>-1148925582</t>
  </si>
  <si>
    <t>219</t>
  </si>
  <si>
    <t>004A</t>
  </si>
  <si>
    <t>Dodávka a montáž prvků vybavení sociálních zařízení-ODPADKOVÝ KOŠ-OZN.I02 POPIS TABULKA OSTATNÍCH PRVKŮ</t>
  </si>
  <si>
    <t>370256180</t>
  </si>
  <si>
    <t>220</t>
  </si>
  <si>
    <t>004B</t>
  </si>
  <si>
    <t>Dodávka a montáž prvků vybavení sociálních zařízení-DVOJITÝ ZÁSOBNÍK TOALET. PAPÍRU-OZN.I03 POPIS TABULKA OSTATNÍCH PRVKŮ</t>
  </si>
  <si>
    <t>-353799782</t>
  </si>
  <si>
    <t>221</t>
  </si>
  <si>
    <t>003</t>
  </si>
  <si>
    <t>Dodávka a montáž prvků vybavení sociálních zařízení-DRŽÁK NA WC ŠTĚTKU-OZN. I 04 TABULKA OSTATNÍCH PRVKŮ</t>
  </si>
  <si>
    <t>1012126078</t>
  </si>
  <si>
    <t>1"I04</t>
  </si>
  <si>
    <t>222</t>
  </si>
  <si>
    <t>002</t>
  </si>
  <si>
    <t>Dodávka a montáž prvků vybavení sociálních zařízení-ZRCADLA 600*500 MM NEREZOVÝ MATERIÁL PODLOŽKA OZN.I 12 PŘESNÁ SPECIFIKACE TABULKA OSTATNÍCH PRVKŮ</t>
  </si>
  <si>
    <t>-1181505958</t>
  </si>
  <si>
    <t>223</t>
  </si>
  <si>
    <t>005</t>
  </si>
  <si>
    <t>Dodávka a montáž prvků- GARNYŽE OZN.I05, 06,SPECIFIKACE TABULKA OSTATNÍCH PRVKŮ</t>
  </si>
  <si>
    <t>2005153358</t>
  </si>
  <si>
    <t>18,2+3,2</t>
  </si>
  <si>
    <t>224</t>
  </si>
  <si>
    <t>005A</t>
  </si>
  <si>
    <t>Dodávka a montáž prvků- TEXTILNÍ ZÁVĚS OZN.I05, 06,SPECIFIKACE TABULKA OSTATNÍCH PRVKŮ</t>
  </si>
  <si>
    <t>-1507513899</t>
  </si>
  <si>
    <t>108,8+16,8</t>
  </si>
  <si>
    <t>225</t>
  </si>
  <si>
    <t>005B</t>
  </si>
  <si>
    <t>Dodávka a montáž prvků- TEXTILNÍ ZÁCLONA OZN.I05, 06,SPECIFIKACE TABULKA OSTATNÍCH PRVKŮ</t>
  </si>
  <si>
    <t>-386886786</t>
  </si>
  <si>
    <t>81,6+12,6</t>
  </si>
  <si>
    <t>226</t>
  </si>
  <si>
    <t>009</t>
  </si>
  <si>
    <t>Dodávka a montáž prvků vybavení sociálních zařízení-ZÁSOBNÍK PAPÍROVÝCH RUČNÍKŮ OZN.I 08</t>
  </si>
  <si>
    <t>-851431861</t>
  </si>
  <si>
    <t>VRN</t>
  </si>
  <si>
    <t>Vedlejší rozpočtové náklady</t>
  </si>
  <si>
    <t>VRN1</t>
  </si>
  <si>
    <t>Průzkumné, geodetické a projektové práce</t>
  </si>
  <si>
    <t>227</t>
  </si>
  <si>
    <t>013002000</t>
  </si>
  <si>
    <t>Hlavní tituly průvodních činností a nákladů průzkumné, geodetické a projektové práce PD SKUTEČNÉHO PROVEDENÍ VČETNĚ ŘEMESEL 3X TISK + ELEKTRONICKY</t>
  </si>
  <si>
    <t>soub</t>
  </si>
  <si>
    <t>1024</t>
  </si>
  <si>
    <t>2009153951</t>
  </si>
  <si>
    <t>VRN3</t>
  </si>
  <si>
    <t>Zařízení staveniště</t>
  </si>
  <si>
    <t>228</t>
  </si>
  <si>
    <t>030001000</t>
  </si>
  <si>
    <t>Základní rozdělení průvodních činností a nákladů zařízení staveniště</t>
  </si>
  <si>
    <t>-2106830231</t>
  </si>
  <si>
    <t>229</t>
  </si>
  <si>
    <t>034002000</t>
  </si>
  <si>
    <t>Hlavní tituly průvodních činností a nákladů zařízení staveniště zabezpečení staveniště</t>
  </si>
  <si>
    <t>-909163690</t>
  </si>
  <si>
    <t>230</t>
  </si>
  <si>
    <t>039002000</t>
  </si>
  <si>
    <t>Hlavní tituly průvodních činností a nákladů zařízení staveniště zrušení zařízení staveniště</t>
  </si>
  <si>
    <t>-1595210749</t>
  </si>
  <si>
    <t>231</t>
  </si>
  <si>
    <t>065002000</t>
  </si>
  <si>
    <t>Hlavní tituly průvodních činností a nákladů územní vlivy mimostaveništní doprava materiálů a výrobků</t>
  </si>
  <si>
    <t>-1869891592</t>
  </si>
  <si>
    <t>Soupis:</t>
  </si>
  <si>
    <t>701-1A - TECHNOLOGIE STRAVOVÁNÍ-GASTRO</t>
  </si>
  <si>
    <t xml:space="preserve"> </t>
  </si>
  <si>
    <t>El. multifunkční zařízení 100 lt. - rozsah teplot 30 ÷ 250 °C - automatický modus s 7 druhy provozu (maso, ryby a plody moře, zelenina a brambory, vaječné pokrmy, omáčky a polévky, mléčné a sladké pokrmy, finishing a servis) - ruční režim (vaření, pečení, fritování) - 350 programů tepelné úpravy, každý s až 12 programovacími kroky - vyklápění pánve pomocí elektromotoru, bezpečnostní termostat - zvedací a spouštěcí automatika (koše pro vaření a fritování) - příslušenství (rameno pro automatický zdvih košů, špachtle) ca 1157 x 914 x 1100 mm příkon el. ca 28 kW / 400V</t>
  </si>
  <si>
    <t>Pol69</t>
  </si>
  <si>
    <t>Nerezový rošt s vpustí - vč. zápachové uzávěry ca 600 x 400 mm</t>
  </si>
  <si>
    <t>Pol70</t>
  </si>
  <si>
    <t>Pracovní stůl - nerezový, police - bez lemů ca 1200 x 900 x 900 mm</t>
  </si>
  <si>
    <t>Pol71</t>
  </si>
  <si>
    <t>El. varný kotel 150 lt. - nepřímý ohřev - dno z AISI 316 - baterie na teplou i studenou vodu - bezpečnostní tlaková armatura ca 800 x 900 x 900 mm příkon el. ca 20 kW / 400V</t>
  </si>
  <si>
    <t>Pol72</t>
  </si>
  <si>
    <t>Nerezový rošt s vpustí - vč. zápachové uzávěry ca 800 x 400 mm</t>
  </si>
  <si>
    <t>Pol73</t>
  </si>
  <si>
    <t>Pracovní stůl - nerezový, police - bez lemů - baterie s otočným ramenem ca 1000 x 900 x 900 mm</t>
  </si>
  <si>
    <t>Pol74</t>
  </si>
  <si>
    <t>Plynový sporák 6-ti plotýnkový - 6 hořáků (4 kW, 3 x 7 kW, 2 x 10 kW) - na otevřené podestavbě ca 800 x 900 x 900 mm příkon plynu ca 45 kW</t>
  </si>
  <si>
    <t>Pol75</t>
  </si>
  <si>
    <t>Pracovní stůl - nerezový, police - bez lemů ca 1000 x 900 x 900 mm</t>
  </si>
  <si>
    <t>90L75A</t>
  </si>
  <si>
    <t>ODSÁVACÍ DIGESTOŘ-PROJEKT VZT -ZDE NEOCENOVAT</t>
  </si>
  <si>
    <t>-1637129316</t>
  </si>
  <si>
    <t>Pol76</t>
  </si>
  <si>
    <t>Manipulační vozík - nerezový, police ca 900 x 600 x 900 mm</t>
  </si>
  <si>
    <t>Pol77</t>
  </si>
  <si>
    <t>Stojanový vozík na GN nádoby - nerezový ca 400 x 600 x 1600 mm</t>
  </si>
  <si>
    <t>Pol78</t>
  </si>
  <si>
    <t>El. parní konvektomat 10 x GN 1/1 - pára 30°C - 130°C, horký vzduch 30°C - 300°C, kombinace horký vzduch a pára 30°C - 250°C, regenerace 30°C -180°C - 50 - 100 programů s až 6 kroky - dynamická výroba páry - patentovaný systém pomocí rekuperace (úspora vody a energie až o 30%) - volná kombinace až tří provozních režimů při jedné tepelné úpravě - funkce předehřátí / zchlazení varné komory - řídící jednotka množství páry - automatická regulace vlhkosti ve varném prostoru - sonda teploty jádra - program ručního čištění - digitální zobrazení času a teploty - dveře varného prostoru s dvojitým zasklením a aretací polohy, bezdotykový koncový spínač dveří - okapová vanička s trvalým odtokem - zabudovaný systém odlučování tuků bez nutnosti tukového filtru - automatické čištění za pomoci speciálních kartuší, automatická reverzace ventilátoru - podstavec se vsuny pro GN nádoby, vč. GN nádob, mycí systém - změkčovač vody ca 1000 x 800 x 1100 mm příkon el. ca 16 kW / 400V</t>
  </si>
  <si>
    <t>90L75B</t>
  </si>
  <si>
    <t>ODSÁVACÍ DIGESTOŘ-PROJEKT VZT ZDE NEOCENOVAT</t>
  </si>
  <si>
    <t>1920207291</t>
  </si>
  <si>
    <t>Pol79</t>
  </si>
  <si>
    <t>Pracovní stůl - nerezový, police - zadní lem ca 600 x 800 x 900 mm</t>
  </si>
  <si>
    <t>Pol80</t>
  </si>
  <si>
    <t>Pracovní stůl - nerezový, police - odsazené nohy - přesah desky přes polopříčku - bez lemů ca 1800 x 750 x 900 mm</t>
  </si>
  <si>
    <t>Pol81</t>
  </si>
  <si>
    <t>Vířič nápojů ´- dvě nádoby - samoobslužné dávkování nápoje - aktivní šnekový systém víření rozměry dle typu příkon el. ca 1 kW / 230V</t>
  </si>
  <si>
    <t>Pol82</t>
  </si>
  <si>
    <t>Výrobník čaje - nerezový - bezpečnostní pojistka - ukazatel hladiny vody v nádobě rozměry dle typu příkon el. ca 2 kW / 230V</t>
  </si>
  <si>
    <t>Pol83</t>
  </si>
  <si>
    <t>Výdejní chlazená vitrína - samoobslužná, vč. agregátu v podestavbě - výklopná dvířka - digitální termostat - osvětlení ca 1500 x 700 x 700 mm příkon el. ca 1 kW / 230V</t>
  </si>
  <si>
    <t>Pol84</t>
  </si>
  <si>
    <t>Pracovní stůl - nerezový, police - bez lemů - prostor pro chladící agregát - odsazené nohy - přesah desky přes polopříčku ca 1500 x 700 x 900 mm</t>
  </si>
  <si>
    <t>Pol85</t>
  </si>
  <si>
    <t>Výdejní deska na konzolích - nerezová - vč. konzol ca 3800 x 400 mm</t>
  </si>
  <si>
    <t>Pol86</t>
  </si>
  <si>
    <t>Hygienická nástavba - nerezové stojiny a výdejní deska - krycí sklo délka ca 1900 mm</t>
  </si>
  <si>
    <t>Pol87</t>
  </si>
  <si>
    <t>Pojezd na podnosy - nerezový ca 7600 x 300 mm</t>
  </si>
  <si>
    <t>Pol87A</t>
  </si>
  <si>
    <t>Pojízdný vyhřívaný zásobník na talíře-DVOUTUBUSOVÝ příkon cca 1 Kw/230 v -STÁVAJÍCÍ NEOCENOVAT</t>
  </si>
  <si>
    <t>-1887365439</t>
  </si>
  <si>
    <t>Pol88</t>
  </si>
  <si>
    <t>Pojízdný vyhřívaný zásobník na talíře - 2x plastové víko, 1x madlo - regulace teploty +30°C až +70°C ca 950 x 450 x 900 mm příkon el. ca 1 kW / 230V</t>
  </si>
  <si>
    <t>Pol89</t>
  </si>
  <si>
    <t>Pojízdná vyhřívaná vana pro 3 x GN 1/1 - plná police ve výšce 150mm - max.celoplošné zatížení police 80kg - 3x lisovaná vana GN 1/1, 1x madlo - samostatné ovládání každé vany - regulace teploty +30°C až +90°C - vč. GN nádob ca 1200 x 700 x 900 mm příkon el. ca 2,5 kW / 230V</t>
  </si>
  <si>
    <t>Pol90</t>
  </si>
  <si>
    <t>Konzolový vozík na koše (pro sklenice) - nerezový - vč. košů ca 550 x 800 x 900 mm</t>
  </si>
  <si>
    <t>Pol90A</t>
  </si>
  <si>
    <t>Pojízdný zásobník na podnosy a příbory -STÁVAJÍCÍ NEOCENOVAT</t>
  </si>
  <si>
    <t>1416237792</t>
  </si>
  <si>
    <t>Pol90B</t>
  </si>
  <si>
    <t>UMÝVADLO včetně baterie s dlouhou pákou -PROJEKT ZTI ZDE NEOCENOVAT</t>
  </si>
  <si>
    <t>2027341530</t>
  </si>
  <si>
    <t>Pol90c</t>
  </si>
  <si>
    <t>výlevka včetně baterie -PROJEKT ZTI ZDE NEOCENOVAT</t>
  </si>
  <si>
    <t>1234369770</t>
  </si>
  <si>
    <t>Pol90d</t>
  </si>
  <si>
    <t>umývadlo včetně baterie -PROJEKT ZTI ZDE NEOCENOVAT</t>
  </si>
  <si>
    <t>186350618</t>
  </si>
  <si>
    <t>Pol91</t>
  </si>
  <si>
    <t>Chladicí skříň - rozsah teplot +2 až + 15°C - bílé provedení - lze vložit GN2/1 nebo přepravku - ventilované chlazení - digitální termostat - 4 nastavitelné police, zabudovaný zámek ca 750 x 715 x 1800 mm příkon el. ca 0,2 kW /230V</t>
  </si>
  <si>
    <t>Pol91A</t>
  </si>
  <si>
    <t>Univerzální stroj -STÁVAJÍCÍ NEOCENOVAT</t>
  </si>
  <si>
    <t>1274690658</t>
  </si>
  <si>
    <t>Pol92</t>
  </si>
  <si>
    <t>Pracovní stůl s dřezem - nerezový - dřez 290 x 400 mm vpravo - stojánková baterie - police - zadní lem ca 1600 x 800 x 900 mm</t>
  </si>
  <si>
    <t>Pol93</t>
  </si>
  <si>
    <t>Nářezový stroj - průměr nože 300 mm - možnost regulace tloušťky řezu rozměry dle typu příkon el. ca 0,5 kW / 230V</t>
  </si>
  <si>
    <t>Pol94</t>
  </si>
  <si>
    <t>Pracovní stůl pojízdný - nerezový, police - 4 kolečka ca 1150 x 800 x 900 mm</t>
  </si>
  <si>
    <t>Pol95</t>
  </si>
  <si>
    <t>Pracovní stůl s dřevěnou deskou - nerezový, police - dřevěná deska ca 1250 x 800 x 900 mm</t>
  </si>
  <si>
    <t>Pol95A</t>
  </si>
  <si>
    <t>Pracovní stůl -STÁVAJÍCÍ NEOCENOVAT</t>
  </si>
  <si>
    <t>1653496611</t>
  </si>
  <si>
    <t>Pol96</t>
  </si>
  <si>
    <t>Pracovní stůl s dřezem - nerezový - dřez 290 x 400 mm vpravo - stojánková baterie - police - zadní lem ca 1450 x 800 x 900 mm</t>
  </si>
  <si>
    <t>Pol97</t>
  </si>
  <si>
    <t>Pracovní stůl pojízdný - nerezový, police - 4 kolečka ca 850 x 800 x 900 mm</t>
  </si>
  <si>
    <t>Pol97A</t>
  </si>
  <si>
    <t>1609720869</t>
  </si>
  <si>
    <t>Pol98</t>
  </si>
  <si>
    <t>Pracovní stůl - nerezový, roštová police ca 1550 x 700 x 900 mm</t>
  </si>
  <si>
    <t>Pol99</t>
  </si>
  <si>
    <t>Mycí stůl s dvěma dřezy - nerezový, roštová police - dva dřezy 600 x 500 mm - vč. oplachové sprchy s baterií ca 1400 x 700 x 900 mm</t>
  </si>
  <si>
    <t>Pol100</t>
  </si>
  <si>
    <t>Mycí stůl s dřezem - nerezový, roštová police - dřez 1000 x 500 mm - vč. oplachové sprchy s baterií ca 1150 x 700 x 900 mm</t>
  </si>
  <si>
    <t>Pol101</t>
  </si>
  <si>
    <t>Regál na nádobí - nerezový - policový ca 1600 x 550 x 1800 mm</t>
  </si>
  <si>
    <t>Pol102</t>
  </si>
  <si>
    <t>Nerezový rošt s vpustí - vč. zápachové uzávěry ca 900 x 300 mm</t>
  </si>
  <si>
    <t>Pol103</t>
  </si>
  <si>
    <t>Pracovní stůl - nerezový, roštová police - bez lemů - odsazené nohy - přesah desky přes polopříčku ca 2300 x 800 x 900 mm</t>
  </si>
  <si>
    <t>Pol104</t>
  </si>
  <si>
    <t>Pojezd na podnosy - nerezový ca 2300 x 300 mm</t>
  </si>
  <si>
    <t>Pol105</t>
  </si>
  <si>
    <t>Stojanový vozík na podnosy - nerezový rozměry dle velikosti podnosů</t>
  </si>
  <si>
    <t>Pol106</t>
  </si>
  <si>
    <t>Vstupní stůl k mycímu stroji s dřezem - nerezový - zadní lem v=300mm - roštová police ve výšce 150mm - lisovaný dřez 500x400x250 mm - pracovní deska vyztužená s úpravou pro vedení košů - vč. oplachové sprchy s baterií ca 1650 x 700 x 900 mm</t>
  </si>
  <si>
    <t>Pol107</t>
  </si>
  <si>
    <t>Nástěnná police šikmá na koše - nerezová ca 1100 x 500 mm</t>
  </si>
  <si>
    <t>Pol108</t>
  </si>
  <si>
    <t>Mycí stroj na nádobí průchozí - rohové provedení - jednoplášťové provedení, počet programů 3 - teoretický výkon (krátký/standardní/intenzivní program): 60/60/15 košů/hod - 2x dávkovač, 3x koš - obsah nádrže 35 litrů - topné těleso boileru 10,8 kW - rozměr koše 500x500 mm - zabudovaný dávkovač oplachového prostředku, filtrační systém se sítovým košíčkem, plochým sítem, sacím čepadlem a Mediamatem - elektronické ovládání s barevnými dispejem, samočistící program - hlubokotažená hygienická nádrž, hygienický košový nosič, odpadní čerpadlo - včetně košů a změkčovače vody ca 650 x 750 x 1400 / 1950 mm příkon el. 15 kW / 400V</t>
  </si>
  <si>
    <t>Pol108A</t>
  </si>
  <si>
    <t>1667508617</t>
  </si>
  <si>
    <t>Pol109</t>
  </si>
  <si>
    <t>Výstupní stůl k mycímu stroji - nerezový - roštová police ve výšce 150mm - pracovní deska vyztužená s úpravou pro vedení košů ca 1150 x 700 x 900 mm</t>
  </si>
  <si>
    <t>Pol110</t>
  </si>
  <si>
    <t>Regál na nádobí - nerezový - policový ca 1900 x 550 x 1800 mm</t>
  </si>
  <si>
    <t>Pol111</t>
  </si>
  <si>
    <t>Nerezový rošt s vpustí - vč. zápachové uzávěry ca 500 x 300 mm</t>
  </si>
  <si>
    <t>Pol112</t>
  </si>
  <si>
    <t>Skladový regál - policový, komaxit ca 1200 x 600 x 1800 mm</t>
  </si>
  <si>
    <t>Pol113</t>
  </si>
  <si>
    <t>Chladicí box stavebnicový - nařezané panely ISO 60mm - dveře křídlové 800/2000 - zakrývací lišty, osvětlení - vč. agregátu - bez podlahy - samostatná signalizace otevřených dveří nebo poklesu teploty - včetně čelního vykrytí otvoru pro box ca 2100 x 3000 x 2200 mm příkon el. ca 2 kW / 230V</t>
  </si>
  <si>
    <t>Pol114</t>
  </si>
  <si>
    <t>Regálová sestava do boxu - konstrukce regálů je plně odolná vůči korozi - police a stojny jsou vyrobeny z anodisované hliníkové slitiny - výplně polic jsou vyrobeny z polyethylenu a lze je snadno umývat v myčkách - nosnost police o délce 120 cm je 100 kg</t>
  </si>
  <si>
    <t>Pol115</t>
  </si>
  <si>
    <t>Skladový regál - policový, komaxit ca 950 x 450 x 1600 mm</t>
  </si>
  <si>
    <t>Pol116</t>
  </si>
  <si>
    <t>Chladící skříň - bílé provedení - ventilované chlazení - digitální termostat - 4 nastavitelné police, zabudovaný zámek ca 600 x 600 x 1800 mm příkon el. 0,2 kW / 230V</t>
  </si>
  <si>
    <t>Pol117</t>
  </si>
  <si>
    <t>Škrabka brambor - nerezová - na betonovém podstavci - vč. lapače škrobu ca 670 x 550 x 750 mm příkon el. ca 1 kW / 400V</t>
  </si>
  <si>
    <t>Pol118</t>
  </si>
  <si>
    <t>Pracovní stůl s dřezem - nerezový - dřez 400 x 400 mm vpravo - stojánková baterie - police - zadní lem ca 1200 x 800 x 900 mm</t>
  </si>
  <si>
    <t>Pol119</t>
  </si>
  <si>
    <t>Nerezový doměrek na konzolách - nerezový ca 400 x 400 mm</t>
  </si>
  <si>
    <t>Pol120</t>
  </si>
  <si>
    <t>Mrazící skříň - bílé provedení - ventilované chlazení - digitální termostat - 4 nastavitelné police, zabudovaný zámek ca 750 x 715 x 1800 mm příkon el. ca 0,3 kW /230V</t>
  </si>
  <si>
    <t>Pol1151</t>
  </si>
  <si>
    <t>Skladová rohož - ZDE NEOCENOVAT SOUČÁST STAVEBNÍ ČÁSTI</t>
  </si>
  <si>
    <t>-2091593381</t>
  </si>
  <si>
    <t>Pol67</t>
  </si>
  <si>
    <t>Montáž, doprava a zaškolení obsluhy</t>
  </si>
  <si>
    <t>komplet</t>
  </si>
  <si>
    <t>0000</t>
  </si>
  <si>
    <t xml:space="preserve">Pozn.Drobné vybavení (odpadkové koše, police, váhy, stolní zařízení apod.) bude doplněno investorem nebo provozovatelem dle potřeby před začátkem provozu stejně jako nádobí, příbory, atd a není v tomto výkazu zohledněno. </t>
  </si>
  <si>
    <t>POZNÁMKA</t>
  </si>
  <si>
    <t>49876819</t>
  </si>
  <si>
    <t>701-1 - ZDRAVOTNĚ TECHNICKÉ INSTALACE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</si>
  <si>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</si>
  <si>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</si>
  <si>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</si>
  <si>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</si>
  <si>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</si>
  <si>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>721</t>
  </si>
  <si>
    <t>Zdravotechnika - vnitřní kanalizace</t>
  </si>
  <si>
    <t>721140802</t>
  </si>
  <si>
    <t>Demontáž potrubí z litinových trub odpadních nebo dešťových do DN 100</t>
  </si>
  <si>
    <t>1392953909</t>
  </si>
  <si>
    <t>25+4</t>
  </si>
  <si>
    <t>721140806</t>
  </si>
  <si>
    <t>Demontáž potrubí z litinových trub odpadních nebo dešťových přes 100 do DN 200</t>
  </si>
  <si>
    <t>260216921</t>
  </si>
  <si>
    <t>721171803</t>
  </si>
  <si>
    <t>Demontáž potrubí z novodurových trub odpadních nebo připojovacích do D 75</t>
  </si>
  <si>
    <t>784893620</t>
  </si>
  <si>
    <t>721174004</t>
  </si>
  <si>
    <t>Potrubí z plastových trub polypropylenové svodné (ležaté) DN 70</t>
  </si>
  <si>
    <t>2005408992</t>
  </si>
  <si>
    <t>2,6+2,2+2+0,7+0,8+0,7</t>
  </si>
  <si>
    <t>721174005</t>
  </si>
  <si>
    <t>Potrubí z plastových trub polypropylenové svodné (ležaté) DN 100</t>
  </si>
  <si>
    <t>652364548</t>
  </si>
  <si>
    <t>4,3+3+4,5+2,2+2,2+0,5+1,5+0,5+5,4+1,9+2,2+2,5+2*0,5+0,3</t>
  </si>
  <si>
    <t>721174006</t>
  </si>
  <si>
    <t>Potrubí z plastových trub polypropylenové svodné (ležaté) DN 125</t>
  </si>
  <si>
    <t>1394584108</t>
  </si>
  <si>
    <t>12,4+5,8+1,3</t>
  </si>
  <si>
    <t>721174041</t>
  </si>
  <si>
    <t>Potrubí z plastových trub polypropylenové připojovací DN 32</t>
  </si>
  <si>
    <t>186174361</t>
  </si>
  <si>
    <t>3+2</t>
  </si>
  <si>
    <t>721174042</t>
  </si>
  <si>
    <t>Potrubí z plastových trub polypropylenové připojovací DN 40</t>
  </si>
  <si>
    <t>-1208561484</t>
  </si>
  <si>
    <t>7*0,2+0,4</t>
  </si>
  <si>
    <t>721174043</t>
  </si>
  <si>
    <t>Potrubí z plastových trub polypropylenové připojovací DN 50</t>
  </si>
  <si>
    <t>-1092097697</t>
  </si>
  <si>
    <t>07+3,2+0,5+1,6+0,4+1,8+2,1+1,6+2,1+1,5+1,7+0,2+1+1,7+3,6+1,6+2,5+0,5+1+0,4</t>
  </si>
  <si>
    <t>721174044</t>
  </si>
  <si>
    <t>Potrubí z plastových trub polypropylenové připojovací DN 70</t>
  </si>
  <si>
    <t>-1001588986</t>
  </si>
  <si>
    <t>721194104</t>
  </si>
  <si>
    <t>Vyměření přípojek na potrubí vyvedení a upevnění odpadních výpustek DN 40</t>
  </si>
  <si>
    <t>-718380108</t>
  </si>
  <si>
    <t>721194105</t>
  </si>
  <si>
    <t>Vyměření přípojek na potrubí vyvedení a upevnění odpadních výpustek DN 50</t>
  </si>
  <si>
    <t>-1268923925</t>
  </si>
  <si>
    <t>721194107</t>
  </si>
  <si>
    <t>Vyměření přípojek na potrubí vyvedení a upevnění odpadních výpustek DN 70</t>
  </si>
  <si>
    <t>1440813288</t>
  </si>
  <si>
    <t>721194109</t>
  </si>
  <si>
    <t>Vyměření přípojek na potrubí vyvedení a upevnění odpadních výpustek DN 100</t>
  </si>
  <si>
    <t>489467123</t>
  </si>
  <si>
    <t>721211421</t>
  </si>
  <si>
    <t>Podlahové vpusti se svislým odtokem DN 50/75/110 mřížka nerez 115x115</t>
  </si>
  <si>
    <t>1306663411</t>
  </si>
  <si>
    <t>721220801</t>
  </si>
  <si>
    <t>Demontáž zápachových uzávěrek do DN 70</t>
  </si>
  <si>
    <t>404699901</t>
  </si>
  <si>
    <t>721233122</t>
  </si>
  <si>
    <t>Střešní vtoky (vpusti) polypropylenové (PP) pro ploché střechy s odtokem svislým DN 110 tepelně izolovaný pro asfaltovou krytinu</t>
  </si>
  <si>
    <t>-212219088</t>
  </si>
  <si>
    <t>721273153</t>
  </si>
  <si>
    <t xml:space="preserve">Ventilační hlavice z polypropylenu (PP) DN 110 </t>
  </si>
  <si>
    <t>-1854086304</t>
  </si>
  <si>
    <t>721290111</t>
  </si>
  <si>
    <t>Zkouška těsnosti kanalizace v objektech vodou do DN 125</t>
  </si>
  <si>
    <t>-2010419307</t>
  </si>
  <si>
    <t>721290822</t>
  </si>
  <si>
    <t>Vnitrostaveništní přemístění vybouraných (demontovaných) hmot vnitřní kanalizace vodorovně do 100 m v objektech výšky přes 6 do 12 m</t>
  </si>
  <si>
    <t>-243930458</t>
  </si>
  <si>
    <t>998721102</t>
  </si>
  <si>
    <t>Přesun hmot pro vnitřní kanalizace stanovený z hmotnosti přesunovaného materiálu vodorovná dopravní vzdálenost do 50 m v objektech výšky přes 6 do 12 m</t>
  </si>
  <si>
    <t>983040314</t>
  </si>
  <si>
    <t>722</t>
  </si>
  <si>
    <t>Zdravotechnika - vnitřní vodovod</t>
  </si>
  <si>
    <t>722130801</t>
  </si>
  <si>
    <t>Demontáž potrubí z ocelových trubek pozinkovaných závitových do DN 25</t>
  </si>
  <si>
    <t>477216572</t>
  </si>
  <si>
    <t>722130802</t>
  </si>
  <si>
    <t>Demontáž potrubí z ocelových trubek pozinkovaných závitových přes 25 do DN 40</t>
  </si>
  <si>
    <t>-767664652</t>
  </si>
  <si>
    <t>722174002</t>
  </si>
  <si>
    <t>Potrubí z plastových trubek z polypropylenu (PPR) svařovaných polyfuzně PN 16 (SDR 7,4) D 20 x 2,8</t>
  </si>
  <si>
    <t>-1762128845</t>
  </si>
  <si>
    <t>28+17</t>
  </si>
  <si>
    <t>722174003</t>
  </si>
  <si>
    <t>Potrubí z plastových trubek z polypropylenu (PPR) svařovaných polyfuzně PN 16 (SDR 7,4) D 25 x 3,5</t>
  </si>
  <si>
    <t>-1905533050</t>
  </si>
  <si>
    <t>39,5+22,5+17,5</t>
  </si>
  <si>
    <t>722174004</t>
  </si>
  <si>
    <t>Potrubí z plastových trubek z polypropylenu (PPR) svařovaných polyfuzně PN 16 (SDR 7,4) D 32 x 4,4</t>
  </si>
  <si>
    <t>-2050608945</t>
  </si>
  <si>
    <t>16+21,5+25</t>
  </si>
  <si>
    <t>722174005</t>
  </si>
  <si>
    <t>Potrubí z plastových trubek z polypropylenu (PPR) svařovaných polyfuzně PN 16 (SDR 7,4) D 40 x 5,5</t>
  </si>
  <si>
    <t>1901869252</t>
  </si>
  <si>
    <t>30+30</t>
  </si>
  <si>
    <t>722174075</t>
  </si>
  <si>
    <t>Potrubí z plastových trubek z polypropylenu (PPR) svařovaných polyfuzně kompenzační smyčky na potrubí (PPR) D 40 x 6,7</t>
  </si>
  <si>
    <t>-1383778167</t>
  </si>
  <si>
    <t>722181211</t>
  </si>
  <si>
    <t>Ochrana potrubí termoizolačními trubicemi z pěnového polyetylenu PE přilepenými v příčných a podélných spojích, tloušťky izolace do 6 mm, vnitřního průměru izolace DN do 22 mm</t>
  </si>
  <si>
    <t>1244028918</t>
  </si>
  <si>
    <t>28+17,5</t>
  </si>
  <si>
    <t>722181222</t>
  </si>
  <si>
    <t>Ochrana potrubí termoizolačními trubicemi z pěnového polyetylenu PE přilepenými v příčných a podélných spojích, tloušťky izolace přes 6 do 9 mm, vnitřního průměru izolace DN přes 22 do 45 mm</t>
  </si>
  <si>
    <t>-2087965507</t>
  </si>
  <si>
    <t>247-45,5</t>
  </si>
  <si>
    <t>722190401</t>
  </si>
  <si>
    <t>Zřízení přípojek na potrubí vyvedení a upevnění výpustek do DN 25</t>
  </si>
  <si>
    <t>-493681962</t>
  </si>
  <si>
    <t>12+1+2+12+1</t>
  </si>
  <si>
    <t>722200001</t>
  </si>
  <si>
    <t>Demontáž potrubí přípomocné práce řezání sekání</t>
  </si>
  <si>
    <t>hod</t>
  </si>
  <si>
    <t>-334666674</t>
  </si>
  <si>
    <t>722230103</t>
  </si>
  <si>
    <t>Armatury se dvěma závity ventily přímé G 1</t>
  </si>
  <si>
    <t>301236815</t>
  </si>
  <si>
    <t>722230104</t>
  </si>
  <si>
    <t>Armatury se dvěma závity ventily přímé G 5/4</t>
  </si>
  <si>
    <t>1627606094</t>
  </si>
  <si>
    <t>722230105</t>
  </si>
  <si>
    <t>Armatury se dvěma závity ventily přímé G 6/4</t>
  </si>
  <si>
    <t>-1329229154</t>
  </si>
  <si>
    <t>722270001</t>
  </si>
  <si>
    <t>Demontáž potrubí a příslušenství přípomocné práce</t>
  </si>
  <si>
    <t>-625923413</t>
  </si>
  <si>
    <t>722290215</t>
  </si>
  <si>
    <t>Zkoušky, proplach a desinfekce vodovodního potrubí zkoušky těsnosti vodovodního potrubí hrdlového nebo přírubového do DN 100</t>
  </si>
  <si>
    <t>1226814186</t>
  </si>
  <si>
    <t>722290234</t>
  </si>
  <si>
    <t>Zkoušky, proplach a desinfekce vodovodního potrubí proplach a desinfekce vodovodního potrubí do DN 80</t>
  </si>
  <si>
    <t>990662406</t>
  </si>
  <si>
    <t>998722102</t>
  </si>
  <si>
    <t>Přesun hmot pro vnitřní vodovod stanovený z hmotnosti přesunovaného materiálu vodorovná dopravní vzdálenost do 50 m v objektech výšky přes 6 do 12 m</t>
  </si>
  <si>
    <t>-780083572</t>
  </si>
  <si>
    <t>723</t>
  </si>
  <si>
    <t>Zdravotechnika - vnitřní plynovod</t>
  </si>
  <si>
    <t>723111203</t>
  </si>
  <si>
    <t>Potrubí z ocelových trubek závitových černých spojovaných svařováním, bezešvých běžných DN 20</t>
  </si>
  <si>
    <t>494874727</t>
  </si>
  <si>
    <t>723120804</t>
  </si>
  <si>
    <t>Demontáž potrubí svařovaného z ocelových trubek závitových do DN 25</t>
  </si>
  <si>
    <t>-1432524091</t>
  </si>
  <si>
    <t>4,7+2,5+2+2,5+5,3+2</t>
  </si>
  <si>
    <t>723239102</t>
  </si>
  <si>
    <t>Armatury se dvěma závity montáž armatur se dvěma závity ostatních typů G 3/4</t>
  </si>
  <si>
    <t>-1662016474</t>
  </si>
  <si>
    <t>551389530</t>
  </si>
  <si>
    <t>kohout kulový PN42, T 185°C, plnoprůtokový, nikl, vrtulka, (EN 331, MOP 5) 3/4" žlutý</t>
  </si>
  <si>
    <t>-491605238</t>
  </si>
  <si>
    <t>723290822</t>
  </si>
  <si>
    <t>Vnitrostaveništní přemítění vybouraných (demontovaných) hmot vnitřní plynovod vodorovně do 100 m v objektech výšky přes 6 do 12 m</t>
  </si>
  <si>
    <t>-1637999728</t>
  </si>
  <si>
    <t>998723102</t>
  </si>
  <si>
    <t>Přesun hmot pro vnitřní plynovod stanovený z hmotnosti přesunovaného materiálu vodorovná dopravní vzdálenost do 50 m v objektech výšky přes 6 do 12 m</t>
  </si>
  <si>
    <t>1788459363</t>
  </si>
  <si>
    <t>725</t>
  </si>
  <si>
    <t>Zdravotechnika - zařizovací předměty</t>
  </si>
  <si>
    <t>725119125</t>
  </si>
  <si>
    <t>Zařízení záchodů montáž klozetových mís závěsných na nosné stěny</t>
  </si>
  <si>
    <t>-1541329513</t>
  </si>
  <si>
    <t>642360110</t>
  </si>
  <si>
    <t>klozet závěsný keramický hluboké splachování bílý 350x560x360 mm</t>
  </si>
  <si>
    <t>-1592340008</t>
  </si>
  <si>
    <t>725210821</t>
  </si>
  <si>
    <t>Demontáž umyvadel bez výtokových armatur umyvadel</t>
  </si>
  <si>
    <t>soubor</t>
  </si>
  <si>
    <t>-2004289139</t>
  </si>
  <si>
    <t>725211603</t>
  </si>
  <si>
    <t>Umyvadla keramická bez výtokových armatur se zápachovou uzávěrkou připevněná na stěnu šrouby bílá bez sloupu nebo krytu na sifon 600 mm</t>
  </si>
  <si>
    <t>-2039870746</t>
  </si>
  <si>
    <t>725310828</t>
  </si>
  <si>
    <t>Demontáž dřezů jednodílných bez výtokových armatur velkokuchyňských</t>
  </si>
  <si>
    <t>1810700211</t>
  </si>
  <si>
    <t>725330820</t>
  </si>
  <si>
    <t>Demontáž výlevek bez výtokových armatur a bez nádrže a splachovacího potrubí diturvitových</t>
  </si>
  <si>
    <t>1131163283</t>
  </si>
  <si>
    <t>725339111</t>
  </si>
  <si>
    <t>Výlevky montáž výlevky</t>
  </si>
  <si>
    <t>-1514628757</t>
  </si>
  <si>
    <t>642711010</t>
  </si>
  <si>
    <t>výlevka keramická</t>
  </si>
  <si>
    <t>490949581</t>
  </si>
  <si>
    <t>725819202</t>
  </si>
  <si>
    <t>Ventily montáž ventilů ostatních typů nástěnných G 3/4</t>
  </si>
  <si>
    <t>-2000006364</t>
  </si>
  <si>
    <t>551119960</t>
  </si>
  <si>
    <t>ventil pračkový kulový s filtrem 1/2" x 3/4"</t>
  </si>
  <si>
    <t>898774448</t>
  </si>
  <si>
    <t>725819401</t>
  </si>
  <si>
    <t>Ventily montáž ventilů ostatních typů rohových s připojovací trubičkou G 1/2</t>
  </si>
  <si>
    <t>342267540</t>
  </si>
  <si>
    <t>551119990</t>
  </si>
  <si>
    <t>ventil rohový kulový s filtrem 1/2" x 3/8"</t>
  </si>
  <si>
    <t>541522864</t>
  </si>
  <si>
    <t>725820801</t>
  </si>
  <si>
    <t>Demontáž baterií nástěnných do G 3/4</t>
  </si>
  <si>
    <t>1548367670</t>
  </si>
  <si>
    <t>725822611</t>
  </si>
  <si>
    <t>Baterie umyvadlové stojánkové pákové bez výpusti</t>
  </si>
  <si>
    <t>209412296</t>
  </si>
  <si>
    <t>725822612</t>
  </si>
  <si>
    <t>Baterie umyvadlové stojánkové pákové s výpustí</t>
  </si>
  <si>
    <t>1529439479</t>
  </si>
  <si>
    <t>725829131</t>
  </si>
  <si>
    <t>Baterie umyvadlové montáž ostatních typů stojánkových G 1/2</t>
  </si>
  <si>
    <t>1702168857</t>
  </si>
  <si>
    <t>551456880</t>
  </si>
  <si>
    <t>baterie umyvadlová stojánková páková chrom</t>
  </si>
  <si>
    <t>-496665767</t>
  </si>
  <si>
    <t>725849411</t>
  </si>
  <si>
    <t>Baterie sprchové montáž nástěnných baterií s nastavitelnou výškou sprchy</t>
  </si>
  <si>
    <t>CS ÚRS 2016 02</t>
  </si>
  <si>
    <t>1525722174</t>
  </si>
  <si>
    <t>551455910</t>
  </si>
  <si>
    <t>baterie sprchová páková 150mm chrom</t>
  </si>
  <si>
    <t>1474646338</t>
  </si>
  <si>
    <t>551455460</t>
  </si>
  <si>
    <t>souprava sprchová komplet pevná a ruční sprcha</t>
  </si>
  <si>
    <t>-105776719</t>
  </si>
  <si>
    <t>725851325</t>
  </si>
  <si>
    <t xml:space="preserve">Ventily odpadní pro zařizovací předměty umyvadlové bez přepadu G 5/4 </t>
  </si>
  <si>
    <t>41226935</t>
  </si>
  <si>
    <t>998725102</t>
  </si>
  <si>
    <t>Přesun hmot pro zařizovací předměty stanovený z hmotnosti přesunovaného materiálu vodorovná dopravní vzdálenost do 50 m v objektech výšky přes 6 do 12 m</t>
  </si>
  <si>
    <t>-661041725</t>
  </si>
  <si>
    <t>726</t>
  </si>
  <si>
    <t>Zdravotechnika - předstěnové instalace</t>
  </si>
  <si>
    <t>726131041</t>
  </si>
  <si>
    <t>Předstěnové instalační systémy do lehkých stěn s kovovou konstrukcí pro závěsné klozety ovládání zepředu, stavební výšky 1120 mm</t>
  </si>
  <si>
    <t>-182091550</t>
  </si>
  <si>
    <t>998726112</t>
  </si>
  <si>
    <t>Přesun hmot pro instalační prefabrikáty stanovený z hmotnosti přesunovaného materiálu vodorovná dopravní vzdálenost do 50 m v objektech výšky přes 6 m do 12 m</t>
  </si>
  <si>
    <t>-746415053</t>
  </si>
  <si>
    <t>701-2 - VYTÁPĚNÍ</t>
  </si>
  <si>
    <t xml:space="preserve">    732 - Ústřední vytápění - strojovny</t>
  </si>
  <si>
    <t xml:space="preserve">    733 - Ústřední vytápění - potrubí</t>
  </si>
  <si>
    <t xml:space="preserve">    734 - Ústřední vytápění - armatury</t>
  </si>
  <si>
    <t xml:space="preserve">    735 - Ústřední vytápění - otopná tělesa</t>
  </si>
  <si>
    <t>001 -  POZNÁMKY-pro všechny položky</t>
  </si>
  <si>
    <t>OST - Ostatní</t>
  </si>
  <si>
    <t>713411122</t>
  </si>
  <si>
    <t>Montáž izolace tepelné potrubí a ohybů pásy nebo rohožemi s povrchovou úpravou hliníkovou fólií připevněnými ocelovým drátem potrubí jednovrstvá</t>
  </si>
  <si>
    <t>-2095888860</t>
  </si>
  <si>
    <t>732</t>
  </si>
  <si>
    <t>Ústřední vytápění - strojovny</t>
  </si>
  <si>
    <t>732199100</t>
  </si>
  <si>
    <t>Montáž štítků orientačních</t>
  </si>
  <si>
    <t>-539406832</t>
  </si>
  <si>
    <t>732429111</t>
  </si>
  <si>
    <t>Čerpadla teplovodní montáž čerpadel (do potrubí) oběhových spirálních DN 25</t>
  </si>
  <si>
    <t>2108940835</t>
  </si>
  <si>
    <t>Oběhové čerpadlo pro vzduchotechniku, DN25, 230V, 56W, 0,46A, s elektronickou regulací otáček, vč. tepelné izolace, PN10, průtok 300 až 2500kg/h, výtlak při průtoku 1600kg/h ...10-40 kPa, hmotnost do 7kg, s možností napojení na nadřazenou regulaci</t>
  </si>
  <si>
    <t>-1278445702</t>
  </si>
  <si>
    <t>Oběhové čerpadlo pro vzduchotechniku, DN25, 230V, 91W, 0,75A, s elektronickou regulací otáček, vč. tepelné izolace, PN10, průtok 500 až 3000kg/h, výtlak při průtoku 2100kg/h ...10-60 kPa, hmotnost do 7kg, s možností napojení na nadřazenou regulaci</t>
  </si>
  <si>
    <t>890635421</t>
  </si>
  <si>
    <t>732429119</t>
  </si>
  <si>
    <t>Čerpadla teplovodní montáž čerpadel (do potrubí) oběhových spirálních DN 150</t>
  </si>
  <si>
    <t>671247151</t>
  </si>
  <si>
    <t>733</t>
  </si>
  <si>
    <t>Ústřední vytápění - potrubí</t>
  </si>
  <si>
    <t>733110806</t>
  </si>
  <si>
    <t>Demontáž potrubí z trubek ocelových závitových DN přes 15 do 32</t>
  </si>
  <si>
    <t>-35604331</t>
  </si>
  <si>
    <t>733110808</t>
  </si>
  <si>
    <t>Demontáž potrubí z trubek ocelových závitových DN přes 32 do 50</t>
  </si>
  <si>
    <t>-1743562147</t>
  </si>
  <si>
    <t>733110809</t>
  </si>
  <si>
    <t>1671946933</t>
  </si>
  <si>
    <t>733110811</t>
  </si>
  <si>
    <t>Demontáž potrubí z trubek ocelových závitových DN přes 50 do 80</t>
  </si>
  <si>
    <t>43937489</t>
  </si>
  <si>
    <t>733110812</t>
  </si>
  <si>
    <t>-822311202</t>
  </si>
  <si>
    <t>733113113</t>
  </si>
  <si>
    <t>Potrubí z trubek ocelových závitových Příplatek k ceně za zhotovení přípojky z ocelových trubek závitových DN 15</t>
  </si>
  <si>
    <t>2040791811</t>
  </si>
  <si>
    <t>733113115</t>
  </si>
  <si>
    <t>Potrubí z trubek ocelových závitových Příplatek k ceně za zhotovení přípojky z ocelových trubek závitových DN 25</t>
  </si>
  <si>
    <t>-615809397</t>
  </si>
  <si>
    <t>733113117</t>
  </si>
  <si>
    <t>Potrubí z trubek ocelových závitových Příplatek k ceně za zhotovení přípojky z ocelových trubek závitových DN 40</t>
  </si>
  <si>
    <t>1538476656</t>
  </si>
  <si>
    <t>733113120</t>
  </si>
  <si>
    <t>-1553451876</t>
  </si>
  <si>
    <t>733122203</t>
  </si>
  <si>
    <t>Potrubí z trubek ocelových hladkých spojovaných lisováním z uhlíkové oceli DN 15</t>
  </si>
  <si>
    <t>-954079471</t>
  </si>
  <si>
    <t>733122204</t>
  </si>
  <si>
    <t>Potrubí z trubek ocelových hladkých spojovaných lisováním z uhlíkové oceli DN 20</t>
  </si>
  <si>
    <t>1633708207</t>
  </si>
  <si>
    <t>733122205</t>
  </si>
  <si>
    <t>Potrubí z trubek ocelových hladkých spojovaných lisováním z uhlíkové oceli DN 25</t>
  </si>
  <si>
    <t>-1028033747</t>
  </si>
  <si>
    <t>733122207</t>
  </si>
  <si>
    <t>Potrubí z trubek ocelových hladkých spojovaných lisováním z uhlíkové oceli DN 40</t>
  </si>
  <si>
    <t>1504476800</t>
  </si>
  <si>
    <t>733141111</t>
  </si>
  <si>
    <t>Odvzdušňovací nádobky, odlučovače a odkalovače nádobky z trubek ocelových do DN 50</t>
  </si>
  <si>
    <t>204990943</t>
  </si>
  <si>
    <t>733190107</t>
  </si>
  <si>
    <t>Zkoušky těsnosti potrubí, manžety prostupové z trubek ocelových zkoušky těsnosti potrubí (za provozu) z trubek ocelových závitových DN do 40</t>
  </si>
  <si>
    <t>534700893</t>
  </si>
  <si>
    <t>734</t>
  </si>
  <si>
    <t>Ústřední vytápění - armatury</t>
  </si>
  <si>
    <t>734209131</t>
  </si>
  <si>
    <t>Montáž závitových armatur se 3 závity G 1/2 (DN 15)</t>
  </si>
  <si>
    <t>1533848848</t>
  </si>
  <si>
    <t>734209135</t>
  </si>
  <si>
    <t>Montáž závitových armatur se 3 závity G 3 (DN 80)</t>
  </si>
  <si>
    <t>453713485</t>
  </si>
  <si>
    <t>734209138</t>
  </si>
  <si>
    <t>-1845973570</t>
  </si>
  <si>
    <t>734220106</t>
  </si>
  <si>
    <t>Ventily regulační závitové vyvažovací přímé PN 20 do 100 st.C (CIM 727) G 3/4</t>
  </si>
  <si>
    <t>1292078099</t>
  </si>
  <si>
    <t>734220107</t>
  </si>
  <si>
    <t>-1984254351</t>
  </si>
  <si>
    <t>734220108</t>
  </si>
  <si>
    <t>1171021794</t>
  </si>
  <si>
    <t>734220110</t>
  </si>
  <si>
    <t>-1675302671</t>
  </si>
  <si>
    <t>734221558</t>
  </si>
  <si>
    <t>Ventily regulační závitové termostatické, bez hlavice ovládání PN 16 do 110 st.C přímé dvouregulační (R 402P Giacomini) G 1/2</t>
  </si>
  <si>
    <t>-1511569436</t>
  </si>
  <si>
    <t>734242423</t>
  </si>
  <si>
    <t>Ventily zpětné závitové PN 16 do 110 st.C (R60 Giacomini) přímé G 3/4</t>
  </si>
  <si>
    <t>-1300396980</t>
  </si>
  <si>
    <t>734242426</t>
  </si>
  <si>
    <t>-93539875</t>
  </si>
  <si>
    <t>734242427</t>
  </si>
  <si>
    <t>-1074608959</t>
  </si>
  <si>
    <t>734242428</t>
  </si>
  <si>
    <t>307595290</t>
  </si>
  <si>
    <t>734261720</t>
  </si>
  <si>
    <t>Šroubení regulační radiátorové přímé s vypouštěním (R 715TG Giacomini) G 1/2</t>
  </si>
  <si>
    <t>-185832313</t>
  </si>
  <si>
    <t>734261737</t>
  </si>
  <si>
    <t>Šroubení regulační radiátorové přímé G 1/2x15 bez vypouštění pro adaptér</t>
  </si>
  <si>
    <t>854308256</t>
  </si>
  <si>
    <t>734261739</t>
  </si>
  <si>
    <t>-1628967844</t>
  </si>
  <si>
    <t>734261740</t>
  </si>
  <si>
    <t>1344282616</t>
  </si>
  <si>
    <t>734291123</t>
  </si>
  <si>
    <t>Kohout plnící a vypouštěcí G 1/2 PN 10 do 110°C závitový-počet dle potřeby</t>
  </si>
  <si>
    <t>-1343758595</t>
  </si>
  <si>
    <t>734291244</t>
  </si>
  <si>
    <t>Ostatní armatury filtry závitové PN 16 do 130 st.C přímé s vnitřními závity (R 74A Giacomini) G 1</t>
  </si>
  <si>
    <t>-672262303</t>
  </si>
  <si>
    <t>734291246</t>
  </si>
  <si>
    <t>Filtr závitový přímý G 1 1/2 PN 16 do 130°C s vnitřními závity</t>
  </si>
  <si>
    <t>-1485965921</t>
  </si>
  <si>
    <t>734292772</t>
  </si>
  <si>
    <t>Ostatní armatury kulové kohouty PN 42 do 185 st.C plnoprůtokové s koulí „DADO“ vnitřní závit (R 910 Giacomini) G 1/2</t>
  </si>
  <si>
    <t>1247788711</t>
  </si>
  <si>
    <t>734292774</t>
  </si>
  <si>
    <t>Kohout kulový přímý G 1 PN 42 do 185°C plnoprůtokový s koulí DADO vnitřní závit</t>
  </si>
  <si>
    <t>-403005607</t>
  </si>
  <si>
    <t>734292776</t>
  </si>
  <si>
    <t>Kohout kulový přímý G 1 1/2 PN 42 do 185°C plnoprůtokový s koulí DADO vnitřní závit</t>
  </si>
  <si>
    <t>734916869</t>
  </si>
  <si>
    <t>734411139</t>
  </si>
  <si>
    <t>Teploměr technický s pevným stonkem a jímkou</t>
  </si>
  <si>
    <t>-1722036811</t>
  </si>
  <si>
    <t>734421130.1</t>
  </si>
  <si>
    <t>Tlakoměr nízkotlaký kruhový D 160 rozsah 0-10 Mpa spodní připojení</t>
  </si>
  <si>
    <t>1895994228</t>
  </si>
  <si>
    <t>734494213</t>
  </si>
  <si>
    <t>Měřicí armatury návarky s trubkovým závitem G 1/2</t>
  </si>
  <si>
    <t>-661013702</t>
  </si>
  <si>
    <t>735</t>
  </si>
  <si>
    <t>Ústřední vytápění - otopná tělesa</t>
  </si>
  <si>
    <t>735000912</t>
  </si>
  <si>
    <t>Regulace otopného systému při opravách vyregulování dvojregulačních ventilů a kohoutů s termostatickým ovládáním</t>
  </si>
  <si>
    <t>hod.</t>
  </si>
  <si>
    <t>1902746973</t>
  </si>
  <si>
    <t>735000913</t>
  </si>
  <si>
    <t>Vyregulování ventilu nebo kohoutu dvojregulačního s termostatickým ovládáním</t>
  </si>
  <si>
    <t>1564370334</t>
  </si>
  <si>
    <t>735151272</t>
  </si>
  <si>
    <t>Otopná tělesa panelová PN 1,0 MPa, T do 110 st.C jednodesková s jednou přídavnou přestupní plochou výšky tělesa 600 mm 500 mm / 501 W stavební délky / výkonu</t>
  </si>
  <si>
    <t>-22810747</t>
  </si>
  <si>
    <t>735151460</t>
  </si>
  <si>
    <t>Otopná tělesa panelová PN 1,0 MPa, T do 110 st.C dvoudesková s jednou přídavnou přestupní plochou výšky tělesa 500 mm 1400 mm / 1564 W stavební délky / výkonu</t>
  </si>
  <si>
    <t>-2022844894</t>
  </si>
  <si>
    <t>735151555</t>
  </si>
  <si>
    <t>Otopná tělesa panelová PN 1,0 MPa, T do 110 st.C dvoudesková se dvěma přídavnými přestupními plochami výšky tělesa 500 mm 800 mm / 1162 W stavební délky / výkonu</t>
  </si>
  <si>
    <t>-668505142</t>
  </si>
  <si>
    <t>735151557</t>
  </si>
  <si>
    <t>Otopná tělesa panelová PN 1,0 MPa, T do 110 st.C dvoudesková se dvěma přídavnými přestupními plochami výšky tělesa 500 mm 1000 mm / 1452 W stavební délky / výkonu</t>
  </si>
  <si>
    <t>-648110367</t>
  </si>
  <si>
    <t>735151559</t>
  </si>
  <si>
    <t>Otopná tělesa panelová KORADO Radik Klasik, typ 22 výšky tělesa 500 mm, délky 1200 mm</t>
  </si>
  <si>
    <t>457355424</t>
  </si>
  <si>
    <t>735151595</t>
  </si>
  <si>
    <t>Otopná tělesa panelová PN 1,0 MPa, T do 110 st.C dvoudesková se dvěma přídavnými přestupními plochami výšky tělesa 900 mm 800 mm / 1850 W stavební délky / výkonu</t>
  </si>
  <si>
    <t>513032115</t>
  </si>
  <si>
    <t>735159345</t>
  </si>
  <si>
    <t>Otopná tělesa panelová montáž otopných těles panelových mimo KORADO RADIK dvouřadých, stavební délky přes 1140 do 1500 mm</t>
  </si>
  <si>
    <t>1475674662</t>
  </si>
  <si>
    <t>735159347</t>
  </si>
  <si>
    <t>-2002495309</t>
  </si>
  <si>
    <t>735159348</t>
  </si>
  <si>
    <t>-114142889</t>
  </si>
  <si>
    <t>783425425</t>
  </si>
  <si>
    <t>Nátěry kovových potrubí a armatur syntetické na vzduchu schnoucí dražšími barvami (např. Düfa, …) potrubí do DN 50 mm polomatný povrch 1x antikorozní, 1x základní a 2x email</t>
  </si>
  <si>
    <t>-1486844877</t>
  </si>
  <si>
    <t>783425428</t>
  </si>
  <si>
    <t>Nátěry kovových potrubí a armatur syntetické na vzduchu schnoucí dražšími barvami (např. Düfa, …) potrubí do DN 50 mm základní antikorozní</t>
  </si>
  <si>
    <t>855417873</t>
  </si>
  <si>
    <t>783425430</t>
  </si>
  <si>
    <t>1545218511</t>
  </si>
  <si>
    <t>001</t>
  </si>
  <si>
    <t xml:space="preserve"> POZNÁMKY-pro všechny položky</t>
  </si>
  <si>
    <t>Všechno zařízení na rozvodech chladicí vody musí být použitelné pro chladicí vodu pro teploty 10o až + 40oC, PN16</t>
  </si>
  <si>
    <t>512</t>
  </si>
  <si>
    <t>779985324</t>
  </si>
  <si>
    <t>Nedílnou součástí výpisu materiálu je také technická zpráva a výkresy</t>
  </si>
  <si>
    <t>-1075240100</t>
  </si>
  <si>
    <t>Pozor</t>
  </si>
  <si>
    <t>-303672317</t>
  </si>
  <si>
    <t>Přesná místa ukončení přípojek budou stanovena podle požadavků technologie a před začátkem montáže rozvodů je nutno přesné umístění a ukončení přípojek konzultovat s technologií</t>
  </si>
  <si>
    <t>521917281</t>
  </si>
  <si>
    <t>1557236969</t>
  </si>
  <si>
    <t>598916972</t>
  </si>
  <si>
    <t>865418053</t>
  </si>
  <si>
    <t>185709965</t>
  </si>
  <si>
    <t>1267007846</t>
  </si>
  <si>
    <t>483599088</t>
  </si>
  <si>
    <t>108.1</t>
  </si>
  <si>
    <t>-1601999903</t>
  </si>
  <si>
    <t>-1391036941</t>
  </si>
  <si>
    <t>Ostatní</t>
  </si>
  <si>
    <t>77777h</t>
  </si>
  <si>
    <t>Topná zkouška, zaškolení obsluhy</t>
  </si>
  <si>
    <t>h</t>
  </si>
  <si>
    <t>2092612286</t>
  </si>
  <si>
    <t>77778h</t>
  </si>
  <si>
    <t>Dokumentace dílenská a skutečného provedení</t>
  </si>
  <si>
    <t>2077877444</t>
  </si>
  <si>
    <t>77779h</t>
  </si>
  <si>
    <t>-1001310989</t>
  </si>
  <si>
    <t>701-3 - ELEKTROINSTALACE</t>
  </si>
  <si>
    <t>Úroveň 3:</t>
  </si>
  <si>
    <t>701- 3A - SVÍTIDLA</t>
  </si>
  <si>
    <t>D1 - OZNAČENÍ SVÍTIDLA-svítidla včetně recyklačního poplatku</t>
  </si>
  <si>
    <t xml:space="preserve">    D2 - Design svítidel musí odpovídat svítidlům z knihy svítidel	_x000D_
Nutno doložit výpočet osvětlení</t>
  </si>
  <si>
    <t>D1</t>
  </si>
  <si>
    <t>OZNAČENÍ SVÍTIDLA-svítidla včetně recyklačního poplatku</t>
  </si>
  <si>
    <t>Pol1</t>
  </si>
  <si>
    <t>Stropní vestavné LED svítidlo typu downlight s nízkým stupněm oslnění UGR &lt; 19, max. 15,5W, LED min. 2.340lm, 3000°K, IP44, hliníková optika, kovové tělo, životnost 50.000hod L80B20, záruka 5 let, referneční výrobek Esagono NEW Remisi, Ozn.: SVA</t>
  </si>
  <si>
    <t>Pol2</t>
  </si>
  <si>
    <t>Stropní vestavné LED svítidlo typu downlight s nízkým stupněm oslnění UGR &lt; 19, max. 15,5W, LED min. 2.340lm, 3000°K, IP44, hliníková optika, kovové tělo, nouzové provedení 1 hod, životnost 50.000hod L80B20, záruka 5 let, referneční výrobek Esagono NEW Remisi EM, Ozn.: SVA-N</t>
  </si>
  <si>
    <t>Pol3</t>
  </si>
  <si>
    <t>Lineární led svítidlo s průběznou kabeláží, bílé ocelové tělo, opálový difuzor, driver v těle svítidla, IP43, vyzařování přímo/nepřímo, max. 36W, LED min. 5560lm, 3000°K, přímá složka stmívatelná DALI, životnost 50.000hod L80B20, záruka 5 let, referenční výrobek: Esagono ALGEBRA systém micro, Ozn. SVB</t>
  </si>
  <si>
    <t>Pol4</t>
  </si>
  <si>
    <t>Lineární LED svítidlo, bílé ocelové tělo, hliníkový odražeč, mikroprizmatický difuzor s nízkým stupněm oslnění UGR &lt; 19, driver v těle svítidla, IP43, max. 58W, LED min. 7.780lm, 4000°K, životnost 50.000hod L80B20, záruka 5 let, referenční výrobek:Esagono ALGEBRA MP, Ozn. SVC</t>
  </si>
  <si>
    <t>Pol5</t>
  </si>
  <si>
    <t>Lineární LED svítidlo, bílé ocelové tělo, hliníkový odražeč, mikroprizmatický difuzor s nízkým stupněm oslnění UGR &lt; 19, driver v těle svítidla, IP43, max. 36W, LED min. 5.100lm, 3000°K, životnost 50.000hod L80B20, záruka 5 let, referenční výrobek:Esagono ALGEBRA MP, Ozn. SVD</t>
  </si>
  <si>
    <t>Pol6</t>
  </si>
  <si>
    <t>Lineární LED svítidlo, bílé ocelové tělo, hliníkový odražeč, mikroprizmatický difuzor s nízkým stupněm oslnění UGR &lt; 19, driver v těle svítidla, IP43, max. 25W, LED min. 3.405lm, 3000°K, životnost 50.000hod L80B20, záruka 5 let, referenční výrobek:Esagono ALGEBRA MP, Ozn. SVE</t>
  </si>
  <si>
    <t>Pol7</t>
  </si>
  <si>
    <t>Lineární LED svítidlo, bílé ocelové tělo, hliníkový odražeč, mikroprizmatický difuzor s nízkým stupněm oslnění UGR &lt; 19, driver v těle svítidla, IP43, max. 64W, LED min. 8.500lm, 3000°K, životnost 50.000hod L80B20, záruka 5 let, referenční výrobek:Esagono ALGEBRA MP, Ozn. SVF</t>
  </si>
  <si>
    <t>Pol8</t>
  </si>
  <si>
    <t>Lineární LED svítidlo, bílé ocelové tělo, hliníkový odražeč, mikroprizmatický difuzor s nízkým stupněm oslnění UGR &lt; 19, driver v těle svítidla, IP43, max. 64W, LED min. 8.500lm, 3000°K, nouzové provedení 1 hod, životnost 50.000hod L80B20, záruka 5 let, referenční výrobek:Esagono ALGEBRA MP, Ozn. SVF-N</t>
  </si>
  <si>
    <t>Pol9</t>
  </si>
  <si>
    <t>Stropní LED svítidlo s vysokým krytím IP67, celé tělo z opálového polykarbonátu, hliníkový odražeč, driver v těle svítidla, INOX spony pro připevnění svítidla (strop nebo závěs), max. 54W, LED min. 7.750lm, 4000°K, životnost 50.000hod L80B20, záruka 5 let, referenční výrobek: Esagono INNOVA SP OP, Ozn. SVG</t>
  </si>
  <si>
    <t>Pol10</t>
  </si>
  <si>
    <t>Stropní LED svítidlo s vysokým krytím IP67, celé tělo z opálového polykarbonátu, hliníkový odražeč, driver v těle svítidla, INOX spony pro připevnění svítidla (strop nebo závěs), max. 54W, LED min. 7.750lm, 4000°K, nouzové provedení 1 hod, životnost 50.000hod L80B20, záruka 5 let, referenční výrobek: Esagono INNOVA SP OP, Ozn. SVG-N</t>
  </si>
  <si>
    <t>Pol11</t>
  </si>
  <si>
    <t>Stropní LED svítidlo s vysokým krytím IP67, celé tělo z opálového polykarbonátu, hliníkový odražeč, driver v těle svítidla, INOX spony pro připevnění svítidla (strop nebo závěs), max. 40,5W, LED min. 5.808lm, 4000°K, životnost 50.000hod L80B20, záruka 5 let, referenční výrobek: Esagono INNOVA SP OP, Ozn. SVH</t>
  </si>
  <si>
    <t>Pol12</t>
  </si>
  <si>
    <t>Stropní LED svítidlo s vysokým krytím IP67, celé tělo z opálového polykarbonátu, hliníkový odražeč, driver v těle svítidla, INOX spony pro připevnění svítidla (strop nebo závěs), max. 40,5W, LED min. 5.808lm, 4000°K, nouzové provedení 1 hod, životnost 50.000hod L80B20, záruka 5 let, referenční výrobek: Esagono INNOVA SP OP, Ozn. SVH-N</t>
  </si>
  <si>
    <t>Pol13</t>
  </si>
  <si>
    <t>Stropní LED svítidlo s vysokým krytím IP67, celé tělo z opálového polykarbonátu, hliníkový odražeč, driver v těle svítidla, délka svítidla 3.065mm, INOX spony pro připevnění svítidla (strop nebo závěs), max. 108W, LED min. 15.500lm, 4000°K, životnost 50.000hod L80B20, záruka 5 let, referenční výrobek: Esagono INNOVA LONG OP, Ozn. SVI</t>
  </si>
  <si>
    <t>Pol14</t>
  </si>
  <si>
    <t>Stropní LED svítidlo s vysokým krytím IP67, celé tělo z opálového polykarbonátu, hliníkový odražeč, driver v těle svítidla, INOX spony pro připevnění svítidla (strop nebo závěs), max. 20W, LED min. 2.700lm, 4000°K, životnost 50.000hod L80B20, záruka 5 let, referenční výrobek: Esagono INNOVA SP OP, Ozn. SVJ</t>
  </si>
  <si>
    <t>Pol15</t>
  </si>
  <si>
    <t>Stropní vestavné LED svítidlo typu downlight s nízkým stupněm oslnění UGR &lt; 19, max. 15,5W, LED min. 2.340lm, 4000°K, IP44, hliníková optika, kovové tělo, životnost 50.000hod L80B20, záruka 5 let, referneční výrobek: Esagono NEW Remisi, Ozn.: SVK</t>
  </si>
  <si>
    <t>Pol16</t>
  </si>
  <si>
    <t>Nouzové LED svítidlo s možností volby SE/SA, IP40, výkon LED odpovídající zářivce 11W, dopa zálohy 1hod, Referenční výrobek: Esagono NOA LED, Ozn.: N</t>
  </si>
  <si>
    <t>D2</t>
  </si>
  <si>
    <t>Design svítidel musí odpovídat svítidlům z knihy svítidel	_x000D_
Nutno doložit výpočet osvětlení</t>
  </si>
  <si>
    <t>01</t>
  </si>
  <si>
    <t xml:space="preserve">Maximální povolena barelná odchylka LED je 3 stupně MacAdam </t>
  </si>
  <si>
    <t>723901614</t>
  </si>
  <si>
    <t>701-3 B - SILNOPROUDÉ ROZVODY</t>
  </si>
  <si>
    <t xml:space="preserve">D1 - </t>
  </si>
  <si>
    <t xml:space="preserve">    Stavební přípomoce, - Stavební přípomoce, konstrukce a ostatní</t>
  </si>
  <si>
    <t xml:space="preserve">    740 - Elektromontáže - 740 - Elektromontáže - zkoušky a prohlídky elektrických rozvodů a zařízení</t>
  </si>
  <si>
    <t xml:space="preserve">    921 - Elektromontážn - 921 - Elektromontážní práce - silnoproud</t>
  </si>
  <si>
    <t xml:space="preserve">    VRN1 - Průzkumné, ge - VRN1 - Průzkumné, geodetické a projektové práce</t>
  </si>
  <si>
    <t>Stavební přípomoce,</t>
  </si>
  <si>
    <t>Stavební přípomoce, konstrukce a ostatní</t>
  </si>
  <si>
    <t>971042231</t>
  </si>
  <si>
    <t>Vybourání otvorů v betonových příčkách a zdech pl do 0,0225 m2 tl do 150 mm</t>
  </si>
  <si>
    <t>949101110</t>
  </si>
  <si>
    <t>Pomocné pracovní lešení</t>
  </si>
  <si>
    <t>740 - Elektromontáže</t>
  </si>
  <si>
    <t>740 - Elektromontáže - zkoušky a prohlídky elektrických rozvodů a zařízení</t>
  </si>
  <si>
    <t>740991300</t>
  </si>
  <si>
    <t>Celková prohlídka elektrického rozvodu a zařízení do 1 milionu Kč</t>
  </si>
  <si>
    <t>921 - Elektromontážn</t>
  </si>
  <si>
    <t>921 - Elektromontážní práce - silnoproud</t>
  </si>
  <si>
    <t>345710940</t>
  </si>
  <si>
    <t>trubka elektroinstalační tuhá z PVC L 3 m 1532</t>
  </si>
  <si>
    <t>210010009</t>
  </si>
  <si>
    <t>Montáž trubek plastových tuhých D 29 mm uložených pod omítku</t>
  </si>
  <si>
    <t>345714280</t>
  </si>
  <si>
    <t>krabice pancéřová z PH 8111 117x117x58 mm svorkovnicí S-96</t>
  </si>
  <si>
    <t>210010316</t>
  </si>
  <si>
    <t>Montáž krabic nástěnných plastových čtyřhranných do 100x100 mm</t>
  </si>
  <si>
    <t>345715110</t>
  </si>
  <si>
    <t>krabice přístrojová instalační KP 68/2</t>
  </si>
  <si>
    <t>210010301</t>
  </si>
  <si>
    <t>Montáž krabic přístrojových zapuštěných plastových kruhových KU 68/1, KU68/1301, KP67, KP68/2</t>
  </si>
  <si>
    <t>345715230</t>
  </si>
  <si>
    <t>krabice přístrojová odbočná s víčkem z PH KO97/5</t>
  </si>
  <si>
    <t>210010311</t>
  </si>
  <si>
    <t>Montáž krabic odbočných zapuštěných plastových kruhových KU68-1902/KO68, KO97/KO97V</t>
  </si>
  <si>
    <t>341110050</t>
  </si>
  <si>
    <t>kabel silový s Cu jádrem CYKY 2x1,5 mm2</t>
  </si>
  <si>
    <t>210800101</t>
  </si>
  <si>
    <t>Montáž měděných kabelů CYKY,CYBY,CYMY,NYM,CYKYLS,CYKYLo 2x1,5 mm2 uložených pod omítku ve stěně</t>
  </si>
  <si>
    <t>341110300</t>
  </si>
  <si>
    <t>kabel silový s Cu jádrem CYKY-J 3x1,5 mm2</t>
  </si>
  <si>
    <t>341110300.1</t>
  </si>
  <si>
    <t>kabel silový s Cu jádrem CYKY-O 3x1,5 mm2</t>
  </si>
  <si>
    <t>210800105</t>
  </si>
  <si>
    <t>Montáž měděných kabelů CYKY,CYBY,CYMY,NYM,CYKYLS,CYKYLo 3x1,5 mm2 uložených pod omítku ve stěně</t>
  </si>
  <si>
    <t>341110360</t>
  </si>
  <si>
    <t>kabel silový s Cu jádrem CYKY-J 3x2,5 mm2</t>
  </si>
  <si>
    <t>210800106</t>
  </si>
  <si>
    <t>Montáž měděných kabelů CYKY,CYBY,CYMY,NYM,CYKYLS,CYKYLo 3x2,5 mm2 uložených pod omítku ve stěně</t>
  </si>
  <si>
    <t>341110940</t>
  </si>
  <si>
    <t>kabel silový s Cu jádrem CYKY-J 5x2,5 mm2</t>
  </si>
  <si>
    <t>210800116</t>
  </si>
  <si>
    <t>Montáž měděných kabelů CYKY,CYBY,CYMY,NYM,CYKYLS,CYKYLo 5x2,5 mm2 uložených pod omítku ve stěně</t>
  </si>
  <si>
    <t>341111000</t>
  </si>
  <si>
    <t>kabel silový s Cu jádrem CYKY-J 5x6 mm2</t>
  </si>
  <si>
    <t>210800133R</t>
  </si>
  <si>
    <t>Montáž měděných kabelů CYKY,CYBY,CYMY,NYM,CYKYLS,CYKYLo 5x6 mm2 uložených pod omítku stropu</t>
  </si>
  <si>
    <t>341111000R</t>
  </si>
  <si>
    <t>kabel silový s Cu jádrem CYKY-J 5x10 mm2</t>
  </si>
  <si>
    <t>210800116R</t>
  </si>
  <si>
    <t>Montáž měděných kabelů CYKY,CYBY,CYMY,NYM,CYKYLS,CYKYLo 5x10 mm2 uložených pod omítku ve stěně</t>
  </si>
  <si>
    <t>341116100</t>
  </si>
  <si>
    <t>kabel silový s Cu jádrem CYKY-J 5x16 mm2</t>
  </si>
  <si>
    <t>210800116R.1</t>
  </si>
  <si>
    <t>Montáž měděných kabelů CYKY,CYBY,CYMY,NYM,CYKYLS,CYKYLo 5x16 mm2 uložených pod omítku ve stěně</t>
  </si>
  <si>
    <t>341421620</t>
  </si>
  <si>
    <t>vodič silový s Cu jádrem CYA H07 V-K 25 mm2 - zž</t>
  </si>
  <si>
    <t>210800007</t>
  </si>
  <si>
    <t>Montáž měděných vodičů CYY, CMA, CY, CYA, HO5V, HO7V 25 až 35 mm2 pod omítku ve stěně</t>
  </si>
  <si>
    <t>341455280</t>
  </si>
  <si>
    <t>šňůra střední s Cu jádrem CGSG (H05RN-F)3x2,50 mm2</t>
  </si>
  <si>
    <t>210802452</t>
  </si>
  <si>
    <t>Montáž měděných vodičů CGSG, CFLG, CGSU do 1 kV 3x2,50 mm2 uložených pevně</t>
  </si>
  <si>
    <t>341455680</t>
  </si>
  <si>
    <t>šňůra střední s Cu jádrem CGSG (H05RN-F)5x2,50 mm2</t>
  </si>
  <si>
    <t>210802468</t>
  </si>
  <si>
    <t>Montáž měděných vodičů CGSG, CFLG, CGSU do 1 kV 5x2,50 mm2 uložených pevně</t>
  </si>
  <si>
    <t>341455720</t>
  </si>
  <si>
    <t>šňůra střední s Cu jádrem CGSG (H05RN-F)5x6 mm2</t>
  </si>
  <si>
    <t>210802470</t>
  </si>
  <si>
    <t>Montáž měděných vodičů CGSG, CFLG, CGSU do 1 kV 5x6 mm2 uložených pevně</t>
  </si>
  <si>
    <t>341455720.1</t>
  </si>
  <si>
    <t>šňůra střední s Cu jádrem CGSG (H05RN-F)5x10 mm2</t>
  </si>
  <si>
    <t>210802471</t>
  </si>
  <si>
    <t>Montáž měděných vodičů CGSG, CFLG, CGSU do 1 kV 5x10 mm2 uložených pevně</t>
  </si>
  <si>
    <t>341455720r1</t>
  </si>
  <si>
    <t>šňůra střední s Cu jádrem CGSG (H05RN-F)5x16 mm2</t>
  </si>
  <si>
    <t>210802472</t>
  </si>
  <si>
    <t>Montáž měděných vodičů CGSG, CFLG, CGSU do 1 kV 5x16 mm2 uložených pevně</t>
  </si>
  <si>
    <t>210800116-D</t>
  </si>
  <si>
    <t>Demontáž kabel Cu sk.1 do 1 kV do 5x6 mm2 uložených pod omítku ve stěně</t>
  </si>
  <si>
    <t>210100173</t>
  </si>
  <si>
    <t>Ukončení kabelů smršťovací záklopkou nebo páskou se zapojením bez letování žíly do 3x4 mm2</t>
  </si>
  <si>
    <t>210100258</t>
  </si>
  <si>
    <t>Ukončení kabelů smršťovací záklopkou nebo páskou se zapojením bez letování žíly do 5x4 mm2</t>
  </si>
  <si>
    <t>210100259</t>
  </si>
  <si>
    <t>Ukončení kabelů smršťovací záklopkou nebo páskou se zapojením bez letování žíly do 5x10 mm2</t>
  </si>
  <si>
    <t>210100156R</t>
  </si>
  <si>
    <t>Ukončení kabelů smršťovací záklopkou nebo páskou se zapojením bez letování žíly do 5x25 mm2</t>
  </si>
  <si>
    <t>345355150</t>
  </si>
  <si>
    <t>spínač jednopólový 10A Tango bílý, slonová kost</t>
  </si>
  <si>
    <t>210110001</t>
  </si>
  <si>
    <t>Montáž nástěnný vypínač nn jednopólový pro prostředí základní nebo vlhké</t>
  </si>
  <si>
    <t>345364800</t>
  </si>
  <si>
    <t>spínač trojpólový 63A nástěnný 35333-10P plombovací</t>
  </si>
  <si>
    <t>210110007</t>
  </si>
  <si>
    <t>Montáž nástěnný vypínač nn trojpólový do 63 A pro prostředí základní nebo vlhké</t>
  </si>
  <si>
    <t>345363420</t>
  </si>
  <si>
    <t>spínač stiskací, nástěnný, 35303-71 16 A, 400 V AC, IP44 (N a PE)</t>
  </si>
  <si>
    <t>210110021</t>
  </si>
  <si>
    <t>Montáž nástěnný vypínač nn jednopólový pro prostředí venkovní nebo mokré</t>
  </si>
  <si>
    <t>345355550</t>
  </si>
  <si>
    <t>spínač řazení 6 10A Tango bílý, slonová kost</t>
  </si>
  <si>
    <t>210110045</t>
  </si>
  <si>
    <t>Montáž zapuštěný přepínač nn 6-střídavý šroubové připojení</t>
  </si>
  <si>
    <t>345358020</t>
  </si>
  <si>
    <t>ovladač zapínací tlačítkový s orientační doutnavkou, velkoplošný 10A 3553-93280</t>
  </si>
  <si>
    <t>210110047</t>
  </si>
  <si>
    <t>Montáž zapuštěný vypínač nn 1S jednopólový se signální doutnavkou šroubové připojení</t>
  </si>
  <si>
    <t>210110001-D</t>
  </si>
  <si>
    <t>Demontáž přepínač nástěnný</t>
  </si>
  <si>
    <t>345551030</t>
  </si>
  <si>
    <t>zásuvka 1násobná 16A Tango bílý, slonová kost</t>
  </si>
  <si>
    <t>210111051</t>
  </si>
  <si>
    <t>Montáž zásuvka chráněná šroubové připojení v krabici 2P+PE prostředí základní, vlhké</t>
  </si>
  <si>
    <t>345519550</t>
  </si>
  <si>
    <t>zásuvka 16A 3+ZF do vlhka 5042-71</t>
  </si>
  <si>
    <t>210111031</t>
  </si>
  <si>
    <t>Montáž zásuvka chráněná v krabici šroubové připojení 2P+PE prostředí venkovní, mokré</t>
  </si>
  <si>
    <t>345519670</t>
  </si>
  <si>
    <t>zásuvka 16A 3+0+ZF2 do vlhka 5044-71</t>
  </si>
  <si>
    <t>210111034</t>
  </si>
  <si>
    <t>Montáž zásuvka chráněná v krabici šroubové připojení 3P+N+PE prostředí venkovní, mokré</t>
  </si>
  <si>
    <t>747161523-D</t>
  </si>
  <si>
    <t>Demontáž zásuvka šroubové připojení 2P+PE prostředí venkovní</t>
  </si>
  <si>
    <t>3571164R1</t>
  </si>
  <si>
    <t>Rozvaděč R2.1 - oceplechová nástěnná rozvodnice - 144 mod., IP44, vybavená (svorky, PE+N), rozměr (V x Š x H) 1050 x 500 x 160 mm - 1x vypínač 3-pol. 100A, 1x přepěťová ochrana SPD2-4/25kA, 6x jistič B10A/1, 25x jistič C16A/1, 2x jistič C16A/3, 1x jistič B32A/3, 3x jistič B40A/3, 1x jistič C63A/3, 6x proudový chránič 40A/3/30mA, 3x proudový chránič 63A/3/30mA, 1x proudový chránič 80A/3/30mA, 1x zvonkový transformátor 230/12V, 1x proudový chránič 63A/3/30mA, 1x impulsní relé 1S 230Vstř.,</t>
  </si>
  <si>
    <t>3571164R1.1</t>
  </si>
  <si>
    <t>Rozvaděč R2.2 -oceplechová nástěnná rozvodnice - 72 mod., IP44, vybavená (svorky, PE+N), rozměr (V x Š x H) 550 x 500 x 160 mm - 1x vypínač 3-pol. 32A, 1x přepěťová ochrana SPD2-4/25kA, 1x jistič B6A/1, 6x jistič B10A/1, 3x jistič B10a/2, 1x jistič B10A/3, 6x jistič C16A/1, 1x proudový chránič 40A/3/30mA, 6x paměťové relé 2S 230Vstř., ,3x stmívací relé EV106, Hager, 1x stykač 2 poly, 10A, 230V~,</t>
  </si>
  <si>
    <t>210190003</t>
  </si>
  <si>
    <t>Montáž rozvodnic běžných oceloplechových nebo plastových do 100 kg</t>
  </si>
  <si>
    <t>210190003D</t>
  </si>
  <si>
    <t>Demontáž rozvodnice oceloplechová nebo plastová běžná do 100 kg</t>
  </si>
  <si>
    <t>210201045R1</t>
  </si>
  <si>
    <t>Montáž svítidel LED bytových stropních přisazených s krytem</t>
  </si>
  <si>
    <t>210200055</t>
  </si>
  <si>
    <t>Montáž svítidel žárovkových bytových vestavných 2 zdroje</t>
  </si>
  <si>
    <t>210201075R2</t>
  </si>
  <si>
    <t>Montáž svítidel LED průmyslových stropních přisazených s krytem</t>
  </si>
  <si>
    <t>348332410R3</t>
  </si>
  <si>
    <t>přisazené LED nouzové s akum. 2 W, IP 43</t>
  </si>
  <si>
    <t>210200040R3</t>
  </si>
  <si>
    <t>Montáž svítidlo LED bytové přisazené nástěnné panelové do 0,36 m2</t>
  </si>
  <si>
    <t>210203009-D</t>
  </si>
  <si>
    <t>Demontáž svítidlo závěsné</t>
  </si>
  <si>
    <t>R</t>
  </si>
  <si>
    <t>Drát FeZn průměr 8 mm</t>
  </si>
  <si>
    <t>R.1</t>
  </si>
  <si>
    <t>SS svorka spojovací hromosvodní, spojení kruhových vodičů, provedení FeZn</t>
  </si>
  <si>
    <t>R.2</t>
  </si>
  <si>
    <t>PV 1h podpěra vedení hromosvodu do zdiva na hmoždinku</t>
  </si>
  <si>
    <t>210220002</t>
  </si>
  <si>
    <t>Montáž uzemňovacích vedení vodičů FeZn pomocí svorek na povrchu drátem nebo lanem do 10 mm</t>
  </si>
  <si>
    <t>210220101</t>
  </si>
  <si>
    <t>Montáž hromosvodného vedení svodových vodičů s podpěrami průměru do 10 mm</t>
  </si>
  <si>
    <t>740991910</t>
  </si>
  <si>
    <t>Příplatek k celkové prohlídce za každých dalších 500 000,- Kč</t>
  </si>
  <si>
    <t>VRN1 - Průzkumné, ge</t>
  </si>
  <si>
    <t>VRN1 - Průzkumné, geodetické a projektové práce</t>
  </si>
  <si>
    <t>013254000R</t>
  </si>
  <si>
    <t>Dokumentace skutečného provedení stavby</t>
  </si>
  <si>
    <t>701- 4 - VZDUCHOTECHNIKA</t>
  </si>
  <si>
    <t>zař.č.1  - Kuchyň - zař.č.1  - Kuchyň</t>
  </si>
  <si>
    <t>zař.č.2  - Jídelna - zař.č.2  - Jídelna</t>
  </si>
  <si>
    <t>zař.č.3 - úklid, odp - zař.č.3 - úklid, odpadky</t>
  </si>
  <si>
    <t>zař.č.4 - manipulace - zař.č.4 - manipulace</t>
  </si>
  <si>
    <t>zař.č.5 - ostatní - zař.č.5 - ostatní</t>
  </si>
  <si>
    <t>zař.č.1  - Kuchyň</t>
  </si>
  <si>
    <t>1-1</t>
  </si>
  <si>
    <t>kompletní sestavná vzduchotechnická jednotka vnitřní provedení, akustický plášť, filtrace odvod kovový G3 a kapsový M5, filtrace přívod kapsový M5, deskový rekuperační výměník s obtokem, ventilátor přívodu vzduchu V=7600m3/hod.,dpext=350Pa, ventilátor odvodu vzduchu 7600m3/hod., dpext= 400Pa, vodní ohřívač 38kW, voda 70/50, 4xpružná manžeta, uzavírací klapka těsná na sání a výtlaku, sifony, regulátor výkonu, konstantní průtok vzduchu, zprovoznění jednotky. Rozměry max. dle výkresové dokumentace, hlučnost - akustický výkon sání 68dB(A), přívod 86dB(A), odvod 74dB(A), výfuk 77dB(A) do okolí 61dB(A)</t>
  </si>
  <si>
    <t>kpl</t>
  </si>
  <si>
    <t>1-2</t>
  </si>
  <si>
    <t>protidešťová žaluzie 1000x1250, RAL 7016</t>
  </si>
  <si>
    <t>1-3</t>
  </si>
  <si>
    <t>výfuková hlavice DN630, RAL 7016</t>
  </si>
  <si>
    <t>1-4</t>
  </si>
  <si>
    <t>tlumič hluku deskový 100x860x1000.1</t>
  </si>
  <si>
    <t>1-5</t>
  </si>
  <si>
    <t>tlumič hluku deskový 100x860x1500.1</t>
  </si>
  <si>
    <t>1-6</t>
  </si>
  <si>
    <t>1-7</t>
  </si>
  <si>
    <t>1-8</t>
  </si>
  <si>
    <t>vyústka jednořadá 200x100 s regulací R1 v barvě RAL 9001</t>
  </si>
  <si>
    <t>1-9</t>
  </si>
  <si>
    <t>vyústka jednořadá 225x125 s regulací R1 v barvě RAL 9001</t>
  </si>
  <si>
    <t>1-10</t>
  </si>
  <si>
    <t>tkaninové potrubí šité na míru, tvar čtyřhran, rozměr 450x315, délka 8000mm, zaslepení, tkanina 100% polyester, pratelná v pračce, barva světle šedá, montážní materiál , mikroperforace</t>
  </si>
  <si>
    <t>1-11</t>
  </si>
  <si>
    <t>tkaninové potrubí šité na míru, tvar čtyřhran, rozměr 450x315, délka 11000mm, zaslepení, tkanina 100% polyester, pratelná v pračce, barva světle šedá, montážní materiál , mikroperforace</t>
  </si>
  <si>
    <t>1-12</t>
  </si>
  <si>
    <t>regulační klapka ruční 100x315 nástřik RAL 9001</t>
  </si>
  <si>
    <t>1-13</t>
  </si>
  <si>
    <t>kuchyňský zákryt z nerez.plechu, rozměr 3500x1150x450mm, lapače tuku, osvětlení, 2xhrdlo s vestavěnou regulační klapkou</t>
  </si>
  <si>
    <t>1-14</t>
  </si>
  <si>
    <t>kuchyňský zákryt z nerez.plechu, rozměr 2900x1200x450mm, lapače tuku, osvětlení, 2x vestavěné hrdlo s regulační klapkou</t>
  </si>
  <si>
    <t>1-15</t>
  </si>
  <si>
    <t>kuchyňský zákryt z nerez.plechu, rozměr 1000x1100x450mm, hrdlo s regulační klapkou</t>
  </si>
  <si>
    <t>Pol17</t>
  </si>
  <si>
    <t>kontrolní a čistící dvířka na potrubí 400x250</t>
  </si>
  <si>
    <t>Pol18</t>
  </si>
  <si>
    <t>kontrolní a čistící dvířka na potrubí 400x250 s nástřikem RAL 9001</t>
  </si>
  <si>
    <t>Pol19</t>
  </si>
  <si>
    <t>tepelná izolace z minerální plsti tl.40mm s povrchovou úpravou Al folií</t>
  </si>
  <si>
    <t>Pol20</t>
  </si>
  <si>
    <t>vzduchotechnické potrubí z pozink.plechu sk.I, těsné dle ON120405/30% tvarovek- přívodní potrubí</t>
  </si>
  <si>
    <t>Pol21</t>
  </si>
  <si>
    <t>vzduchotechnické potrubí z pozink.plechu sk.I, těsné dle ON120405/30% tvarovek- přívodní potrubí s nástřikem RAL 9001</t>
  </si>
  <si>
    <t>Pol22</t>
  </si>
  <si>
    <t>vzduchotechnické potrubí z pozink.plechu sk.I, vodotěsné dle ON120405/30% tvarovek - sací, odsávací a výfukové potrubí</t>
  </si>
  <si>
    <t>Pol23</t>
  </si>
  <si>
    <t>vzduchotechnické potrubí z pozink.plechu sk.I, vodotěsné dle ON120405/30% tvarovek - sací, odsávací a výfukové potrubí s nástřikem RAL 9001</t>
  </si>
  <si>
    <t>Pol24</t>
  </si>
  <si>
    <t>vzduchotechnické potrubí z pozink.plechu sk.I, vodotěsné dle ON120405/30% tvarovek - sací, odsávací a výfukové potrubí s nástřikem RAL 7016</t>
  </si>
  <si>
    <t>Pol25</t>
  </si>
  <si>
    <t>spojovací, těsnící a montážní materiál</t>
  </si>
  <si>
    <t>zař.č.2  - Jídelna</t>
  </si>
  <si>
    <t>2-1</t>
  </si>
  <si>
    <t>kompletní sestavná vzduchotechnická jednotka vnitřní provedení, akustický plášť, filtrace odvod kapsový M5, filtrace přívod kapsový M5, deskový rekuperační výměník s obtokem, ventilátory přívodu a odvodu vzduchu V=2900m3/hod., dpext=350Pa, vodní ohřívač 18kW, voda 70/50, 4xpružná manžeta, uzavírací klapka těsná na sání a výtlaku, sifony, regulátor výkonu, konstantní průtok vzduchu, zprovoznění jednotky. Rozměry max. dle výkresové dokumentace, hlučnost - akustický výkon sání 57dB(A), přívod 79dB(A), odvod 69dB(A), výfuk 66dB(A) do okolí 54dB(A)</t>
  </si>
  <si>
    <t>2-2</t>
  </si>
  <si>
    <t>protidešťová žaluzie 1100x400, RAL 7016</t>
  </si>
  <si>
    <t>2-3</t>
  </si>
  <si>
    <t>výfuková hlavice DN400, RAL 7016</t>
  </si>
  <si>
    <t>2-4</t>
  </si>
  <si>
    <t>tlumič hluku deskový 100x395x1000.1</t>
  </si>
  <si>
    <t>2-5</t>
  </si>
  <si>
    <t>tlumič hluku deskový 100x595x1500.1</t>
  </si>
  <si>
    <t>2-6</t>
  </si>
  <si>
    <t>tlumič hluku deskový 100x595x1000.1</t>
  </si>
  <si>
    <t>2-7</t>
  </si>
  <si>
    <t>2-8</t>
  </si>
  <si>
    <t>vyústka dvouřadá 325x225 s regulací R1 v barvě RAL 9001</t>
  </si>
  <si>
    <t>2-9</t>
  </si>
  <si>
    <t>vyústka jednořadá 625x225 s regulací R1 v barvě RAL 9001</t>
  </si>
  <si>
    <t>Pol26</t>
  </si>
  <si>
    <t>vzduchotechnické potrubí z pozink.plechu sk.I, těsné dle ON120405/50% tvarovek</t>
  </si>
  <si>
    <t>Pol27</t>
  </si>
  <si>
    <t>vzduchotechnické potrubí z pozink.plechu sk.I, těsné dle ON120405/50% tvarovek s nástřikem RAL 7016</t>
  </si>
  <si>
    <t>zař.č.3 - úklid, odp</t>
  </si>
  <si>
    <t>zař.č.3 - úklid, odpadky</t>
  </si>
  <si>
    <t>3-1</t>
  </si>
  <si>
    <t>Stropní ventilátor pro zabudování do podhledu radiální s přetlakovou klapkou a s doběhem, V=50m3/hod., dpext=100Pa</t>
  </si>
  <si>
    <t>3-2</t>
  </si>
  <si>
    <t>Stropní ventilátor pro zabudování do podhledu radiální s přetlakovou klapkou a s doběhem, V=150m3/hod., dpext=100Pa</t>
  </si>
  <si>
    <t>3-3</t>
  </si>
  <si>
    <t>přetlaková klapka samočinná kovová, vel. 160, RAL 7016</t>
  </si>
  <si>
    <t>Pol28</t>
  </si>
  <si>
    <t>Ohebná hadice z Al folie DN100</t>
  </si>
  <si>
    <t>bm</t>
  </si>
  <si>
    <t>Pol29</t>
  </si>
  <si>
    <t>vzduchotechnické potrubí z pozink.plechu SPIRO DN100-DN160/ 0% tvarovek</t>
  </si>
  <si>
    <t>Pol30</t>
  </si>
  <si>
    <t>vzduchotechnické potrubí z pozink.plechu sk.I, těsné dle ON120405/20% tvarovek</t>
  </si>
  <si>
    <t>Pol31</t>
  </si>
  <si>
    <t>vzduchotechnické potrubí z pozink.plechu sk.I, těsné dle ON120405/20% tvarovek s nástřikem RAL 9001</t>
  </si>
  <si>
    <t>zař.č.4 - manipulace</t>
  </si>
  <si>
    <t>4-1</t>
  </si>
  <si>
    <t>kondenzační jednotka chlazení pro technickou místnost, chladící výkon 4,0kW, invertor, zimní provoz, R410a</t>
  </si>
  <si>
    <t>4-2</t>
  </si>
  <si>
    <t>nástěnná chladící jednotka 4kW, infraovladač</t>
  </si>
  <si>
    <t>Pol32</t>
  </si>
  <si>
    <t>Cu potrubí chladiva 6/10i izolované chladírenskou izolací, komunikační kabel</t>
  </si>
  <si>
    <t>Pol33</t>
  </si>
  <si>
    <t>zkoušky, čištění, tlakování, R410a</t>
  </si>
  <si>
    <t>zař.č.5 - ostatní</t>
  </si>
  <si>
    <t>Pol34</t>
  </si>
  <si>
    <t>Doprava zařízení</t>
  </si>
  <si>
    <t>Pol35</t>
  </si>
  <si>
    <t>Přesuny do výšek , pronájem jeřábu</t>
  </si>
  <si>
    <t>Pol36</t>
  </si>
  <si>
    <t>Přesuny</t>
  </si>
  <si>
    <t>Pol37</t>
  </si>
  <si>
    <t>Příprava ke komplexnímu vyzkoušení, oživení a vyregulování zařízení</t>
  </si>
  <si>
    <t>Pol38</t>
  </si>
  <si>
    <t>Vypracování protokolu o proměření a vyregulování</t>
  </si>
  <si>
    <t>Pol39</t>
  </si>
  <si>
    <t>Komplexní vyzkoušení zařízení</t>
  </si>
  <si>
    <t>Pol40</t>
  </si>
  <si>
    <t>Zaškolení obsluhy</t>
  </si>
  <si>
    <t>Pol41</t>
  </si>
  <si>
    <t>Vypracování provozních předpisů</t>
  </si>
  <si>
    <t>Pol42</t>
  </si>
  <si>
    <t>demontáž stávajícího vzduchotechnického zařízení kuchyně a jídelny</t>
  </si>
  <si>
    <t>701-5 - MĚŘENÍ A REGULACE</t>
  </si>
  <si>
    <t xml:space="preserve">    D2 - Dozapojení podávacího čerpadla do stávajícího systému</t>
  </si>
  <si>
    <t xml:space="preserve">    D3 - Regulace pro VZT zař.č.1 a 2 , rozvaděč RA-VZ1</t>
  </si>
  <si>
    <t xml:space="preserve">    D4 - Přístroje pro vývody na osvětlení a zásuvky -dle požadavku ELEKTRO</t>
  </si>
  <si>
    <t xml:space="preserve">    10 - Přístroje pro VZT zař.č 1 -kuchyně</t>
  </si>
  <si>
    <t xml:space="preserve">    20 - Přístroje pro VZT zař.č 2 -jídelna</t>
  </si>
  <si>
    <t xml:space="preserve">    D5 - Kabely, nosné prvky, montáže pro strojovnu  VZT rozvaděč RA-VZ1</t>
  </si>
  <si>
    <t>Dozapojení podávacího čerpadla do stávajícího systému</t>
  </si>
  <si>
    <t>1.1</t>
  </si>
  <si>
    <t>4x1 Kabel signalizační stíněný, PVC, 2kV</t>
  </si>
  <si>
    <t>1.2</t>
  </si>
  <si>
    <t>Kabel silový, PVC, 4kV 3x1.5 -J</t>
  </si>
  <si>
    <t>1.3</t>
  </si>
  <si>
    <t>Montážní a instalační materiál, trubky,chráničky ..</t>
  </si>
  <si>
    <t>1.4</t>
  </si>
  <si>
    <t>Montážní práce MaR (uložení kabelů, prozvonění, připojení na svorkovnice..)</t>
  </si>
  <si>
    <t>1.5</t>
  </si>
  <si>
    <t>Doprogramování řízení čerpadla do stávajícího systému</t>
  </si>
  <si>
    <t>1.6</t>
  </si>
  <si>
    <t>komplexní zkoušky seřízení</t>
  </si>
  <si>
    <t>1.7</t>
  </si>
  <si>
    <t>revize</t>
  </si>
  <si>
    <t>D3</t>
  </si>
  <si>
    <t>Regulace pro VZT zař.č.1 a 2 , rozvaděč RA-VZ1</t>
  </si>
  <si>
    <t>CPU</t>
  </si>
  <si>
    <t>Řídíci procesní DDC podstanice volně programovatelná s integrovaným I/O modulem a možností připojení vzdálených modulů (požadavek na připojení minimálně 16xAI, 8xAO,12xDO,16xDI ),napájení 24V AC, komunikace Ethernet, RS485, RS232,- vizualizace + web server +možnost připojení k nadřazené vizualizaci na bázi MODBUS nebo BACNET</t>
  </si>
  <si>
    <t>M36-88-4321/S</t>
  </si>
  <si>
    <t>osazení modulu</t>
  </si>
  <si>
    <t>LCD</t>
  </si>
  <si>
    <t>Terminál pro místní ovládání a sledování podstanice, min 4x20znaků vybavený rozhraním Ethernet vč. adaptéru pro montáž do dveří rozvaděče</t>
  </si>
  <si>
    <t>M36-42-0091/S</t>
  </si>
  <si>
    <t>připojení a osazení ovládací jednotky</t>
  </si>
  <si>
    <t>FV1</t>
  </si>
  <si>
    <t>Přepěťová ochrana kombinovaná stupeň T1+T2 (B+C) 230V/V3</t>
  </si>
  <si>
    <t>M36-88-4321/S.1</t>
  </si>
  <si>
    <t>osazení ochrany</t>
  </si>
  <si>
    <t>FV2</t>
  </si>
  <si>
    <t>Přepěťová ochrana stupeň T3 (D) 230V/6A s VF Filtrem</t>
  </si>
  <si>
    <t>TL1</t>
  </si>
  <si>
    <t>Rázová oddělovací tlumivka mezi T2 a T3</t>
  </si>
  <si>
    <t>M36-88-4321/S.2</t>
  </si>
  <si>
    <t>osazení tlumivky</t>
  </si>
  <si>
    <t>TR1</t>
  </si>
  <si>
    <t>zdroj napájení 230V AC/24V AC, 200VA, bezpečnostní</t>
  </si>
  <si>
    <t>M36-88-4321/S.3</t>
  </si>
  <si>
    <t>osazení zdroje</t>
  </si>
  <si>
    <t>ZDR1</t>
  </si>
  <si>
    <t>Spínaný napájecí zdroj 30 W v provedení na DIN lištu, B230V AC/24 DC 1.25A</t>
  </si>
  <si>
    <t>RA-VZ1</t>
  </si>
  <si>
    <t>nástěnná skříň rozvaděče RA-VZ1 dle dodavatele regulace min. rozměry 800x1200x300 hlavní vypínač 400V AC jištění z elektro pro 10kW 400V/50Hz min 25A, jističe, pomocné kontakty, stykače, pomocné relé, ovladače , signálky, vývody pro FM, oběhová čerpadla, svorky s pojistkou, svorky, kabelové vývody, kabelový žlab, ostatní montážní materiál dle zdodavatele, silové připojení čerpadel a FM v MaR</t>
  </si>
  <si>
    <t>2.16</t>
  </si>
  <si>
    <t>montáž náplně do rozvaděče (relé, svorky, jističe….)</t>
  </si>
  <si>
    <t>RA-VZ1.1</t>
  </si>
  <si>
    <t>vyzkoušení funkce - test 1:1</t>
  </si>
  <si>
    <t>CPU.1</t>
  </si>
  <si>
    <t>Naprogramování regulátoru -řízení VZT jednotek</t>
  </si>
  <si>
    <t>dat.bod</t>
  </si>
  <si>
    <t>D4</t>
  </si>
  <si>
    <t>Přístroje pro vývody na osvětlení a zásuvky -dle požadavku ELEKTRO</t>
  </si>
  <si>
    <t>FA 31</t>
  </si>
  <si>
    <t>jednopólový jistič B10/1</t>
  </si>
  <si>
    <t>FA 34</t>
  </si>
  <si>
    <t>jednopólový jistič C16/1</t>
  </si>
  <si>
    <t>FA 33</t>
  </si>
  <si>
    <t>třípólový jistič C16/3</t>
  </si>
  <si>
    <t>FI 32</t>
  </si>
  <si>
    <t>Kombinovaný proudový chránič s nadpr. ochranou 20A AC, 30mA</t>
  </si>
  <si>
    <t>M36-88-4321/S.4</t>
  </si>
  <si>
    <t>osazení přístroje</t>
  </si>
  <si>
    <t>Přístroje pro VZT zař.č 1 -kuchyně</t>
  </si>
  <si>
    <t>UI 10.00</t>
  </si>
  <si>
    <t>Komunikativní prostorové čidlo s displejem a posunem teploty a přepínačem otáček napájení 24VAC</t>
  </si>
  <si>
    <t>M36/41-0025/S</t>
  </si>
  <si>
    <t>montáž snímače venkovní teploty</t>
  </si>
  <si>
    <t>TC 10.00</t>
  </si>
  <si>
    <t>Snímač teploty venkovní -50/90 °C, výstup Ni nebo Pt 1000</t>
  </si>
  <si>
    <t>TC 10.01,03</t>
  </si>
  <si>
    <t>Snímač teploty do potrubí VZT -30/150 °C, výstup Ni nebo Pt 1000, délka stonku 400mm</t>
  </si>
  <si>
    <t>M36/41-0001/S</t>
  </si>
  <si>
    <t>montáž snímače teploty do potrubí VZT</t>
  </si>
  <si>
    <t>TC 10.04</t>
  </si>
  <si>
    <t>Snímač teploty příložný -30/105 °C, výstup NI nebo Pt 1000, IP54, kontaktní plíšek, stahovací pásek 300mm</t>
  </si>
  <si>
    <t>M36/41-0025/S.1</t>
  </si>
  <si>
    <t>montáž snímače teploty příložného</t>
  </si>
  <si>
    <t>Y 10.05</t>
  </si>
  <si>
    <t>Klapkový servopohon napájení 24V AC, ovládání spojité 0-10V kroutící moment 15Nm</t>
  </si>
  <si>
    <t>M36/43-0021/S</t>
  </si>
  <si>
    <t>montáž elektrického servopohonu pákového</t>
  </si>
  <si>
    <t>Y 10.06</t>
  </si>
  <si>
    <t>Trojcestný regulační ventil DN 15, PN10 pro Kvs 4 m3/h, včetně servopohon pro spojité řízení 0-10V, napájení 24VAC,</t>
  </si>
  <si>
    <t>M36/43-0031/S</t>
  </si>
  <si>
    <t>montáže pro servopohony</t>
  </si>
  <si>
    <t>TAL 10.07</t>
  </si>
  <si>
    <t>Mrazový termostat s kapilárou činnou po celé délce s aut. resetem, -10/12 °C, včetně úchytů, délka kapiláry 6m</t>
  </si>
  <si>
    <t>M36/41-0050/S</t>
  </si>
  <si>
    <t>montáž regulátoru kapilárového</t>
  </si>
  <si>
    <t>M36/41-0043/S</t>
  </si>
  <si>
    <t>montáž kapiláry 6m</t>
  </si>
  <si>
    <t>PdA 10.08,09</t>
  </si>
  <si>
    <t>Diferenční manostat tlaku rozsah 20-300Pa</t>
  </si>
  <si>
    <t>M36/02-0355/S</t>
  </si>
  <si>
    <t>montáž konzol pro odběr tlaku</t>
  </si>
  <si>
    <t>M36/41-0111/S</t>
  </si>
  <si>
    <t>montáž diferenčního regulátoru s mikrospínače,</t>
  </si>
  <si>
    <t>Y 10.10a,b</t>
  </si>
  <si>
    <t>Klapkový servopohon napájení 24V AC, ovládání ON/OFF zpětný chod pružinou, kroutící moment 10Nm</t>
  </si>
  <si>
    <t>M36-88-4321/S.5</t>
  </si>
  <si>
    <t>osazení regulátoru diferenčního tlaku z dodávky VZT</t>
  </si>
  <si>
    <t>Přístroje pro VZT zař.č 2 -jídelna</t>
  </si>
  <si>
    <t>UI 20.00</t>
  </si>
  <si>
    <t>TC 20.01,02,03</t>
  </si>
  <si>
    <t>TC 20.04</t>
  </si>
  <si>
    <t>Y 20.05</t>
  </si>
  <si>
    <t>Y 20.06</t>
  </si>
  <si>
    <t>Trojcestný regulační ventil DN 15, PN10 pro Kvs 1.4 m3/h, včetně servopohon pro spojité řízení 0-10V, napájení 24VAC,</t>
  </si>
  <si>
    <t>TAL 20.07</t>
  </si>
  <si>
    <t>PdA 20.08,09</t>
  </si>
  <si>
    <t>Y 20.10a,b</t>
  </si>
  <si>
    <t>D5</t>
  </si>
  <si>
    <t>Kabely, nosné prvky, montáže pro strojovnu  VZT rozvaděč RA-VZ1</t>
  </si>
  <si>
    <t>5.1</t>
  </si>
  <si>
    <t>Kabel komunikační, UTP kat.5e</t>
  </si>
  <si>
    <t>5.2</t>
  </si>
  <si>
    <t>Kabely komunikace Modbus RS485 JYS(t)Y 2x2x0.8</t>
  </si>
  <si>
    <t>5.3</t>
  </si>
  <si>
    <t>Vodič CY 6mm - pospojení</t>
  </si>
  <si>
    <t>5.4</t>
  </si>
  <si>
    <t>2x1 JYTY-O Kabel ovládací stíněný, PVC, 2kV</t>
  </si>
  <si>
    <t>5.5</t>
  </si>
  <si>
    <t>4x1 JYTY-O Kabel ovládací stíněný, PVC, 2kV</t>
  </si>
  <si>
    <t>5.6</t>
  </si>
  <si>
    <t>7x1 JYTY-O Kabel ovládací stíněný, PVC, 2kV</t>
  </si>
  <si>
    <t>5.7</t>
  </si>
  <si>
    <t>Kabel silový, PVC, 4kV 2x1.5 CYKY-O</t>
  </si>
  <si>
    <t>5.8</t>
  </si>
  <si>
    <t>Kabel silový, PVC, 4kV 3x1.5 CYKY-J</t>
  </si>
  <si>
    <t>5.9</t>
  </si>
  <si>
    <t>Kabel silový, PVC, 4kV 4x1.5 CYKY-J</t>
  </si>
  <si>
    <t>5.10</t>
  </si>
  <si>
    <t>Kabel silový, PVC, 4kV 4x2.5 CYKY-J</t>
  </si>
  <si>
    <t>5.11</t>
  </si>
  <si>
    <t>Kabel silový- šňůra 3x0.75 CYSY-X</t>
  </si>
  <si>
    <t>5.12</t>
  </si>
  <si>
    <t>Kabel silový stíněný - šňůra 4x1.5 - CMFM-G</t>
  </si>
  <si>
    <t>5.13</t>
  </si>
  <si>
    <t>Kabel silový stíněný - šňůra 4x2.5 - CMFM-G</t>
  </si>
  <si>
    <t>5.14</t>
  </si>
  <si>
    <t>Montážní žlab 125/50 s víkem</t>
  </si>
  <si>
    <t>5.15</t>
  </si>
  <si>
    <t>Montážní žlab 62/50 s víkem</t>
  </si>
  <si>
    <t>5.16</t>
  </si>
  <si>
    <t>Montážní a instalační materiál, trubky, chráničky ..</t>
  </si>
  <si>
    <t>5.17</t>
  </si>
  <si>
    <t>Drobný montážní a spojovací materiál</t>
  </si>
  <si>
    <t>5.18</t>
  </si>
  <si>
    <t>Montážní práce MaR (uložení kabelů, prozvonění, připojení na svorkovnice, pospojování..)</t>
  </si>
  <si>
    <t>5.19</t>
  </si>
  <si>
    <t>Inženýrské a kompletační práce, doprava</t>
  </si>
  <si>
    <t>5.20</t>
  </si>
  <si>
    <t>5.21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</si>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</sst>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41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8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2" fillId="0" borderId="18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2" fillId="0" borderId="23" xfId="0" applyNumberFormat="1" applyFont="1" applyBorder="1" applyAlignment="1" applyProtection="1">
      <alignment vertical="center"/>
    </xf>
    <xf numFmtId="4" fontId="32" fillId="0" borderId="24" xfId="0" applyNumberFormat="1" applyFont="1" applyBorder="1" applyAlignment="1" applyProtection="1">
      <alignment vertical="center"/>
    </xf>
    <xf numFmtId="166" fontId="32" fillId="0" borderId="24" xfId="0" applyNumberFormat="1" applyFont="1" applyBorder="1" applyAlignment="1" applyProtection="1">
      <alignment vertical="center"/>
    </xf>
    <xf numFmtId="4" fontId="32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3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5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6" fillId="0" borderId="16" xfId="0" applyNumberFormat="1" applyFont="1" applyBorder="1" applyAlignment="1" applyProtection="1"/>
    <xf numFmtId="166" fontId="36" fillId="0" borderId="17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8" xfId="0" applyFont="1" applyBorder="1" applyAlignment="1" applyProtection="1">
      <alignment horizontal="center" vertical="center"/>
    </xf>
    <xf numFmtId="49" fontId="40" fillId="0" borderId="28" xfId="0" applyNumberFormat="1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center" vertical="center" wrapText="1"/>
    </xf>
    <xf numFmtId="167" fontId="40" fillId="0" borderId="28" xfId="0" applyNumberFormat="1" applyFont="1" applyBorder="1" applyAlignment="1" applyProtection="1">
      <alignment vertical="center"/>
    </xf>
    <xf numFmtId="4" fontId="40" fillId="4" borderId="28" xfId="0" applyNumberFormat="1" applyFont="1" applyFill="1" applyBorder="1" applyAlignment="1" applyProtection="1">
      <alignment vertical="center"/>
      <protection locked="0"/>
    </xf>
    <xf numFmtId="4" fontId="40" fillId="0" borderId="28" xfId="0" applyNumberFormat="1" applyFont="1" applyBorder="1" applyAlignment="1" applyProtection="1">
      <alignment vertical="center"/>
    </xf>
    <xf numFmtId="0" fontId="40" fillId="0" borderId="5" xfId="0" applyFont="1" applyBorder="1" applyAlignment="1">
      <alignment vertical="center"/>
    </xf>
    <xf numFmtId="0" fontId="40" fillId="4" borderId="28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Protection="1"/>
    <xf numFmtId="0" fontId="0" fillId="0" borderId="5" xfId="0" applyBorder="1"/>
    <xf numFmtId="0" fontId="24" fillId="0" borderId="0" xfId="0" applyFont="1" applyBorder="1" applyAlignment="1" applyProtection="1">
      <alignment horizontal="left" vertical="center"/>
    </xf>
    <xf numFmtId="0" fontId="8" fillId="0" borderId="23" xfId="0" applyFont="1" applyBorder="1" applyAlignment="1" applyProtection="1"/>
    <xf numFmtId="0" fontId="8" fillId="0" borderId="24" xfId="0" applyFont="1" applyBorder="1" applyAlignment="1" applyProtection="1"/>
    <xf numFmtId="166" fontId="8" fillId="0" borderId="24" xfId="0" applyNumberFormat="1" applyFont="1" applyBorder="1" applyAlignment="1" applyProtection="1"/>
    <xf numFmtId="166" fontId="8" fillId="0" borderId="25" xfId="0" applyNumberFormat="1" applyFont="1" applyBorder="1" applyAlignment="1" applyProtection="1"/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3" fillId="3" borderId="0" xfId="1" applyFont="1" applyFill="1" applyAlignment="1">
      <alignment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Protection="1"/>
    <xf numFmtId="0" fontId="44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3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8" t="s">
        <v>16</v>
      </c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29"/>
      <c r="AQ5" s="31"/>
      <c r="BE5" s="356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60" t="s">
        <v>19</v>
      </c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  <c r="AJ6" s="359"/>
      <c r="AK6" s="359"/>
      <c r="AL6" s="359"/>
      <c r="AM6" s="359"/>
      <c r="AN6" s="359"/>
      <c r="AO6" s="359"/>
      <c r="AP6" s="29"/>
      <c r="AQ6" s="31"/>
      <c r="BE6" s="357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21</v>
      </c>
      <c r="AO7" s="29"/>
      <c r="AP7" s="29"/>
      <c r="AQ7" s="31"/>
      <c r="BE7" s="357"/>
      <c r="BS7" s="24" t="s">
        <v>8</v>
      </c>
    </row>
    <row r="8" spans="1:74" ht="14.45" customHeight="1">
      <c r="B8" s="28"/>
      <c r="C8" s="29"/>
      <c r="D8" s="37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25</v>
      </c>
      <c r="AL8" s="29"/>
      <c r="AM8" s="29"/>
      <c r="AN8" s="38" t="s">
        <v>26</v>
      </c>
      <c r="AO8" s="29"/>
      <c r="AP8" s="29"/>
      <c r="AQ8" s="31"/>
      <c r="BE8" s="357"/>
      <c r="BS8" s="24" t="s">
        <v>8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57"/>
      <c r="BS9" s="24" t="s">
        <v>8</v>
      </c>
    </row>
    <row r="10" spans="1:74" ht="14.45" customHeight="1">
      <c r="B10" s="28"/>
      <c r="C10" s="29"/>
      <c r="D10" s="37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28</v>
      </c>
      <c r="AL10" s="29"/>
      <c r="AM10" s="29"/>
      <c r="AN10" s="35" t="s">
        <v>21</v>
      </c>
      <c r="AO10" s="29"/>
      <c r="AP10" s="29"/>
      <c r="AQ10" s="31"/>
      <c r="BE10" s="357"/>
      <c r="BS10" s="24" t="s">
        <v>8</v>
      </c>
    </row>
    <row r="11" spans="1:74" ht="18.399999999999999" customHeight="1">
      <c r="B11" s="28"/>
      <c r="C11" s="29"/>
      <c r="D11" s="29"/>
      <c r="E11" s="35" t="s">
        <v>29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30</v>
      </c>
      <c r="AL11" s="29"/>
      <c r="AM11" s="29"/>
      <c r="AN11" s="35" t="s">
        <v>21</v>
      </c>
      <c r="AO11" s="29"/>
      <c r="AP11" s="29"/>
      <c r="AQ11" s="31"/>
      <c r="BE11" s="357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57"/>
      <c r="BS12" s="24" t="s">
        <v>8</v>
      </c>
    </row>
    <row r="13" spans="1:74" ht="14.45" customHeight="1">
      <c r="B13" s="28"/>
      <c r="C13" s="29"/>
      <c r="D13" s="37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28</v>
      </c>
      <c r="AL13" s="29"/>
      <c r="AM13" s="29"/>
      <c r="AN13" s="39" t="s">
        <v>32</v>
      </c>
      <c r="AO13" s="29"/>
      <c r="AP13" s="29"/>
      <c r="AQ13" s="31"/>
      <c r="BE13" s="357"/>
      <c r="BS13" s="24" t="s">
        <v>8</v>
      </c>
    </row>
    <row r="14" spans="1:74">
      <c r="B14" s="28"/>
      <c r="C14" s="29"/>
      <c r="D14" s="29"/>
      <c r="E14" s="361" t="s">
        <v>32</v>
      </c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62"/>
      <c r="AH14" s="362"/>
      <c r="AI14" s="362"/>
      <c r="AJ14" s="362"/>
      <c r="AK14" s="37" t="s">
        <v>30</v>
      </c>
      <c r="AL14" s="29"/>
      <c r="AM14" s="29"/>
      <c r="AN14" s="39" t="s">
        <v>32</v>
      </c>
      <c r="AO14" s="29"/>
      <c r="AP14" s="29"/>
      <c r="AQ14" s="31"/>
      <c r="BE14" s="357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57"/>
      <c r="BS15" s="24" t="s">
        <v>6</v>
      </c>
    </row>
    <row r="16" spans="1:74" ht="14.45" customHeight="1">
      <c r="B16" s="28"/>
      <c r="C16" s="29"/>
      <c r="D16" s="37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28</v>
      </c>
      <c r="AL16" s="29"/>
      <c r="AM16" s="29"/>
      <c r="AN16" s="35" t="s">
        <v>21</v>
      </c>
      <c r="AO16" s="29"/>
      <c r="AP16" s="29"/>
      <c r="AQ16" s="31"/>
      <c r="BE16" s="357"/>
      <c r="BS16" s="24" t="s">
        <v>6</v>
      </c>
    </row>
    <row r="17" spans="2:71" ht="18.399999999999999" customHeight="1">
      <c r="B17" s="28"/>
      <c r="C17" s="29"/>
      <c r="D17" s="29"/>
      <c r="E17" s="35" t="s">
        <v>34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30</v>
      </c>
      <c r="AL17" s="29"/>
      <c r="AM17" s="29"/>
      <c r="AN17" s="35" t="s">
        <v>21</v>
      </c>
      <c r="AO17" s="29"/>
      <c r="AP17" s="29"/>
      <c r="AQ17" s="31"/>
      <c r="BE17" s="357"/>
      <c r="BS17" s="24" t="s">
        <v>35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57"/>
      <c r="BS18" s="24" t="s">
        <v>8</v>
      </c>
    </row>
    <row r="19" spans="2:71" ht="14.45" customHeight="1">
      <c r="B19" s="28"/>
      <c r="C19" s="29"/>
      <c r="D19" s="37" t="s">
        <v>36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57"/>
      <c r="BS19" s="24" t="s">
        <v>8</v>
      </c>
    </row>
    <row r="20" spans="2:71" ht="48.75" customHeight="1">
      <c r="B20" s="28"/>
      <c r="C20" s="29"/>
      <c r="D20" s="29"/>
      <c r="E20" s="363" t="s">
        <v>37</v>
      </c>
      <c r="F20" s="363"/>
      <c r="G20" s="363"/>
      <c r="H20" s="363"/>
      <c r="I20" s="363"/>
      <c r="J20" s="363"/>
      <c r="K20" s="363"/>
      <c r="L20" s="363"/>
      <c r="M20" s="363"/>
      <c r="N20" s="363"/>
      <c r="O20" s="363"/>
      <c r="P20" s="363"/>
      <c r="Q20" s="363"/>
      <c r="R20" s="363"/>
      <c r="S20" s="363"/>
      <c r="T20" s="363"/>
      <c r="U20" s="363"/>
      <c r="V20" s="363"/>
      <c r="W20" s="363"/>
      <c r="X20" s="363"/>
      <c r="Y20" s="363"/>
      <c r="Z20" s="363"/>
      <c r="AA20" s="363"/>
      <c r="AB20" s="363"/>
      <c r="AC20" s="363"/>
      <c r="AD20" s="363"/>
      <c r="AE20" s="363"/>
      <c r="AF20" s="363"/>
      <c r="AG20" s="363"/>
      <c r="AH20" s="363"/>
      <c r="AI20" s="363"/>
      <c r="AJ20" s="363"/>
      <c r="AK20" s="363"/>
      <c r="AL20" s="363"/>
      <c r="AM20" s="363"/>
      <c r="AN20" s="363"/>
      <c r="AO20" s="29"/>
      <c r="AP20" s="29"/>
      <c r="AQ20" s="31"/>
      <c r="BE20" s="357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57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57"/>
    </row>
    <row r="23" spans="2:71" s="1" customFormat="1" ht="25.9" customHeight="1">
      <c r="B23" s="41"/>
      <c r="C23" s="42"/>
      <c r="D23" s="43" t="s">
        <v>38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64">
        <f>ROUND(AG51,2)</f>
        <v>0</v>
      </c>
      <c r="AL23" s="365"/>
      <c r="AM23" s="365"/>
      <c r="AN23" s="365"/>
      <c r="AO23" s="365"/>
      <c r="AP23" s="42"/>
      <c r="AQ23" s="45"/>
      <c r="BE23" s="357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57"/>
    </row>
    <row r="25" spans="2:71" s="1" customFormat="1" ht="13.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66" t="s">
        <v>39</v>
      </c>
      <c r="M25" s="366"/>
      <c r="N25" s="366"/>
      <c r="O25" s="366"/>
      <c r="P25" s="42"/>
      <c r="Q25" s="42"/>
      <c r="R25" s="42"/>
      <c r="S25" s="42"/>
      <c r="T25" s="42"/>
      <c r="U25" s="42"/>
      <c r="V25" s="42"/>
      <c r="W25" s="366" t="s">
        <v>40</v>
      </c>
      <c r="X25" s="366"/>
      <c r="Y25" s="366"/>
      <c r="Z25" s="366"/>
      <c r="AA25" s="366"/>
      <c r="AB25" s="366"/>
      <c r="AC25" s="366"/>
      <c r="AD25" s="366"/>
      <c r="AE25" s="366"/>
      <c r="AF25" s="42"/>
      <c r="AG25" s="42"/>
      <c r="AH25" s="42"/>
      <c r="AI25" s="42"/>
      <c r="AJ25" s="42"/>
      <c r="AK25" s="366" t="s">
        <v>41</v>
      </c>
      <c r="AL25" s="366"/>
      <c r="AM25" s="366"/>
      <c r="AN25" s="366"/>
      <c r="AO25" s="366"/>
      <c r="AP25" s="42"/>
      <c r="AQ25" s="45"/>
      <c r="BE25" s="357"/>
    </row>
    <row r="26" spans="2:71" s="2" customFormat="1" ht="14.45" customHeight="1">
      <c r="B26" s="47"/>
      <c r="C26" s="48"/>
      <c r="D26" s="49" t="s">
        <v>42</v>
      </c>
      <c r="E26" s="48"/>
      <c r="F26" s="49" t="s">
        <v>43</v>
      </c>
      <c r="G26" s="48"/>
      <c r="H26" s="48"/>
      <c r="I26" s="48"/>
      <c r="J26" s="48"/>
      <c r="K26" s="48"/>
      <c r="L26" s="367">
        <v>0.21</v>
      </c>
      <c r="M26" s="368"/>
      <c r="N26" s="368"/>
      <c r="O26" s="368"/>
      <c r="P26" s="48"/>
      <c r="Q26" s="48"/>
      <c r="R26" s="48"/>
      <c r="S26" s="48"/>
      <c r="T26" s="48"/>
      <c r="U26" s="48"/>
      <c r="V26" s="48"/>
      <c r="W26" s="369">
        <f>ROUND(AZ51,2)</f>
        <v>0</v>
      </c>
      <c r="X26" s="368"/>
      <c r="Y26" s="368"/>
      <c r="Z26" s="368"/>
      <c r="AA26" s="368"/>
      <c r="AB26" s="368"/>
      <c r="AC26" s="368"/>
      <c r="AD26" s="368"/>
      <c r="AE26" s="368"/>
      <c r="AF26" s="48"/>
      <c r="AG26" s="48"/>
      <c r="AH26" s="48"/>
      <c r="AI26" s="48"/>
      <c r="AJ26" s="48"/>
      <c r="AK26" s="369">
        <f>ROUND(AV51,2)</f>
        <v>0</v>
      </c>
      <c r="AL26" s="368"/>
      <c r="AM26" s="368"/>
      <c r="AN26" s="368"/>
      <c r="AO26" s="368"/>
      <c r="AP26" s="48"/>
      <c r="AQ26" s="50"/>
      <c r="BE26" s="357"/>
    </row>
    <row r="27" spans="2:71" s="2" customFormat="1" ht="14.45" customHeight="1">
      <c r="B27" s="47"/>
      <c r="C27" s="48"/>
      <c r="D27" s="48"/>
      <c r="E27" s="48"/>
      <c r="F27" s="49" t="s">
        <v>44</v>
      </c>
      <c r="G27" s="48"/>
      <c r="H27" s="48"/>
      <c r="I27" s="48"/>
      <c r="J27" s="48"/>
      <c r="K27" s="48"/>
      <c r="L27" s="367">
        <v>0.15</v>
      </c>
      <c r="M27" s="368"/>
      <c r="N27" s="368"/>
      <c r="O27" s="368"/>
      <c r="P27" s="48"/>
      <c r="Q27" s="48"/>
      <c r="R27" s="48"/>
      <c r="S27" s="48"/>
      <c r="T27" s="48"/>
      <c r="U27" s="48"/>
      <c r="V27" s="48"/>
      <c r="W27" s="369">
        <f>ROUND(BA51,2)</f>
        <v>0</v>
      </c>
      <c r="X27" s="368"/>
      <c r="Y27" s="368"/>
      <c r="Z27" s="368"/>
      <c r="AA27" s="368"/>
      <c r="AB27" s="368"/>
      <c r="AC27" s="368"/>
      <c r="AD27" s="368"/>
      <c r="AE27" s="368"/>
      <c r="AF27" s="48"/>
      <c r="AG27" s="48"/>
      <c r="AH27" s="48"/>
      <c r="AI27" s="48"/>
      <c r="AJ27" s="48"/>
      <c r="AK27" s="369">
        <f>ROUND(AW51,2)</f>
        <v>0</v>
      </c>
      <c r="AL27" s="368"/>
      <c r="AM27" s="368"/>
      <c r="AN27" s="368"/>
      <c r="AO27" s="368"/>
      <c r="AP27" s="48"/>
      <c r="AQ27" s="50"/>
      <c r="BE27" s="357"/>
    </row>
    <row r="28" spans="2:71" s="2" customFormat="1" ht="14.45" hidden="1" customHeight="1">
      <c r="B28" s="47"/>
      <c r="C28" s="48"/>
      <c r="D28" s="48"/>
      <c r="E28" s="48"/>
      <c r="F28" s="49" t="s">
        <v>45</v>
      </c>
      <c r="G28" s="48"/>
      <c r="H28" s="48"/>
      <c r="I28" s="48"/>
      <c r="J28" s="48"/>
      <c r="K28" s="48"/>
      <c r="L28" s="367">
        <v>0.21</v>
      </c>
      <c r="M28" s="368"/>
      <c r="N28" s="368"/>
      <c r="O28" s="368"/>
      <c r="P28" s="48"/>
      <c r="Q28" s="48"/>
      <c r="R28" s="48"/>
      <c r="S28" s="48"/>
      <c r="T28" s="48"/>
      <c r="U28" s="48"/>
      <c r="V28" s="48"/>
      <c r="W28" s="369">
        <f>ROUND(BB51,2)</f>
        <v>0</v>
      </c>
      <c r="X28" s="368"/>
      <c r="Y28" s="368"/>
      <c r="Z28" s="368"/>
      <c r="AA28" s="368"/>
      <c r="AB28" s="368"/>
      <c r="AC28" s="368"/>
      <c r="AD28" s="368"/>
      <c r="AE28" s="368"/>
      <c r="AF28" s="48"/>
      <c r="AG28" s="48"/>
      <c r="AH28" s="48"/>
      <c r="AI28" s="48"/>
      <c r="AJ28" s="48"/>
      <c r="AK28" s="369">
        <v>0</v>
      </c>
      <c r="AL28" s="368"/>
      <c r="AM28" s="368"/>
      <c r="AN28" s="368"/>
      <c r="AO28" s="368"/>
      <c r="AP28" s="48"/>
      <c r="AQ28" s="50"/>
      <c r="BE28" s="357"/>
    </row>
    <row r="29" spans="2:71" s="2" customFormat="1" ht="14.45" hidden="1" customHeight="1">
      <c r="B29" s="47"/>
      <c r="C29" s="48"/>
      <c r="D29" s="48"/>
      <c r="E29" s="48"/>
      <c r="F29" s="49" t="s">
        <v>46</v>
      </c>
      <c r="G29" s="48"/>
      <c r="H29" s="48"/>
      <c r="I29" s="48"/>
      <c r="J29" s="48"/>
      <c r="K29" s="48"/>
      <c r="L29" s="367">
        <v>0.15</v>
      </c>
      <c r="M29" s="368"/>
      <c r="N29" s="368"/>
      <c r="O29" s="368"/>
      <c r="P29" s="48"/>
      <c r="Q29" s="48"/>
      <c r="R29" s="48"/>
      <c r="S29" s="48"/>
      <c r="T29" s="48"/>
      <c r="U29" s="48"/>
      <c r="V29" s="48"/>
      <c r="W29" s="369">
        <f>ROUND(BC51,2)</f>
        <v>0</v>
      </c>
      <c r="X29" s="368"/>
      <c r="Y29" s="368"/>
      <c r="Z29" s="368"/>
      <c r="AA29" s="368"/>
      <c r="AB29" s="368"/>
      <c r="AC29" s="368"/>
      <c r="AD29" s="368"/>
      <c r="AE29" s="368"/>
      <c r="AF29" s="48"/>
      <c r="AG29" s="48"/>
      <c r="AH29" s="48"/>
      <c r="AI29" s="48"/>
      <c r="AJ29" s="48"/>
      <c r="AK29" s="369">
        <v>0</v>
      </c>
      <c r="AL29" s="368"/>
      <c r="AM29" s="368"/>
      <c r="AN29" s="368"/>
      <c r="AO29" s="368"/>
      <c r="AP29" s="48"/>
      <c r="AQ29" s="50"/>
      <c r="BE29" s="357"/>
    </row>
    <row r="30" spans="2:71" s="2" customFormat="1" ht="14.45" hidden="1" customHeight="1">
      <c r="B30" s="47"/>
      <c r="C30" s="48"/>
      <c r="D30" s="48"/>
      <c r="E30" s="48"/>
      <c r="F30" s="49" t="s">
        <v>47</v>
      </c>
      <c r="G30" s="48"/>
      <c r="H30" s="48"/>
      <c r="I30" s="48"/>
      <c r="J30" s="48"/>
      <c r="K30" s="48"/>
      <c r="L30" s="367">
        <v>0</v>
      </c>
      <c r="M30" s="368"/>
      <c r="N30" s="368"/>
      <c r="O30" s="368"/>
      <c r="P30" s="48"/>
      <c r="Q30" s="48"/>
      <c r="R30" s="48"/>
      <c r="S30" s="48"/>
      <c r="T30" s="48"/>
      <c r="U30" s="48"/>
      <c r="V30" s="48"/>
      <c r="W30" s="369">
        <f>ROUND(BD51,2)</f>
        <v>0</v>
      </c>
      <c r="X30" s="368"/>
      <c r="Y30" s="368"/>
      <c r="Z30" s="368"/>
      <c r="AA30" s="368"/>
      <c r="AB30" s="368"/>
      <c r="AC30" s="368"/>
      <c r="AD30" s="368"/>
      <c r="AE30" s="368"/>
      <c r="AF30" s="48"/>
      <c r="AG30" s="48"/>
      <c r="AH30" s="48"/>
      <c r="AI30" s="48"/>
      <c r="AJ30" s="48"/>
      <c r="AK30" s="369">
        <v>0</v>
      </c>
      <c r="AL30" s="368"/>
      <c r="AM30" s="368"/>
      <c r="AN30" s="368"/>
      <c r="AO30" s="368"/>
      <c r="AP30" s="48"/>
      <c r="AQ30" s="50"/>
      <c r="BE30" s="357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57"/>
    </row>
    <row r="32" spans="2:71" s="1" customFormat="1" ht="25.9" customHeight="1">
      <c r="B32" s="41"/>
      <c r="C32" s="51"/>
      <c r="D32" s="52" t="s">
        <v>48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49</v>
      </c>
      <c r="U32" s="53"/>
      <c r="V32" s="53"/>
      <c r="W32" s="53"/>
      <c r="X32" s="370" t="s">
        <v>50</v>
      </c>
      <c r="Y32" s="371"/>
      <c r="Z32" s="371"/>
      <c r="AA32" s="371"/>
      <c r="AB32" s="371"/>
      <c r="AC32" s="53"/>
      <c r="AD32" s="53"/>
      <c r="AE32" s="53"/>
      <c r="AF32" s="53"/>
      <c r="AG32" s="53"/>
      <c r="AH32" s="53"/>
      <c r="AI32" s="53"/>
      <c r="AJ32" s="53"/>
      <c r="AK32" s="372">
        <f>SUM(AK23:AK30)</f>
        <v>0</v>
      </c>
      <c r="AL32" s="371"/>
      <c r="AM32" s="371"/>
      <c r="AN32" s="371"/>
      <c r="AO32" s="373"/>
      <c r="AP32" s="51"/>
      <c r="AQ32" s="55"/>
      <c r="BE32" s="357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51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26-2017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74" t="str">
        <f>K6</f>
        <v>ZŠ ŠVERMOVA-STAVEBNÍ ÚPRAVY KUCHYNĚ</v>
      </c>
      <c r="M42" s="375"/>
      <c r="N42" s="375"/>
      <c r="O42" s="375"/>
      <c r="P42" s="375"/>
      <c r="Q42" s="375"/>
      <c r="R42" s="375"/>
      <c r="S42" s="375"/>
      <c r="T42" s="375"/>
      <c r="U42" s="375"/>
      <c r="V42" s="375"/>
      <c r="W42" s="375"/>
      <c r="X42" s="375"/>
      <c r="Y42" s="375"/>
      <c r="Z42" s="375"/>
      <c r="AA42" s="375"/>
      <c r="AB42" s="375"/>
      <c r="AC42" s="375"/>
      <c r="AD42" s="375"/>
      <c r="AE42" s="375"/>
      <c r="AF42" s="375"/>
      <c r="AG42" s="375"/>
      <c r="AH42" s="375"/>
      <c r="AI42" s="375"/>
      <c r="AJ42" s="375"/>
      <c r="AK42" s="375"/>
      <c r="AL42" s="375"/>
      <c r="AM42" s="375"/>
      <c r="AN42" s="375"/>
      <c r="AO42" s="375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>
      <c r="B44" s="41"/>
      <c r="C44" s="65" t="s">
        <v>23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Liberec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25</v>
      </c>
      <c r="AJ44" s="63"/>
      <c r="AK44" s="63"/>
      <c r="AL44" s="63"/>
      <c r="AM44" s="376" t="str">
        <f>IF(AN8= "","",AN8)</f>
        <v>22.11.2017</v>
      </c>
      <c r="AN44" s="376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>
      <c r="B46" s="41"/>
      <c r="C46" s="65" t="s">
        <v>27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Projektový atelier David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33</v>
      </c>
      <c r="AJ46" s="63"/>
      <c r="AK46" s="63"/>
      <c r="AL46" s="63"/>
      <c r="AM46" s="377" t="str">
        <f>IF(E17="","",E17)</f>
        <v>Ing arch David, ing.arch Středa</v>
      </c>
      <c r="AN46" s="377"/>
      <c r="AO46" s="377"/>
      <c r="AP46" s="377"/>
      <c r="AQ46" s="63"/>
      <c r="AR46" s="61"/>
      <c r="AS46" s="378" t="s">
        <v>52</v>
      </c>
      <c r="AT46" s="379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>
      <c r="B47" s="41"/>
      <c r="C47" s="65" t="s">
        <v>31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80"/>
      <c r="AT47" s="381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82"/>
      <c r="AT48" s="383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84" t="s">
        <v>53</v>
      </c>
      <c r="D49" s="385"/>
      <c r="E49" s="385"/>
      <c r="F49" s="385"/>
      <c r="G49" s="385"/>
      <c r="H49" s="79"/>
      <c r="I49" s="386" t="s">
        <v>54</v>
      </c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  <c r="AA49" s="385"/>
      <c r="AB49" s="385"/>
      <c r="AC49" s="385"/>
      <c r="AD49" s="385"/>
      <c r="AE49" s="385"/>
      <c r="AF49" s="385"/>
      <c r="AG49" s="387" t="s">
        <v>55</v>
      </c>
      <c r="AH49" s="385"/>
      <c r="AI49" s="385"/>
      <c r="AJ49" s="385"/>
      <c r="AK49" s="385"/>
      <c r="AL49" s="385"/>
      <c r="AM49" s="385"/>
      <c r="AN49" s="386" t="s">
        <v>56</v>
      </c>
      <c r="AO49" s="385"/>
      <c r="AP49" s="385"/>
      <c r="AQ49" s="80" t="s">
        <v>57</v>
      </c>
      <c r="AR49" s="61"/>
      <c r="AS49" s="81" t="s">
        <v>58</v>
      </c>
      <c r="AT49" s="82" t="s">
        <v>59</v>
      </c>
      <c r="AU49" s="82" t="s">
        <v>60</v>
      </c>
      <c r="AV49" s="82" t="s">
        <v>61</v>
      </c>
      <c r="AW49" s="82" t="s">
        <v>62</v>
      </c>
      <c r="AX49" s="82" t="s">
        <v>63</v>
      </c>
      <c r="AY49" s="82" t="s">
        <v>64</v>
      </c>
      <c r="AZ49" s="82" t="s">
        <v>65</v>
      </c>
      <c r="BA49" s="82" t="s">
        <v>66</v>
      </c>
      <c r="BB49" s="82" t="s">
        <v>67</v>
      </c>
      <c r="BC49" s="82" t="s">
        <v>68</v>
      </c>
      <c r="BD49" s="83" t="s">
        <v>69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70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96">
        <f>ROUND(AG52,2)</f>
        <v>0</v>
      </c>
      <c r="AH51" s="396"/>
      <c r="AI51" s="396"/>
      <c r="AJ51" s="396"/>
      <c r="AK51" s="396"/>
      <c r="AL51" s="396"/>
      <c r="AM51" s="396"/>
      <c r="AN51" s="397">
        <f t="shared" ref="AN51:AN61" si="0">SUM(AG51,AT51)</f>
        <v>0</v>
      </c>
      <c r="AO51" s="397"/>
      <c r="AP51" s="397"/>
      <c r="AQ51" s="89" t="s">
        <v>21</v>
      </c>
      <c r="AR51" s="71"/>
      <c r="AS51" s="90">
        <f>ROUND(AS52,2)</f>
        <v>0</v>
      </c>
      <c r="AT51" s="91">
        <f t="shared" ref="AT51:AT61" si="1">ROUND(SUM(AV51:AW51),2)</f>
        <v>0</v>
      </c>
      <c r="AU51" s="92">
        <f>ROUND(AU52,5)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ROUND(AZ52,2)</f>
        <v>0</v>
      </c>
      <c r="BA51" s="91">
        <f>ROUND(BA52,2)</f>
        <v>0</v>
      </c>
      <c r="BB51" s="91">
        <f>ROUND(BB52,2)</f>
        <v>0</v>
      </c>
      <c r="BC51" s="91">
        <f>ROUND(BC52,2)</f>
        <v>0</v>
      </c>
      <c r="BD51" s="93">
        <f>ROUND(BD52,2)</f>
        <v>0</v>
      </c>
      <c r="BS51" s="94" t="s">
        <v>71</v>
      </c>
      <c r="BT51" s="94" t="s">
        <v>72</v>
      </c>
      <c r="BU51" s="95" t="s">
        <v>73</v>
      </c>
      <c r="BV51" s="94" t="s">
        <v>74</v>
      </c>
      <c r="BW51" s="94" t="s">
        <v>7</v>
      </c>
      <c r="BX51" s="94" t="s">
        <v>75</v>
      </c>
      <c r="CL51" s="94" t="s">
        <v>21</v>
      </c>
    </row>
    <row r="52" spans="1:91" s="5" customFormat="1" ht="22.5" customHeight="1">
      <c r="B52" s="96"/>
      <c r="C52" s="97"/>
      <c r="D52" s="391" t="s">
        <v>76</v>
      </c>
      <c r="E52" s="391"/>
      <c r="F52" s="391"/>
      <c r="G52" s="391"/>
      <c r="H52" s="391"/>
      <c r="I52" s="98"/>
      <c r="J52" s="391" t="s">
        <v>77</v>
      </c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391"/>
      <c r="Z52" s="391"/>
      <c r="AA52" s="391"/>
      <c r="AB52" s="391"/>
      <c r="AC52" s="391"/>
      <c r="AD52" s="391"/>
      <c r="AE52" s="391"/>
      <c r="AF52" s="391"/>
      <c r="AG52" s="390">
        <f>ROUND(AG53+SUM(AG54:AG57)+AG60+AG61,2)</f>
        <v>0</v>
      </c>
      <c r="AH52" s="389"/>
      <c r="AI52" s="389"/>
      <c r="AJ52" s="389"/>
      <c r="AK52" s="389"/>
      <c r="AL52" s="389"/>
      <c r="AM52" s="389"/>
      <c r="AN52" s="388">
        <f t="shared" si="0"/>
        <v>0</v>
      </c>
      <c r="AO52" s="389"/>
      <c r="AP52" s="389"/>
      <c r="AQ52" s="99" t="s">
        <v>78</v>
      </c>
      <c r="AR52" s="100"/>
      <c r="AS52" s="101">
        <f>ROUND(AS53+SUM(AS54:AS57)+AS60+AS61,2)</f>
        <v>0</v>
      </c>
      <c r="AT52" s="102">
        <f t="shared" si="1"/>
        <v>0</v>
      </c>
      <c r="AU52" s="103">
        <f>ROUND(AU53+SUM(AU54:AU57)+AU60+AU61,5)</f>
        <v>0</v>
      </c>
      <c r="AV52" s="102">
        <f>ROUND(AZ52*L26,2)</f>
        <v>0</v>
      </c>
      <c r="AW52" s="102">
        <f>ROUND(BA52*L27,2)</f>
        <v>0</v>
      </c>
      <c r="AX52" s="102">
        <f>ROUND(BB52*L26,2)</f>
        <v>0</v>
      </c>
      <c r="AY52" s="102">
        <f>ROUND(BC52*L27,2)</f>
        <v>0</v>
      </c>
      <c r="AZ52" s="102">
        <f>ROUND(AZ53+SUM(AZ54:AZ57)+AZ60+AZ61,2)</f>
        <v>0</v>
      </c>
      <c r="BA52" s="102">
        <f>ROUND(BA53+SUM(BA54:BA57)+BA60+BA61,2)</f>
        <v>0</v>
      </c>
      <c r="BB52" s="102">
        <f>ROUND(BB53+SUM(BB54:BB57)+BB60+BB61,2)</f>
        <v>0</v>
      </c>
      <c r="BC52" s="102">
        <f>ROUND(BC53+SUM(BC54:BC57)+BC60+BC61,2)</f>
        <v>0</v>
      </c>
      <c r="BD52" s="104">
        <f>ROUND(BD53+SUM(BD54:BD57)+BD60+BD61,2)</f>
        <v>0</v>
      </c>
      <c r="BS52" s="105" t="s">
        <v>71</v>
      </c>
      <c r="BT52" s="105" t="s">
        <v>79</v>
      </c>
      <c r="BV52" s="105" t="s">
        <v>74</v>
      </c>
      <c r="BW52" s="105" t="s">
        <v>80</v>
      </c>
      <c r="BX52" s="105" t="s">
        <v>7</v>
      </c>
      <c r="CL52" s="105" t="s">
        <v>21</v>
      </c>
    </row>
    <row r="53" spans="1:91" s="6" customFormat="1" ht="22.5" customHeight="1">
      <c r="A53" s="106" t="s">
        <v>81</v>
      </c>
      <c r="B53" s="107"/>
      <c r="C53" s="108"/>
      <c r="D53" s="108"/>
      <c r="E53" s="394" t="s">
        <v>76</v>
      </c>
      <c r="F53" s="394"/>
      <c r="G53" s="394"/>
      <c r="H53" s="394"/>
      <c r="I53" s="394"/>
      <c r="J53" s="108"/>
      <c r="K53" s="394" t="s">
        <v>77</v>
      </c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92">
        <f>'SO 701 - ZŠ ŠVERMOVA- STA...'!J27</f>
        <v>0</v>
      </c>
      <c r="AH53" s="393"/>
      <c r="AI53" s="393"/>
      <c r="AJ53" s="393"/>
      <c r="AK53" s="393"/>
      <c r="AL53" s="393"/>
      <c r="AM53" s="393"/>
      <c r="AN53" s="392">
        <f t="shared" si="0"/>
        <v>0</v>
      </c>
      <c r="AO53" s="393"/>
      <c r="AP53" s="393"/>
      <c r="AQ53" s="109" t="s">
        <v>82</v>
      </c>
      <c r="AR53" s="110"/>
      <c r="AS53" s="111">
        <v>0</v>
      </c>
      <c r="AT53" s="112">
        <f t="shared" si="1"/>
        <v>0</v>
      </c>
      <c r="AU53" s="113">
        <f>'SO 701 - ZŠ ŠVERMOVA- STA...'!P108</f>
        <v>0</v>
      </c>
      <c r="AV53" s="112">
        <f>'SO 701 - ZŠ ŠVERMOVA- STA...'!J30</f>
        <v>0</v>
      </c>
      <c r="AW53" s="112">
        <f>'SO 701 - ZŠ ŠVERMOVA- STA...'!J31</f>
        <v>0</v>
      </c>
      <c r="AX53" s="112">
        <f>'SO 701 - ZŠ ŠVERMOVA- STA...'!J32</f>
        <v>0</v>
      </c>
      <c r="AY53" s="112">
        <f>'SO 701 - ZŠ ŠVERMOVA- STA...'!J33</f>
        <v>0</v>
      </c>
      <c r="AZ53" s="112">
        <f>'SO 701 - ZŠ ŠVERMOVA- STA...'!F30</f>
        <v>0</v>
      </c>
      <c r="BA53" s="112">
        <f>'SO 701 - ZŠ ŠVERMOVA- STA...'!F31</f>
        <v>0</v>
      </c>
      <c r="BB53" s="112">
        <f>'SO 701 - ZŠ ŠVERMOVA- STA...'!F32</f>
        <v>0</v>
      </c>
      <c r="BC53" s="112">
        <f>'SO 701 - ZŠ ŠVERMOVA- STA...'!F33</f>
        <v>0</v>
      </c>
      <c r="BD53" s="114">
        <f>'SO 701 - ZŠ ŠVERMOVA- STA...'!F34</f>
        <v>0</v>
      </c>
      <c r="BT53" s="115" t="s">
        <v>83</v>
      </c>
      <c r="BU53" s="115" t="s">
        <v>84</v>
      </c>
      <c r="BV53" s="115" t="s">
        <v>74</v>
      </c>
      <c r="BW53" s="115" t="s">
        <v>80</v>
      </c>
      <c r="BX53" s="115" t="s">
        <v>7</v>
      </c>
      <c r="CL53" s="115" t="s">
        <v>21</v>
      </c>
      <c r="CM53" s="115" t="s">
        <v>83</v>
      </c>
    </row>
    <row r="54" spans="1:91" s="6" customFormat="1" ht="22.5" customHeight="1">
      <c r="A54" s="106" t="s">
        <v>81</v>
      </c>
      <c r="B54" s="107"/>
      <c r="C54" s="108"/>
      <c r="D54" s="108"/>
      <c r="E54" s="394" t="s">
        <v>85</v>
      </c>
      <c r="F54" s="394"/>
      <c r="G54" s="394"/>
      <c r="H54" s="394"/>
      <c r="I54" s="394"/>
      <c r="J54" s="108"/>
      <c r="K54" s="394" t="s">
        <v>86</v>
      </c>
      <c r="L54" s="394"/>
      <c r="M54" s="394"/>
      <c r="N54" s="394"/>
      <c r="O54" s="394"/>
      <c r="P54" s="394"/>
      <c r="Q54" s="394"/>
      <c r="R54" s="394"/>
      <c r="S54" s="394"/>
      <c r="T54" s="394"/>
      <c r="U54" s="394"/>
      <c r="V54" s="394"/>
      <c r="W54" s="394"/>
      <c r="X54" s="394"/>
      <c r="Y54" s="394"/>
      <c r="Z54" s="394"/>
      <c r="AA54" s="394"/>
      <c r="AB54" s="394"/>
      <c r="AC54" s="394"/>
      <c r="AD54" s="394"/>
      <c r="AE54" s="394"/>
      <c r="AF54" s="394"/>
      <c r="AG54" s="392">
        <f>'701-1A - TECHNOLOGIE STRA...'!J29</f>
        <v>0</v>
      </c>
      <c r="AH54" s="393"/>
      <c r="AI54" s="393"/>
      <c r="AJ54" s="393"/>
      <c r="AK54" s="393"/>
      <c r="AL54" s="393"/>
      <c r="AM54" s="393"/>
      <c r="AN54" s="392">
        <f t="shared" si="0"/>
        <v>0</v>
      </c>
      <c r="AO54" s="393"/>
      <c r="AP54" s="393"/>
      <c r="AQ54" s="109" t="s">
        <v>82</v>
      </c>
      <c r="AR54" s="110"/>
      <c r="AS54" s="111">
        <v>0</v>
      </c>
      <c r="AT54" s="112">
        <f t="shared" si="1"/>
        <v>0</v>
      </c>
      <c r="AU54" s="113">
        <f>'701-1A - TECHNOLOGIE STRA...'!P82</f>
        <v>0</v>
      </c>
      <c r="AV54" s="112">
        <f>'701-1A - TECHNOLOGIE STRA...'!J32</f>
        <v>0</v>
      </c>
      <c r="AW54" s="112">
        <f>'701-1A - TECHNOLOGIE STRA...'!J33</f>
        <v>0</v>
      </c>
      <c r="AX54" s="112">
        <f>'701-1A - TECHNOLOGIE STRA...'!J34</f>
        <v>0</v>
      </c>
      <c r="AY54" s="112">
        <f>'701-1A - TECHNOLOGIE STRA...'!J35</f>
        <v>0</v>
      </c>
      <c r="AZ54" s="112">
        <f>'701-1A - TECHNOLOGIE STRA...'!F32</f>
        <v>0</v>
      </c>
      <c r="BA54" s="112">
        <f>'701-1A - TECHNOLOGIE STRA...'!F33</f>
        <v>0</v>
      </c>
      <c r="BB54" s="112">
        <f>'701-1A - TECHNOLOGIE STRA...'!F34</f>
        <v>0</v>
      </c>
      <c r="BC54" s="112">
        <f>'701-1A - TECHNOLOGIE STRA...'!F35</f>
        <v>0</v>
      </c>
      <c r="BD54" s="114">
        <f>'701-1A - TECHNOLOGIE STRA...'!F36</f>
        <v>0</v>
      </c>
      <c r="BT54" s="115" t="s">
        <v>83</v>
      </c>
      <c r="BV54" s="115" t="s">
        <v>74</v>
      </c>
      <c r="BW54" s="115" t="s">
        <v>87</v>
      </c>
      <c r="BX54" s="115" t="s">
        <v>80</v>
      </c>
      <c r="CL54" s="115" t="s">
        <v>21</v>
      </c>
    </row>
    <row r="55" spans="1:91" s="6" customFormat="1" ht="22.5" customHeight="1">
      <c r="A55" s="106" t="s">
        <v>81</v>
      </c>
      <c r="B55" s="107"/>
      <c r="C55" s="108"/>
      <c r="D55" s="108"/>
      <c r="E55" s="394" t="s">
        <v>88</v>
      </c>
      <c r="F55" s="394"/>
      <c r="G55" s="394"/>
      <c r="H55" s="394"/>
      <c r="I55" s="394"/>
      <c r="J55" s="108"/>
      <c r="K55" s="394" t="s">
        <v>89</v>
      </c>
      <c r="L55" s="394"/>
      <c r="M55" s="394"/>
      <c r="N55" s="394"/>
      <c r="O55" s="394"/>
      <c r="P55" s="394"/>
      <c r="Q55" s="394"/>
      <c r="R55" s="394"/>
      <c r="S55" s="394"/>
      <c r="T55" s="394"/>
      <c r="U55" s="394"/>
      <c r="V55" s="394"/>
      <c r="W55" s="394"/>
      <c r="X55" s="394"/>
      <c r="Y55" s="394"/>
      <c r="Z55" s="394"/>
      <c r="AA55" s="394"/>
      <c r="AB55" s="394"/>
      <c r="AC55" s="394"/>
      <c r="AD55" s="394"/>
      <c r="AE55" s="394"/>
      <c r="AF55" s="394"/>
      <c r="AG55" s="392">
        <f>'701-1 - ZDRAVOTNĚ TECHNIC...'!J29</f>
        <v>0</v>
      </c>
      <c r="AH55" s="393"/>
      <c r="AI55" s="393"/>
      <c r="AJ55" s="393"/>
      <c r="AK55" s="393"/>
      <c r="AL55" s="393"/>
      <c r="AM55" s="393"/>
      <c r="AN55" s="392">
        <f t="shared" si="0"/>
        <v>0</v>
      </c>
      <c r="AO55" s="393"/>
      <c r="AP55" s="393"/>
      <c r="AQ55" s="109" t="s">
        <v>82</v>
      </c>
      <c r="AR55" s="110"/>
      <c r="AS55" s="111">
        <v>0</v>
      </c>
      <c r="AT55" s="112">
        <f t="shared" si="1"/>
        <v>0</v>
      </c>
      <c r="AU55" s="113">
        <f>'701-1 - ZDRAVOTNĚ TECHNIC...'!P88</f>
        <v>0</v>
      </c>
      <c r="AV55" s="112">
        <f>'701-1 - ZDRAVOTNĚ TECHNIC...'!J32</f>
        <v>0</v>
      </c>
      <c r="AW55" s="112">
        <f>'701-1 - ZDRAVOTNĚ TECHNIC...'!J33</f>
        <v>0</v>
      </c>
      <c r="AX55" s="112">
        <f>'701-1 - ZDRAVOTNĚ TECHNIC...'!J34</f>
        <v>0</v>
      </c>
      <c r="AY55" s="112">
        <f>'701-1 - ZDRAVOTNĚ TECHNIC...'!J35</f>
        <v>0</v>
      </c>
      <c r="AZ55" s="112">
        <f>'701-1 - ZDRAVOTNĚ TECHNIC...'!F32</f>
        <v>0</v>
      </c>
      <c r="BA55" s="112">
        <f>'701-1 - ZDRAVOTNĚ TECHNIC...'!F33</f>
        <v>0</v>
      </c>
      <c r="BB55" s="112">
        <f>'701-1 - ZDRAVOTNĚ TECHNIC...'!F34</f>
        <v>0</v>
      </c>
      <c r="BC55" s="112">
        <f>'701-1 - ZDRAVOTNĚ TECHNIC...'!F35</f>
        <v>0</v>
      </c>
      <c r="BD55" s="114">
        <f>'701-1 - ZDRAVOTNĚ TECHNIC...'!F36</f>
        <v>0</v>
      </c>
      <c r="BT55" s="115" t="s">
        <v>83</v>
      </c>
      <c r="BV55" s="115" t="s">
        <v>74</v>
      </c>
      <c r="BW55" s="115" t="s">
        <v>90</v>
      </c>
      <c r="BX55" s="115" t="s">
        <v>80</v>
      </c>
      <c r="CL55" s="115" t="s">
        <v>21</v>
      </c>
    </row>
    <row r="56" spans="1:91" s="6" customFormat="1" ht="22.5" customHeight="1">
      <c r="A56" s="106" t="s">
        <v>81</v>
      </c>
      <c r="B56" s="107"/>
      <c r="C56" s="108"/>
      <c r="D56" s="108"/>
      <c r="E56" s="394" t="s">
        <v>91</v>
      </c>
      <c r="F56" s="394"/>
      <c r="G56" s="394"/>
      <c r="H56" s="394"/>
      <c r="I56" s="394"/>
      <c r="J56" s="108"/>
      <c r="K56" s="394" t="s">
        <v>92</v>
      </c>
      <c r="L56" s="394"/>
      <c r="M56" s="394"/>
      <c r="N56" s="394"/>
      <c r="O56" s="394"/>
      <c r="P56" s="394"/>
      <c r="Q56" s="394"/>
      <c r="R56" s="394"/>
      <c r="S56" s="394"/>
      <c r="T56" s="394"/>
      <c r="U56" s="394"/>
      <c r="V56" s="394"/>
      <c r="W56" s="394"/>
      <c r="X56" s="394"/>
      <c r="Y56" s="394"/>
      <c r="Z56" s="394"/>
      <c r="AA56" s="394"/>
      <c r="AB56" s="394"/>
      <c r="AC56" s="394"/>
      <c r="AD56" s="394"/>
      <c r="AE56" s="394"/>
      <c r="AF56" s="394"/>
      <c r="AG56" s="392">
        <f>'701-2 - VYTÁPĚNÍ'!J29</f>
        <v>0</v>
      </c>
      <c r="AH56" s="393"/>
      <c r="AI56" s="393"/>
      <c r="AJ56" s="393"/>
      <c r="AK56" s="393"/>
      <c r="AL56" s="393"/>
      <c r="AM56" s="393"/>
      <c r="AN56" s="392">
        <f t="shared" si="0"/>
        <v>0</v>
      </c>
      <c r="AO56" s="393"/>
      <c r="AP56" s="393"/>
      <c r="AQ56" s="109" t="s">
        <v>82</v>
      </c>
      <c r="AR56" s="110"/>
      <c r="AS56" s="111">
        <v>0</v>
      </c>
      <c r="AT56" s="112">
        <f t="shared" si="1"/>
        <v>0</v>
      </c>
      <c r="AU56" s="113">
        <f>'701-2 - VYTÁPĚNÍ'!P91</f>
        <v>0</v>
      </c>
      <c r="AV56" s="112">
        <f>'701-2 - VYTÁPĚNÍ'!J32</f>
        <v>0</v>
      </c>
      <c r="AW56" s="112">
        <f>'701-2 - VYTÁPĚNÍ'!J33</f>
        <v>0</v>
      </c>
      <c r="AX56" s="112">
        <f>'701-2 - VYTÁPĚNÍ'!J34</f>
        <v>0</v>
      </c>
      <c r="AY56" s="112">
        <f>'701-2 - VYTÁPĚNÍ'!J35</f>
        <v>0</v>
      </c>
      <c r="AZ56" s="112">
        <f>'701-2 - VYTÁPĚNÍ'!F32</f>
        <v>0</v>
      </c>
      <c r="BA56" s="112">
        <f>'701-2 - VYTÁPĚNÍ'!F33</f>
        <v>0</v>
      </c>
      <c r="BB56" s="112">
        <f>'701-2 - VYTÁPĚNÍ'!F34</f>
        <v>0</v>
      </c>
      <c r="BC56" s="112">
        <f>'701-2 - VYTÁPĚNÍ'!F35</f>
        <v>0</v>
      </c>
      <c r="BD56" s="114">
        <f>'701-2 - VYTÁPĚNÍ'!F36</f>
        <v>0</v>
      </c>
      <c r="BT56" s="115" t="s">
        <v>83</v>
      </c>
      <c r="BV56" s="115" t="s">
        <v>74</v>
      </c>
      <c r="BW56" s="115" t="s">
        <v>93</v>
      </c>
      <c r="BX56" s="115" t="s">
        <v>80</v>
      </c>
      <c r="CL56" s="115" t="s">
        <v>21</v>
      </c>
    </row>
    <row r="57" spans="1:91" s="6" customFormat="1" ht="22.5" customHeight="1">
      <c r="B57" s="107"/>
      <c r="C57" s="108"/>
      <c r="D57" s="108"/>
      <c r="E57" s="394" t="s">
        <v>94</v>
      </c>
      <c r="F57" s="394"/>
      <c r="G57" s="394"/>
      <c r="H57" s="394"/>
      <c r="I57" s="394"/>
      <c r="J57" s="108"/>
      <c r="K57" s="394" t="s">
        <v>95</v>
      </c>
      <c r="L57" s="394"/>
      <c r="M57" s="394"/>
      <c r="N57" s="394"/>
      <c r="O57" s="394"/>
      <c r="P57" s="394"/>
      <c r="Q57" s="394"/>
      <c r="R57" s="394"/>
      <c r="S57" s="394"/>
      <c r="T57" s="394"/>
      <c r="U57" s="394"/>
      <c r="V57" s="394"/>
      <c r="W57" s="394"/>
      <c r="X57" s="394"/>
      <c r="Y57" s="394"/>
      <c r="Z57" s="394"/>
      <c r="AA57" s="394"/>
      <c r="AB57" s="394"/>
      <c r="AC57" s="394"/>
      <c r="AD57" s="394"/>
      <c r="AE57" s="394"/>
      <c r="AF57" s="394"/>
      <c r="AG57" s="395">
        <f>ROUND(SUM(AG58:AG59),2)</f>
        <v>0</v>
      </c>
      <c r="AH57" s="393"/>
      <c r="AI57" s="393"/>
      <c r="AJ57" s="393"/>
      <c r="AK57" s="393"/>
      <c r="AL57" s="393"/>
      <c r="AM57" s="393"/>
      <c r="AN57" s="392">
        <f t="shared" si="0"/>
        <v>0</v>
      </c>
      <c r="AO57" s="393"/>
      <c r="AP57" s="393"/>
      <c r="AQ57" s="109" t="s">
        <v>82</v>
      </c>
      <c r="AR57" s="110"/>
      <c r="AS57" s="111">
        <f>ROUND(SUM(AS58:AS59),2)</f>
        <v>0</v>
      </c>
      <c r="AT57" s="112">
        <f t="shared" si="1"/>
        <v>0</v>
      </c>
      <c r="AU57" s="113">
        <f>ROUND(SUM(AU58:AU59),5)</f>
        <v>0</v>
      </c>
      <c r="AV57" s="112">
        <f>ROUND(AZ57*L26,2)</f>
        <v>0</v>
      </c>
      <c r="AW57" s="112">
        <f>ROUND(BA57*L27,2)</f>
        <v>0</v>
      </c>
      <c r="AX57" s="112">
        <f>ROUND(BB57*L26,2)</f>
        <v>0</v>
      </c>
      <c r="AY57" s="112">
        <f>ROUND(BC57*L27,2)</f>
        <v>0</v>
      </c>
      <c r="AZ57" s="112">
        <f>ROUND(SUM(AZ58:AZ59),2)</f>
        <v>0</v>
      </c>
      <c r="BA57" s="112">
        <f>ROUND(SUM(BA58:BA59),2)</f>
        <v>0</v>
      </c>
      <c r="BB57" s="112">
        <f>ROUND(SUM(BB58:BB59),2)</f>
        <v>0</v>
      </c>
      <c r="BC57" s="112">
        <f>ROUND(SUM(BC58:BC59),2)</f>
        <v>0</v>
      </c>
      <c r="BD57" s="114">
        <f>ROUND(SUM(BD58:BD59),2)</f>
        <v>0</v>
      </c>
      <c r="BS57" s="115" t="s">
        <v>71</v>
      </c>
      <c r="BT57" s="115" t="s">
        <v>83</v>
      </c>
      <c r="BU57" s="115" t="s">
        <v>73</v>
      </c>
      <c r="BV57" s="115" t="s">
        <v>74</v>
      </c>
      <c r="BW57" s="115" t="s">
        <v>96</v>
      </c>
      <c r="BX57" s="115" t="s">
        <v>80</v>
      </c>
      <c r="CL57" s="115" t="s">
        <v>21</v>
      </c>
    </row>
    <row r="58" spans="1:91" s="6" customFormat="1" ht="22.5" customHeight="1">
      <c r="A58" s="106" t="s">
        <v>81</v>
      </c>
      <c r="B58" s="107"/>
      <c r="C58" s="108"/>
      <c r="D58" s="108"/>
      <c r="E58" s="108"/>
      <c r="F58" s="394" t="s">
        <v>97</v>
      </c>
      <c r="G58" s="394"/>
      <c r="H58" s="394"/>
      <c r="I58" s="394"/>
      <c r="J58" s="394"/>
      <c r="K58" s="108"/>
      <c r="L58" s="394" t="s">
        <v>98</v>
      </c>
      <c r="M58" s="394"/>
      <c r="N58" s="394"/>
      <c r="O58" s="394"/>
      <c r="P58" s="394"/>
      <c r="Q58" s="394"/>
      <c r="R58" s="394"/>
      <c r="S58" s="394"/>
      <c r="T58" s="394"/>
      <c r="U58" s="394"/>
      <c r="V58" s="394"/>
      <c r="W58" s="394"/>
      <c r="X58" s="394"/>
      <c r="Y58" s="394"/>
      <c r="Z58" s="394"/>
      <c r="AA58" s="394"/>
      <c r="AB58" s="394"/>
      <c r="AC58" s="394"/>
      <c r="AD58" s="394"/>
      <c r="AE58" s="394"/>
      <c r="AF58" s="394"/>
      <c r="AG58" s="392">
        <f>'701- 3A - SVÍTIDLA'!J31</f>
        <v>0</v>
      </c>
      <c r="AH58" s="393"/>
      <c r="AI58" s="393"/>
      <c r="AJ58" s="393"/>
      <c r="AK58" s="393"/>
      <c r="AL58" s="393"/>
      <c r="AM58" s="393"/>
      <c r="AN58" s="392">
        <f t="shared" si="0"/>
        <v>0</v>
      </c>
      <c r="AO58" s="393"/>
      <c r="AP58" s="393"/>
      <c r="AQ58" s="109" t="s">
        <v>82</v>
      </c>
      <c r="AR58" s="110"/>
      <c r="AS58" s="111">
        <v>0</v>
      </c>
      <c r="AT58" s="112">
        <f t="shared" si="1"/>
        <v>0</v>
      </c>
      <c r="AU58" s="113">
        <f>'701- 3A - SVÍTIDLA'!P90</f>
        <v>0</v>
      </c>
      <c r="AV58" s="112">
        <f>'701- 3A - SVÍTIDLA'!J34</f>
        <v>0</v>
      </c>
      <c r="AW58" s="112">
        <f>'701- 3A - SVÍTIDLA'!J35</f>
        <v>0</v>
      </c>
      <c r="AX58" s="112">
        <f>'701- 3A - SVÍTIDLA'!J36</f>
        <v>0</v>
      </c>
      <c r="AY58" s="112">
        <f>'701- 3A - SVÍTIDLA'!J37</f>
        <v>0</v>
      </c>
      <c r="AZ58" s="112">
        <f>'701- 3A - SVÍTIDLA'!F34</f>
        <v>0</v>
      </c>
      <c r="BA58" s="112">
        <f>'701- 3A - SVÍTIDLA'!F35</f>
        <v>0</v>
      </c>
      <c r="BB58" s="112">
        <f>'701- 3A - SVÍTIDLA'!F36</f>
        <v>0</v>
      </c>
      <c r="BC58" s="112">
        <f>'701- 3A - SVÍTIDLA'!F37</f>
        <v>0</v>
      </c>
      <c r="BD58" s="114">
        <f>'701- 3A - SVÍTIDLA'!F38</f>
        <v>0</v>
      </c>
      <c r="BT58" s="115" t="s">
        <v>99</v>
      </c>
      <c r="BV58" s="115" t="s">
        <v>74</v>
      </c>
      <c r="BW58" s="115" t="s">
        <v>100</v>
      </c>
      <c r="BX58" s="115" t="s">
        <v>96</v>
      </c>
      <c r="CL58" s="115" t="s">
        <v>21</v>
      </c>
    </row>
    <row r="59" spans="1:91" s="6" customFormat="1" ht="22.5" customHeight="1">
      <c r="A59" s="106" t="s">
        <v>81</v>
      </c>
      <c r="B59" s="107"/>
      <c r="C59" s="108"/>
      <c r="D59" s="108"/>
      <c r="E59" s="108"/>
      <c r="F59" s="394" t="s">
        <v>101</v>
      </c>
      <c r="G59" s="394"/>
      <c r="H59" s="394"/>
      <c r="I59" s="394"/>
      <c r="J59" s="394"/>
      <c r="K59" s="108"/>
      <c r="L59" s="394" t="s">
        <v>102</v>
      </c>
      <c r="M59" s="394"/>
      <c r="N59" s="394"/>
      <c r="O59" s="394"/>
      <c r="P59" s="394"/>
      <c r="Q59" s="394"/>
      <c r="R59" s="394"/>
      <c r="S59" s="394"/>
      <c r="T59" s="394"/>
      <c r="U59" s="394"/>
      <c r="V59" s="394"/>
      <c r="W59" s="394"/>
      <c r="X59" s="394"/>
      <c r="Y59" s="394"/>
      <c r="Z59" s="394"/>
      <c r="AA59" s="394"/>
      <c r="AB59" s="394"/>
      <c r="AC59" s="394"/>
      <c r="AD59" s="394"/>
      <c r="AE59" s="394"/>
      <c r="AF59" s="394"/>
      <c r="AG59" s="392">
        <f>'701-3 B - SILNOPROUDÉ ROZ...'!J31</f>
        <v>0</v>
      </c>
      <c r="AH59" s="393"/>
      <c r="AI59" s="393"/>
      <c r="AJ59" s="393"/>
      <c r="AK59" s="393"/>
      <c r="AL59" s="393"/>
      <c r="AM59" s="393"/>
      <c r="AN59" s="392">
        <f t="shared" si="0"/>
        <v>0</v>
      </c>
      <c r="AO59" s="393"/>
      <c r="AP59" s="393"/>
      <c r="AQ59" s="109" t="s">
        <v>82</v>
      </c>
      <c r="AR59" s="110"/>
      <c r="AS59" s="111">
        <v>0</v>
      </c>
      <c r="AT59" s="112">
        <f t="shared" si="1"/>
        <v>0</v>
      </c>
      <c r="AU59" s="113">
        <f>'701-3 B - SILNOPROUDÉ ROZ...'!P93</f>
        <v>0</v>
      </c>
      <c r="AV59" s="112">
        <f>'701-3 B - SILNOPROUDÉ ROZ...'!J34</f>
        <v>0</v>
      </c>
      <c r="AW59" s="112">
        <f>'701-3 B - SILNOPROUDÉ ROZ...'!J35</f>
        <v>0</v>
      </c>
      <c r="AX59" s="112">
        <f>'701-3 B - SILNOPROUDÉ ROZ...'!J36</f>
        <v>0</v>
      </c>
      <c r="AY59" s="112">
        <f>'701-3 B - SILNOPROUDÉ ROZ...'!J37</f>
        <v>0</v>
      </c>
      <c r="AZ59" s="112">
        <f>'701-3 B - SILNOPROUDÉ ROZ...'!F34</f>
        <v>0</v>
      </c>
      <c r="BA59" s="112">
        <f>'701-3 B - SILNOPROUDÉ ROZ...'!F35</f>
        <v>0</v>
      </c>
      <c r="BB59" s="112">
        <f>'701-3 B - SILNOPROUDÉ ROZ...'!F36</f>
        <v>0</v>
      </c>
      <c r="BC59" s="112">
        <f>'701-3 B - SILNOPROUDÉ ROZ...'!F37</f>
        <v>0</v>
      </c>
      <c r="BD59" s="114">
        <f>'701-3 B - SILNOPROUDÉ ROZ...'!F38</f>
        <v>0</v>
      </c>
      <c r="BT59" s="115" t="s">
        <v>99</v>
      </c>
      <c r="BV59" s="115" t="s">
        <v>74</v>
      </c>
      <c r="BW59" s="115" t="s">
        <v>103</v>
      </c>
      <c r="BX59" s="115" t="s">
        <v>96</v>
      </c>
      <c r="CL59" s="115" t="s">
        <v>21</v>
      </c>
    </row>
    <row r="60" spans="1:91" s="6" customFormat="1" ht="22.5" customHeight="1">
      <c r="A60" s="106" t="s">
        <v>81</v>
      </c>
      <c r="B60" s="107"/>
      <c r="C60" s="108"/>
      <c r="D60" s="108"/>
      <c r="E60" s="394" t="s">
        <v>104</v>
      </c>
      <c r="F60" s="394"/>
      <c r="G60" s="394"/>
      <c r="H60" s="394"/>
      <c r="I60" s="394"/>
      <c r="J60" s="108"/>
      <c r="K60" s="394" t="s">
        <v>105</v>
      </c>
      <c r="L60" s="394"/>
      <c r="M60" s="394"/>
      <c r="N60" s="394"/>
      <c r="O60" s="394"/>
      <c r="P60" s="394"/>
      <c r="Q60" s="394"/>
      <c r="R60" s="394"/>
      <c r="S60" s="394"/>
      <c r="T60" s="394"/>
      <c r="U60" s="394"/>
      <c r="V60" s="394"/>
      <c r="W60" s="394"/>
      <c r="X60" s="394"/>
      <c r="Y60" s="394"/>
      <c r="Z60" s="394"/>
      <c r="AA60" s="394"/>
      <c r="AB60" s="394"/>
      <c r="AC60" s="394"/>
      <c r="AD60" s="394"/>
      <c r="AE60" s="394"/>
      <c r="AF60" s="394"/>
      <c r="AG60" s="392">
        <f>'701- 4 - VZDUCHOTECHNIKA'!J29</f>
        <v>0</v>
      </c>
      <c r="AH60" s="393"/>
      <c r="AI60" s="393"/>
      <c r="AJ60" s="393"/>
      <c r="AK60" s="393"/>
      <c r="AL60" s="393"/>
      <c r="AM60" s="393"/>
      <c r="AN60" s="392">
        <f t="shared" si="0"/>
        <v>0</v>
      </c>
      <c r="AO60" s="393"/>
      <c r="AP60" s="393"/>
      <c r="AQ60" s="109" t="s">
        <v>82</v>
      </c>
      <c r="AR60" s="110"/>
      <c r="AS60" s="111">
        <v>0</v>
      </c>
      <c r="AT60" s="112">
        <f t="shared" si="1"/>
        <v>0</v>
      </c>
      <c r="AU60" s="113">
        <f>'701- 4 - VZDUCHOTECHNIKA'!P87</f>
        <v>0</v>
      </c>
      <c r="AV60" s="112">
        <f>'701- 4 - VZDUCHOTECHNIKA'!J32</f>
        <v>0</v>
      </c>
      <c r="AW60" s="112">
        <f>'701- 4 - VZDUCHOTECHNIKA'!J33</f>
        <v>0</v>
      </c>
      <c r="AX60" s="112">
        <f>'701- 4 - VZDUCHOTECHNIKA'!J34</f>
        <v>0</v>
      </c>
      <c r="AY60" s="112">
        <f>'701- 4 - VZDUCHOTECHNIKA'!J35</f>
        <v>0</v>
      </c>
      <c r="AZ60" s="112">
        <f>'701- 4 - VZDUCHOTECHNIKA'!F32</f>
        <v>0</v>
      </c>
      <c r="BA60" s="112">
        <f>'701- 4 - VZDUCHOTECHNIKA'!F33</f>
        <v>0</v>
      </c>
      <c r="BB60" s="112">
        <f>'701- 4 - VZDUCHOTECHNIKA'!F34</f>
        <v>0</v>
      </c>
      <c r="BC60" s="112">
        <f>'701- 4 - VZDUCHOTECHNIKA'!F35</f>
        <v>0</v>
      </c>
      <c r="BD60" s="114">
        <f>'701- 4 - VZDUCHOTECHNIKA'!F36</f>
        <v>0</v>
      </c>
      <c r="BT60" s="115" t="s">
        <v>83</v>
      </c>
      <c r="BV60" s="115" t="s">
        <v>74</v>
      </c>
      <c r="BW60" s="115" t="s">
        <v>106</v>
      </c>
      <c r="BX60" s="115" t="s">
        <v>80</v>
      </c>
      <c r="CL60" s="115" t="s">
        <v>21</v>
      </c>
    </row>
    <row r="61" spans="1:91" s="6" customFormat="1" ht="22.5" customHeight="1">
      <c r="A61" s="106" t="s">
        <v>81</v>
      </c>
      <c r="B61" s="107"/>
      <c r="C61" s="108"/>
      <c r="D61" s="108"/>
      <c r="E61" s="394" t="s">
        <v>107</v>
      </c>
      <c r="F61" s="394"/>
      <c r="G61" s="394"/>
      <c r="H61" s="394"/>
      <c r="I61" s="394"/>
      <c r="J61" s="108"/>
      <c r="K61" s="394" t="s">
        <v>108</v>
      </c>
      <c r="L61" s="394"/>
      <c r="M61" s="394"/>
      <c r="N61" s="394"/>
      <c r="O61" s="394"/>
      <c r="P61" s="394"/>
      <c r="Q61" s="394"/>
      <c r="R61" s="394"/>
      <c r="S61" s="394"/>
      <c r="T61" s="394"/>
      <c r="U61" s="394"/>
      <c r="V61" s="394"/>
      <c r="W61" s="394"/>
      <c r="X61" s="394"/>
      <c r="Y61" s="394"/>
      <c r="Z61" s="394"/>
      <c r="AA61" s="394"/>
      <c r="AB61" s="394"/>
      <c r="AC61" s="394"/>
      <c r="AD61" s="394"/>
      <c r="AE61" s="394"/>
      <c r="AF61" s="394"/>
      <c r="AG61" s="392">
        <f>'701-5 - MĚŘENÍ A REGULACE'!J29</f>
        <v>0</v>
      </c>
      <c r="AH61" s="393"/>
      <c r="AI61" s="393"/>
      <c r="AJ61" s="393"/>
      <c r="AK61" s="393"/>
      <c r="AL61" s="393"/>
      <c r="AM61" s="393"/>
      <c r="AN61" s="392">
        <f t="shared" si="0"/>
        <v>0</v>
      </c>
      <c r="AO61" s="393"/>
      <c r="AP61" s="393"/>
      <c r="AQ61" s="109" t="s">
        <v>82</v>
      </c>
      <c r="AR61" s="110"/>
      <c r="AS61" s="116">
        <v>0</v>
      </c>
      <c r="AT61" s="117">
        <f t="shared" si="1"/>
        <v>0</v>
      </c>
      <c r="AU61" s="118">
        <f>'701-5 - MĚŘENÍ A REGULACE'!P90</f>
        <v>0</v>
      </c>
      <c r="AV61" s="117">
        <f>'701-5 - MĚŘENÍ A REGULACE'!J32</f>
        <v>0</v>
      </c>
      <c r="AW61" s="117">
        <f>'701-5 - MĚŘENÍ A REGULACE'!J33</f>
        <v>0</v>
      </c>
      <c r="AX61" s="117">
        <f>'701-5 - MĚŘENÍ A REGULACE'!J34</f>
        <v>0</v>
      </c>
      <c r="AY61" s="117">
        <f>'701-5 - MĚŘENÍ A REGULACE'!J35</f>
        <v>0</v>
      </c>
      <c r="AZ61" s="117">
        <f>'701-5 - MĚŘENÍ A REGULACE'!F32</f>
        <v>0</v>
      </c>
      <c r="BA61" s="117">
        <f>'701-5 - MĚŘENÍ A REGULACE'!F33</f>
        <v>0</v>
      </c>
      <c r="BB61" s="117">
        <f>'701-5 - MĚŘENÍ A REGULACE'!F34</f>
        <v>0</v>
      </c>
      <c r="BC61" s="117">
        <f>'701-5 - MĚŘENÍ A REGULACE'!F35</f>
        <v>0</v>
      </c>
      <c r="BD61" s="119">
        <f>'701-5 - MĚŘENÍ A REGULACE'!F36</f>
        <v>0</v>
      </c>
      <c r="BT61" s="115" t="s">
        <v>83</v>
      </c>
      <c r="BV61" s="115" t="s">
        <v>74</v>
      </c>
      <c r="BW61" s="115" t="s">
        <v>109</v>
      </c>
      <c r="BX61" s="115" t="s">
        <v>80</v>
      </c>
      <c r="CL61" s="115" t="s">
        <v>21</v>
      </c>
    </row>
    <row r="62" spans="1:91" s="1" customFormat="1" ht="30" customHeight="1">
      <c r="B62" s="41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1"/>
    </row>
    <row r="63" spans="1:91" s="1" customFormat="1" ht="6.95" customHeight="1">
      <c r="B63" s="56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61"/>
    </row>
  </sheetData>
  <sheetProtection password="CC35" sheet="1" objects="1" scenarios="1" formatCells="0" formatColumns="0" formatRows="0" sort="0" autoFilter="0"/>
  <mergeCells count="77">
    <mergeCell ref="AG51:AM51"/>
    <mergeCell ref="AN51:AP51"/>
    <mergeCell ref="AR2:BE2"/>
    <mergeCell ref="AN60:AP60"/>
    <mergeCell ref="AG60:AM60"/>
    <mergeCell ref="E60:I60"/>
    <mergeCell ref="K60:AF60"/>
    <mergeCell ref="AN61:AP61"/>
    <mergeCell ref="AG61:AM61"/>
    <mergeCell ref="E61:I61"/>
    <mergeCell ref="K61:AF61"/>
    <mergeCell ref="AN58:AP58"/>
    <mergeCell ref="AG58:AM58"/>
    <mergeCell ref="F58:J58"/>
    <mergeCell ref="L58:AF58"/>
    <mergeCell ref="AN59:AP59"/>
    <mergeCell ref="AG59:AM59"/>
    <mergeCell ref="F59:J59"/>
    <mergeCell ref="L59:AF59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N54:AP54"/>
    <mergeCell ref="AG54:AM54"/>
    <mergeCell ref="E54:I54"/>
    <mergeCell ref="K54:AF54"/>
    <mergeCell ref="AN55:AP55"/>
    <mergeCell ref="AG55:AM55"/>
    <mergeCell ref="E55:I55"/>
    <mergeCell ref="K55:AF55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3" location="'SO 701 - ZŠ ŠVERMOVA- STA...'!C2" display="/"/>
    <hyperlink ref="A54" location="'701-1A - TECHNOLOGIE STRA...'!C2" display="/"/>
    <hyperlink ref="A55" location="'701-1 - ZDRAVOTNĚ TECHNIC...'!C2" display="/"/>
    <hyperlink ref="A56" location="'701-2 - VYTÁPĚNÍ'!C2" display="/"/>
    <hyperlink ref="A58" location="'701- 3A - SVÍTIDLA'!C2" display="/"/>
    <hyperlink ref="A59" location="'701-3 B - SILNOPROUDÉ ROZ...'!C2" display="/"/>
    <hyperlink ref="A60" location="'701- 4 - VZDUCHOTECHNIKA'!C2" display="/"/>
    <hyperlink ref="A61" location="'701-5 - MĚŘENÍ A REGULACE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6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110</v>
      </c>
      <c r="G1" s="406" t="s">
        <v>111</v>
      </c>
      <c r="H1" s="406"/>
      <c r="I1" s="124"/>
      <c r="J1" s="123" t="s">
        <v>112</v>
      </c>
      <c r="K1" s="122" t="s">
        <v>113</v>
      </c>
      <c r="L1" s="123" t="s">
        <v>114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AT2" s="24" t="s">
        <v>80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115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399" t="str">
        <f>'Rekapitulace stavby'!K6</f>
        <v>ZŠ ŠVERMOVA-STAVEBNÍ ÚPRAVY KUCHYNĚ</v>
      </c>
      <c r="F7" s="400"/>
      <c r="G7" s="400"/>
      <c r="H7" s="400"/>
      <c r="I7" s="126"/>
      <c r="J7" s="29"/>
      <c r="K7" s="31"/>
    </row>
    <row r="8" spans="1:70" s="1" customFormat="1">
      <c r="B8" s="41"/>
      <c r="C8" s="42"/>
      <c r="D8" s="37" t="s">
        <v>116</v>
      </c>
      <c r="E8" s="42"/>
      <c r="F8" s="42"/>
      <c r="G8" s="42"/>
      <c r="H8" s="42"/>
      <c r="I8" s="127"/>
      <c r="J8" s="42"/>
      <c r="K8" s="45"/>
    </row>
    <row r="9" spans="1:70" s="1" customFormat="1" ht="36.950000000000003" customHeight="1">
      <c r="B9" s="41"/>
      <c r="C9" s="42"/>
      <c r="D9" s="42"/>
      <c r="E9" s="401" t="s">
        <v>117</v>
      </c>
      <c r="F9" s="402"/>
      <c r="G9" s="402"/>
      <c r="H9" s="402"/>
      <c r="I9" s="127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27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28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28" t="s">
        <v>25</v>
      </c>
      <c r="J12" s="129" t="str">
        <f>'Rekapitulace stavby'!AN8</f>
        <v>22.11.2017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7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28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28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7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28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8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7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28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28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7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27"/>
      <c r="J23" s="42"/>
      <c r="K23" s="45"/>
    </row>
    <row r="24" spans="2:11" s="7" customFormat="1" ht="63" customHeight="1">
      <c r="B24" s="130"/>
      <c r="C24" s="131"/>
      <c r="D24" s="131"/>
      <c r="E24" s="363" t="s">
        <v>37</v>
      </c>
      <c r="F24" s="363"/>
      <c r="G24" s="363"/>
      <c r="H24" s="363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7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34"/>
      <c r="J26" s="85"/>
      <c r="K26" s="135"/>
    </row>
    <row r="27" spans="2:11" s="1" customFormat="1" ht="25.35" customHeight="1">
      <c r="B27" s="41"/>
      <c r="C27" s="42"/>
      <c r="D27" s="136" t="s">
        <v>38</v>
      </c>
      <c r="E27" s="42"/>
      <c r="F27" s="42"/>
      <c r="G27" s="42"/>
      <c r="H27" s="42"/>
      <c r="I27" s="127"/>
      <c r="J27" s="137">
        <f>ROUND(J108,2)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14.45" customHeight="1">
      <c r="B29" s="41"/>
      <c r="C29" s="42"/>
      <c r="D29" s="42"/>
      <c r="E29" s="42"/>
      <c r="F29" s="46" t="s">
        <v>40</v>
      </c>
      <c r="G29" s="42"/>
      <c r="H29" s="42"/>
      <c r="I29" s="138" t="s">
        <v>39</v>
      </c>
      <c r="J29" s="46" t="s">
        <v>41</v>
      </c>
      <c r="K29" s="45"/>
    </row>
    <row r="30" spans="2:11" s="1" customFormat="1" ht="14.45" customHeight="1">
      <c r="B30" s="41"/>
      <c r="C30" s="42"/>
      <c r="D30" s="49" t="s">
        <v>42</v>
      </c>
      <c r="E30" s="49" t="s">
        <v>43</v>
      </c>
      <c r="F30" s="139">
        <f>ROUND(SUM(BE108:BE867), 2)</f>
        <v>0</v>
      </c>
      <c r="G30" s="42"/>
      <c r="H30" s="42"/>
      <c r="I30" s="140">
        <v>0.21</v>
      </c>
      <c r="J30" s="139">
        <f>ROUND(ROUND((SUM(BE108:BE867)),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44</v>
      </c>
      <c r="F31" s="139">
        <f>ROUND(SUM(BF108:BF867), 2)</f>
        <v>0</v>
      </c>
      <c r="G31" s="42"/>
      <c r="H31" s="42"/>
      <c r="I31" s="140">
        <v>0.15</v>
      </c>
      <c r="J31" s="139">
        <f>ROUND(ROUND((SUM(BF108:BF867)),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45</v>
      </c>
      <c r="F32" s="139">
        <f>ROUND(SUM(BG108:BG867),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46</v>
      </c>
      <c r="F33" s="139">
        <f>ROUND(SUM(BH108:BH867),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39">
        <f>ROUND(SUM(BI108:BI867),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7"/>
      <c r="J35" s="42"/>
      <c r="K35" s="45"/>
    </row>
    <row r="36" spans="2:11" s="1" customFormat="1" ht="25.35" customHeight="1">
      <c r="B36" s="41"/>
      <c r="C36" s="141"/>
      <c r="D36" s="142" t="s">
        <v>48</v>
      </c>
      <c r="E36" s="79"/>
      <c r="F36" s="79"/>
      <c r="G36" s="143" t="s">
        <v>49</v>
      </c>
      <c r="H36" s="144" t="s">
        <v>50</v>
      </c>
      <c r="I36" s="145"/>
      <c r="J36" s="146">
        <f>SUM(J27:J34)</f>
        <v>0</v>
      </c>
      <c r="K36" s="147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8"/>
      <c r="J37" s="57"/>
      <c r="K37" s="58"/>
    </row>
    <row r="41" spans="2:11" s="1" customFormat="1" ht="6.95" customHeight="1">
      <c r="B41" s="149"/>
      <c r="C41" s="150"/>
      <c r="D41" s="150"/>
      <c r="E41" s="150"/>
      <c r="F41" s="150"/>
      <c r="G41" s="150"/>
      <c r="H41" s="150"/>
      <c r="I41" s="151"/>
      <c r="J41" s="150"/>
      <c r="K41" s="152"/>
    </row>
    <row r="42" spans="2:11" s="1" customFormat="1" ht="36.950000000000003" customHeight="1">
      <c r="B42" s="41"/>
      <c r="C42" s="30" t="s">
        <v>118</v>
      </c>
      <c r="D42" s="42"/>
      <c r="E42" s="42"/>
      <c r="F42" s="42"/>
      <c r="G42" s="42"/>
      <c r="H42" s="42"/>
      <c r="I42" s="127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7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22.5" customHeight="1">
      <c r="B45" s="41"/>
      <c r="C45" s="42"/>
      <c r="D45" s="42"/>
      <c r="E45" s="399" t="str">
        <f>E7</f>
        <v>ZŠ ŠVERMOVA-STAVEBNÍ ÚPRAVY KUCHYNĚ</v>
      </c>
      <c r="F45" s="400"/>
      <c r="G45" s="400"/>
      <c r="H45" s="400"/>
      <c r="I45" s="127"/>
      <c r="J45" s="42"/>
      <c r="K45" s="45"/>
    </row>
    <row r="46" spans="2:11" s="1" customFormat="1" ht="14.45" customHeight="1">
      <c r="B46" s="41"/>
      <c r="C46" s="37" t="s">
        <v>116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3.25" customHeight="1">
      <c r="B47" s="41"/>
      <c r="C47" s="42"/>
      <c r="D47" s="42"/>
      <c r="E47" s="401" t="str">
        <f>E9</f>
        <v>SO 701 - ZŠ ŠVERMOVA- STAVEBNÍ ÚPRAVY KUCHYNĚ</v>
      </c>
      <c r="F47" s="402"/>
      <c r="G47" s="402"/>
      <c r="H47" s="402"/>
      <c r="I47" s="127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7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Liberec</v>
      </c>
      <c r="G49" s="42"/>
      <c r="H49" s="42"/>
      <c r="I49" s="128" t="s">
        <v>25</v>
      </c>
      <c r="J49" s="129" t="str">
        <f>IF(J12="","",J12)</f>
        <v>22.11.2017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7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Projektový atelier David</v>
      </c>
      <c r="G51" s="42"/>
      <c r="H51" s="42"/>
      <c r="I51" s="128" t="s">
        <v>33</v>
      </c>
      <c r="J51" s="35" t="str">
        <f>E21</f>
        <v>Ing arch David, ing.arch Středa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27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7"/>
      <c r="J53" s="42"/>
      <c r="K53" s="45"/>
    </row>
    <row r="54" spans="2:47" s="1" customFormat="1" ht="29.25" customHeight="1">
      <c r="B54" s="41"/>
      <c r="C54" s="153" t="s">
        <v>119</v>
      </c>
      <c r="D54" s="141"/>
      <c r="E54" s="141"/>
      <c r="F54" s="141"/>
      <c r="G54" s="141"/>
      <c r="H54" s="141"/>
      <c r="I54" s="154"/>
      <c r="J54" s="155" t="s">
        <v>120</v>
      </c>
      <c r="K54" s="156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7"/>
      <c r="J55" s="42"/>
      <c r="K55" s="45"/>
    </row>
    <row r="56" spans="2:47" s="1" customFormat="1" ht="29.25" customHeight="1">
      <c r="B56" s="41"/>
      <c r="C56" s="157" t="s">
        <v>121</v>
      </c>
      <c r="D56" s="42"/>
      <c r="E56" s="42"/>
      <c r="F56" s="42"/>
      <c r="G56" s="42"/>
      <c r="H56" s="42"/>
      <c r="I56" s="127"/>
      <c r="J56" s="137">
        <f>J108</f>
        <v>0</v>
      </c>
      <c r="K56" s="45"/>
      <c r="AU56" s="24" t="s">
        <v>122</v>
      </c>
    </row>
    <row r="57" spans="2:47" s="8" customFormat="1" ht="24.95" customHeight="1">
      <c r="B57" s="158"/>
      <c r="C57" s="159"/>
      <c r="D57" s="160" t="s">
        <v>123</v>
      </c>
      <c r="E57" s="161"/>
      <c r="F57" s="161"/>
      <c r="G57" s="161"/>
      <c r="H57" s="161"/>
      <c r="I57" s="162"/>
      <c r="J57" s="163">
        <f>J109</f>
        <v>0</v>
      </c>
      <c r="K57" s="164"/>
    </row>
    <row r="58" spans="2:47" s="9" customFormat="1" ht="19.899999999999999" customHeight="1">
      <c r="B58" s="165"/>
      <c r="C58" s="166"/>
      <c r="D58" s="167" t="s">
        <v>124</v>
      </c>
      <c r="E58" s="168"/>
      <c r="F58" s="168"/>
      <c r="G58" s="168"/>
      <c r="H58" s="168"/>
      <c r="I58" s="169"/>
      <c r="J58" s="170">
        <f>J110</f>
        <v>0</v>
      </c>
      <c r="K58" s="171"/>
    </row>
    <row r="59" spans="2:47" s="9" customFormat="1" ht="19.899999999999999" customHeight="1">
      <c r="B59" s="165"/>
      <c r="C59" s="166"/>
      <c r="D59" s="167" t="s">
        <v>125</v>
      </c>
      <c r="E59" s="168"/>
      <c r="F59" s="168"/>
      <c r="G59" s="168"/>
      <c r="H59" s="168"/>
      <c r="I59" s="169"/>
      <c r="J59" s="170">
        <f>J134</f>
        <v>0</v>
      </c>
      <c r="K59" s="171"/>
    </row>
    <row r="60" spans="2:47" s="9" customFormat="1" ht="19.899999999999999" customHeight="1">
      <c r="B60" s="165"/>
      <c r="C60" s="166"/>
      <c r="D60" s="167" t="s">
        <v>126</v>
      </c>
      <c r="E60" s="168"/>
      <c r="F60" s="168"/>
      <c r="G60" s="168"/>
      <c r="H60" s="168"/>
      <c r="I60" s="169"/>
      <c r="J60" s="170">
        <f>J176</f>
        <v>0</v>
      </c>
      <c r="K60" s="171"/>
    </row>
    <row r="61" spans="2:47" s="9" customFormat="1" ht="19.899999999999999" customHeight="1">
      <c r="B61" s="165"/>
      <c r="C61" s="166"/>
      <c r="D61" s="167" t="s">
        <v>127</v>
      </c>
      <c r="E61" s="168"/>
      <c r="F61" s="168"/>
      <c r="G61" s="168"/>
      <c r="H61" s="168"/>
      <c r="I61" s="169"/>
      <c r="J61" s="170">
        <f>J302</f>
        <v>0</v>
      </c>
      <c r="K61" s="171"/>
    </row>
    <row r="62" spans="2:47" s="9" customFormat="1" ht="19.899999999999999" customHeight="1">
      <c r="B62" s="165"/>
      <c r="C62" s="166"/>
      <c r="D62" s="167" t="s">
        <v>128</v>
      </c>
      <c r="E62" s="168"/>
      <c r="F62" s="168"/>
      <c r="G62" s="168"/>
      <c r="H62" s="168"/>
      <c r="I62" s="169"/>
      <c r="J62" s="170">
        <f>J404</f>
        <v>0</v>
      </c>
      <c r="K62" s="171"/>
    </row>
    <row r="63" spans="2:47" s="9" customFormat="1" ht="19.899999999999999" customHeight="1">
      <c r="B63" s="165"/>
      <c r="C63" s="166"/>
      <c r="D63" s="167" t="s">
        <v>129</v>
      </c>
      <c r="E63" s="168"/>
      <c r="F63" s="168"/>
      <c r="G63" s="168"/>
      <c r="H63" s="168"/>
      <c r="I63" s="169"/>
      <c r="J63" s="170">
        <f>J414</f>
        <v>0</v>
      </c>
      <c r="K63" s="171"/>
    </row>
    <row r="64" spans="2:47" s="8" customFormat="1" ht="24.95" customHeight="1">
      <c r="B64" s="158"/>
      <c r="C64" s="159"/>
      <c r="D64" s="160" t="s">
        <v>130</v>
      </c>
      <c r="E64" s="161"/>
      <c r="F64" s="161"/>
      <c r="G64" s="161"/>
      <c r="H64" s="161"/>
      <c r="I64" s="162"/>
      <c r="J64" s="163">
        <f>J416</f>
        <v>0</v>
      </c>
      <c r="K64" s="164"/>
    </row>
    <row r="65" spans="2:11" s="9" customFormat="1" ht="19.899999999999999" customHeight="1">
      <c r="B65" s="165"/>
      <c r="C65" s="166"/>
      <c r="D65" s="167" t="s">
        <v>131</v>
      </c>
      <c r="E65" s="168"/>
      <c r="F65" s="168"/>
      <c r="G65" s="168"/>
      <c r="H65" s="168"/>
      <c r="I65" s="169"/>
      <c r="J65" s="170">
        <f>J417</f>
        <v>0</v>
      </c>
      <c r="K65" s="171"/>
    </row>
    <row r="66" spans="2:11" s="9" customFormat="1" ht="19.899999999999999" customHeight="1">
      <c r="B66" s="165"/>
      <c r="C66" s="166"/>
      <c r="D66" s="167" t="s">
        <v>132</v>
      </c>
      <c r="E66" s="168"/>
      <c r="F66" s="168"/>
      <c r="G66" s="168"/>
      <c r="H66" s="168"/>
      <c r="I66" s="169"/>
      <c r="J66" s="170">
        <f>J430</f>
        <v>0</v>
      </c>
      <c r="K66" s="171"/>
    </row>
    <row r="67" spans="2:11" s="9" customFormat="1" ht="19.899999999999999" customHeight="1">
      <c r="B67" s="165"/>
      <c r="C67" s="166"/>
      <c r="D67" s="167" t="s">
        <v>133</v>
      </c>
      <c r="E67" s="168"/>
      <c r="F67" s="168"/>
      <c r="G67" s="168"/>
      <c r="H67" s="168"/>
      <c r="I67" s="169"/>
      <c r="J67" s="170">
        <f>J442</f>
        <v>0</v>
      </c>
      <c r="K67" s="171"/>
    </row>
    <row r="68" spans="2:11" s="9" customFormat="1" ht="19.899999999999999" customHeight="1">
      <c r="B68" s="165"/>
      <c r="C68" s="166"/>
      <c r="D68" s="167" t="s">
        <v>134</v>
      </c>
      <c r="E68" s="168"/>
      <c r="F68" s="168"/>
      <c r="G68" s="168"/>
      <c r="H68" s="168"/>
      <c r="I68" s="169"/>
      <c r="J68" s="170">
        <f>J481</f>
        <v>0</v>
      </c>
      <c r="K68" s="171"/>
    </row>
    <row r="69" spans="2:11" s="9" customFormat="1" ht="19.899999999999999" customHeight="1">
      <c r="B69" s="165"/>
      <c r="C69" s="166"/>
      <c r="D69" s="167" t="s">
        <v>135</v>
      </c>
      <c r="E69" s="168"/>
      <c r="F69" s="168"/>
      <c r="G69" s="168"/>
      <c r="H69" s="168"/>
      <c r="I69" s="169"/>
      <c r="J69" s="170">
        <f>J488</f>
        <v>0</v>
      </c>
      <c r="K69" s="171"/>
    </row>
    <row r="70" spans="2:11" s="9" customFormat="1" ht="19.899999999999999" customHeight="1">
      <c r="B70" s="165"/>
      <c r="C70" s="166"/>
      <c r="D70" s="167" t="s">
        <v>136</v>
      </c>
      <c r="E70" s="168"/>
      <c r="F70" s="168"/>
      <c r="G70" s="168"/>
      <c r="H70" s="168"/>
      <c r="I70" s="169"/>
      <c r="J70" s="170">
        <f>J492</f>
        <v>0</v>
      </c>
      <c r="K70" s="171"/>
    </row>
    <row r="71" spans="2:11" s="9" customFormat="1" ht="19.899999999999999" customHeight="1">
      <c r="B71" s="165"/>
      <c r="C71" s="166"/>
      <c r="D71" s="167" t="s">
        <v>137</v>
      </c>
      <c r="E71" s="168"/>
      <c r="F71" s="168"/>
      <c r="G71" s="168"/>
      <c r="H71" s="168"/>
      <c r="I71" s="169"/>
      <c r="J71" s="170">
        <f>J555</f>
        <v>0</v>
      </c>
      <c r="K71" s="171"/>
    </row>
    <row r="72" spans="2:11" s="9" customFormat="1" ht="19.899999999999999" customHeight="1">
      <c r="B72" s="165"/>
      <c r="C72" s="166"/>
      <c r="D72" s="167" t="s">
        <v>138</v>
      </c>
      <c r="E72" s="168"/>
      <c r="F72" s="168"/>
      <c r="G72" s="168"/>
      <c r="H72" s="168"/>
      <c r="I72" s="169"/>
      <c r="J72" s="170">
        <f>J596</f>
        <v>0</v>
      </c>
      <c r="K72" s="171"/>
    </row>
    <row r="73" spans="2:11" s="9" customFormat="1" ht="19.899999999999999" customHeight="1">
      <c r="B73" s="165"/>
      <c r="C73" s="166"/>
      <c r="D73" s="167" t="s">
        <v>139</v>
      </c>
      <c r="E73" s="168"/>
      <c r="F73" s="168"/>
      <c r="G73" s="168"/>
      <c r="H73" s="168"/>
      <c r="I73" s="169"/>
      <c r="J73" s="170">
        <f>J625</f>
        <v>0</v>
      </c>
      <c r="K73" s="171"/>
    </row>
    <row r="74" spans="2:11" s="9" customFormat="1" ht="19.899999999999999" customHeight="1">
      <c r="B74" s="165"/>
      <c r="C74" s="166"/>
      <c r="D74" s="167" t="s">
        <v>140</v>
      </c>
      <c r="E74" s="168"/>
      <c r="F74" s="168"/>
      <c r="G74" s="168"/>
      <c r="H74" s="168"/>
      <c r="I74" s="169"/>
      <c r="J74" s="170">
        <f>J640</f>
        <v>0</v>
      </c>
      <c r="K74" s="171"/>
    </row>
    <row r="75" spans="2:11" s="9" customFormat="1" ht="19.899999999999999" customHeight="1">
      <c r="B75" s="165"/>
      <c r="C75" s="166"/>
      <c r="D75" s="167" t="s">
        <v>141</v>
      </c>
      <c r="E75" s="168"/>
      <c r="F75" s="168"/>
      <c r="G75" s="168"/>
      <c r="H75" s="168"/>
      <c r="I75" s="169"/>
      <c r="J75" s="170">
        <f>J656</f>
        <v>0</v>
      </c>
      <c r="K75" s="171"/>
    </row>
    <row r="76" spans="2:11" s="9" customFormat="1" ht="19.899999999999999" customHeight="1">
      <c r="B76" s="165"/>
      <c r="C76" s="166"/>
      <c r="D76" s="167" t="s">
        <v>142</v>
      </c>
      <c r="E76" s="168"/>
      <c r="F76" s="168"/>
      <c r="G76" s="168"/>
      <c r="H76" s="168"/>
      <c r="I76" s="169"/>
      <c r="J76" s="170">
        <f>J674</f>
        <v>0</v>
      </c>
      <c r="K76" s="171"/>
    </row>
    <row r="77" spans="2:11" s="9" customFormat="1" ht="19.899999999999999" customHeight="1">
      <c r="B77" s="165"/>
      <c r="C77" s="166"/>
      <c r="D77" s="167" t="s">
        <v>143</v>
      </c>
      <c r="E77" s="168"/>
      <c r="F77" s="168"/>
      <c r="G77" s="168"/>
      <c r="H77" s="168"/>
      <c r="I77" s="169"/>
      <c r="J77" s="170">
        <f>J735</f>
        <v>0</v>
      </c>
      <c r="K77" s="171"/>
    </row>
    <row r="78" spans="2:11" s="9" customFormat="1" ht="19.899999999999999" customHeight="1">
      <c r="B78" s="165"/>
      <c r="C78" s="166"/>
      <c r="D78" s="167" t="s">
        <v>144</v>
      </c>
      <c r="E78" s="168"/>
      <c r="F78" s="168"/>
      <c r="G78" s="168"/>
      <c r="H78" s="168"/>
      <c r="I78" s="169"/>
      <c r="J78" s="170">
        <f>J764</f>
        <v>0</v>
      </c>
      <c r="K78" s="171"/>
    </row>
    <row r="79" spans="2:11" s="9" customFormat="1" ht="19.899999999999999" customHeight="1">
      <c r="B79" s="165"/>
      <c r="C79" s="166"/>
      <c r="D79" s="167" t="s">
        <v>145</v>
      </c>
      <c r="E79" s="168"/>
      <c r="F79" s="168"/>
      <c r="G79" s="168"/>
      <c r="H79" s="168"/>
      <c r="I79" s="169"/>
      <c r="J79" s="170">
        <f>J768</f>
        <v>0</v>
      </c>
      <c r="K79" s="171"/>
    </row>
    <row r="80" spans="2:11" s="9" customFormat="1" ht="19.899999999999999" customHeight="1">
      <c r="B80" s="165"/>
      <c r="C80" s="166"/>
      <c r="D80" s="167" t="s">
        <v>146</v>
      </c>
      <c r="E80" s="168"/>
      <c r="F80" s="168"/>
      <c r="G80" s="168"/>
      <c r="H80" s="168"/>
      <c r="I80" s="169"/>
      <c r="J80" s="170">
        <f>J789</f>
        <v>0</v>
      </c>
      <c r="K80" s="171"/>
    </row>
    <row r="81" spans="2:12" s="9" customFormat="1" ht="19.899999999999999" customHeight="1">
      <c r="B81" s="165"/>
      <c r="C81" s="166"/>
      <c r="D81" s="167" t="s">
        <v>147</v>
      </c>
      <c r="E81" s="168"/>
      <c r="F81" s="168"/>
      <c r="G81" s="168"/>
      <c r="H81" s="168"/>
      <c r="I81" s="169"/>
      <c r="J81" s="170">
        <f>J800</f>
        <v>0</v>
      </c>
      <c r="K81" s="171"/>
    </row>
    <row r="82" spans="2:12" s="8" customFormat="1" ht="24.95" customHeight="1">
      <c r="B82" s="158"/>
      <c r="C82" s="159"/>
      <c r="D82" s="160" t="s">
        <v>148</v>
      </c>
      <c r="E82" s="161"/>
      <c r="F82" s="161"/>
      <c r="G82" s="161"/>
      <c r="H82" s="161"/>
      <c r="I82" s="162"/>
      <c r="J82" s="163">
        <f>J824</f>
        <v>0</v>
      </c>
      <c r="K82" s="164"/>
    </row>
    <row r="83" spans="2:12" s="9" customFormat="1" ht="19.899999999999999" customHeight="1">
      <c r="B83" s="165"/>
      <c r="C83" s="166"/>
      <c r="D83" s="167" t="s">
        <v>149</v>
      </c>
      <c r="E83" s="168"/>
      <c r="F83" s="168"/>
      <c r="G83" s="168"/>
      <c r="H83" s="168"/>
      <c r="I83" s="169"/>
      <c r="J83" s="170">
        <f>J825</f>
        <v>0</v>
      </c>
      <c r="K83" s="171"/>
    </row>
    <row r="84" spans="2:12" s="9" customFormat="1" ht="19.899999999999999" customHeight="1">
      <c r="B84" s="165"/>
      <c r="C84" s="166"/>
      <c r="D84" s="167" t="s">
        <v>150</v>
      </c>
      <c r="E84" s="168"/>
      <c r="F84" s="168"/>
      <c r="G84" s="168"/>
      <c r="H84" s="168"/>
      <c r="I84" s="169"/>
      <c r="J84" s="170">
        <f>J828</f>
        <v>0</v>
      </c>
      <c r="K84" s="171"/>
    </row>
    <row r="85" spans="2:12" s="8" customFormat="1" ht="24.95" customHeight="1">
      <c r="B85" s="158"/>
      <c r="C85" s="159"/>
      <c r="D85" s="160" t="s">
        <v>151</v>
      </c>
      <c r="E85" s="161"/>
      <c r="F85" s="161"/>
      <c r="G85" s="161"/>
      <c r="H85" s="161"/>
      <c r="I85" s="162"/>
      <c r="J85" s="163">
        <f>J840</f>
        <v>0</v>
      </c>
      <c r="K85" s="164"/>
    </row>
    <row r="86" spans="2:12" s="8" customFormat="1" ht="24.95" customHeight="1">
      <c r="B86" s="158"/>
      <c r="C86" s="159"/>
      <c r="D86" s="160" t="s">
        <v>152</v>
      </c>
      <c r="E86" s="161"/>
      <c r="F86" s="161"/>
      <c r="G86" s="161"/>
      <c r="H86" s="161"/>
      <c r="I86" s="162"/>
      <c r="J86" s="163">
        <f>J859</f>
        <v>0</v>
      </c>
      <c r="K86" s="164"/>
    </row>
    <row r="87" spans="2:12" s="9" customFormat="1" ht="19.899999999999999" customHeight="1">
      <c r="B87" s="165"/>
      <c r="C87" s="166"/>
      <c r="D87" s="167" t="s">
        <v>153</v>
      </c>
      <c r="E87" s="168"/>
      <c r="F87" s="168"/>
      <c r="G87" s="168"/>
      <c r="H87" s="168"/>
      <c r="I87" s="169"/>
      <c r="J87" s="170">
        <f>J860</f>
        <v>0</v>
      </c>
      <c r="K87" s="171"/>
    </row>
    <row r="88" spans="2:12" s="9" customFormat="1" ht="19.899999999999999" customHeight="1">
      <c r="B88" s="165"/>
      <c r="C88" s="166"/>
      <c r="D88" s="167" t="s">
        <v>154</v>
      </c>
      <c r="E88" s="168"/>
      <c r="F88" s="168"/>
      <c r="G88" s="168"/>
      <c r="H88" s="168"/>
      <c r="I88" s="169"/>
      <c r="J88" s="170">
        <f>J863</f>
        <v>0</v>
      </c>
      <c r="K88" s="171"/>
    </row>
    <row r="89" spans="2:12" s="1" customFormat="1" ht="21.75" customHeight="1">
      <c r="B89" s="41"/>
      <c r="C89" s="42"/>
      <c r="D89" s="42"/>
      <c r="E89" s="42"/>
      <c r="F89" s="42"/>
      <c r="G89" s="42"/>
      <c r="H89" s="42"/>
      <c r="I89" s="127"/>
      <c r="J89" s="42"/>
      <c r="K89" s="45"/>
    </row>
    <row r="90" spans="2:12" s="1" customFormat="1" ht="6.95" customHeight="1">
      <c r="B90" s="56"/>
      <c r="C90" s="57"/>
      <c r="D90" s="57"/>
      <c r="E90" s="57"/>
      <c r="F90" s="57"/>
      <c r="G90" s="57"/>
      <c r="H90" s="57"/>
      <c r="I90" s="148"/>
      <c r="J90" s="57"/>
      <c r="K90" s="58"/>
    </row>
    <row r="94" spans="2:12" s="1" customFormat="1" ht="6.95" customHeight="1">
      <c r="B94" s="59"/>
      <c r="C94" s="60"/>
      <c r="D94" s="60"/>
      <c r="E94" s="60"/>
      <c r="F94" s="60"/>
      <c r="G94" s="60"/>
      <c r="H94" s="60"/>
      <c r="I94" s="151"/>
      <c r="J94" s="60"/>
      <c r="K94" s="60"/>
      <c r="L94" s="61"/>
    </row>
    <row r="95" spans="2:12" s="1" customFormat="1" ht="36.950000000000003" customHeight="1">
      <c r="B95" s="41"/>
      <c r="C95" s="62" t="s">
        <v>155</v>
      </c>
      <c r="D95" s="63"/>
      <c r="E95" s="63"/>
      <c r="F95" s="63"/>
      <c r="G95" s="63"/>
      <c r="H95" s="63"/>
      <c r="I95" s="172"/>
      <c r="J95" s="63"/>
      <c r="K95" s="63"/>
      <c r="L95" s="61"/>
    </row>
    <row r="96" spans="2:12" s="1" customFormat="1" ht="6.95" customHeight="1">
      <c r="B96" s="41"/>
      <c r="C96" s="63"/>
      <c r="D96" s="63"/>
      <c r="E96" s="63"/>
      <c r="F96" s="63"/>
      <c r="G96" s="63"/>
      <c r="H96" s="63"/>
      <c r="I96" s="172"/>
      <c r="J96" s="63"/>
      <c r="K96" s="63"/>
      <c r="L96" s="61"/>
    </row>
    <row r="97" spans="2:65" s="1" customFormat="1" ht="14.45" customHeight="1">
      <c r="B97" s="41"/>
      <c r="C97" s="65" t="s">
        <v>18</v>
      </c>
      <c r="D97" s="63"/>
      <c r="E97" s="63"/>
      <c r="F97" s="63"/>
      <c r="G97" s="63"/>
      <c r="H97" s="63"/>
      <c r="I97" s="172"/>
      <c r="J97" s="63"/>
      <c r="K97" s="63"/>
      <c r="L97" s="61"/>
    </row>
    <row r="98" spans="2:65" s="1" customFormat="1" ht="22.5" customHeight="1">
      <c r="B98" s="41"/>
      <c r="C98" s="63"/>
      <c r="D98" s="63"/>
      <c r="E98" s="403" t="str">
        <f>E7</f>
        <v>ZŠ ŠVERMOVA-STAVEBNÍ ÚPRAVY KUCHYNĚ</v>
      </c>
      <c r="F98" s="404"/>
      <c r="G98" s="404"/>
      <c r="H98" s="404"/>
      <c r="I98" s="172"/>
      <c r="J98" s="63"/>
      <c r="K98" s="63"/>
      <c r="L98" s="61"/>
    </row>
    <row r="99" spans="2:65" s="1" customFormat="1" ht="14.45" customHeight="1">
      <c r="B99" s="41"/>
      <c r="C99" s="65" t="s">
        <v>116</v>
      </c>
      <c r="D99" s="63"/>
      <c r="E99" s="63"/>
      <c r="F99" s="63"/>
      <c r="G99" s="63"/>
      <c r="H99" s="63"/>
      <c r="I99" s="172"/>
      <c r="J99" s="63"/>
      <c r="K99" s="63"/>
      <c r="L99" s="61"/>
    </row>
    <row r="100" spans="2:65" s="1" customFormat="1" ht="23.25" customHeight="1">
      <c r="B100" s="41"/>
      <c r="C100" s="63"/>
      <c r="D100" s="63"/>
      <c r="E100" s="374" t="str">
        <f>E9</f>
        <v>SO 701 - ZŠ ŠVERMOVA- STAVEBNÍ ÚPRAVY KUCHYNĚ</v>
      </c>
      <c r="F100" s="405"/>
      <c r="G100" s="405"/>
      <c r="H100" s="405"/>
      <c r="I100" s="172"/>
      <c r="J100" s="63"/>
      <c r="K100" s="63"/>
      <c r="L100" s="61"/>
    </row>
    <row r="101" spans="2:65" s="1" customFormat="1" ht="6.95" customHeight="1">
      <c r="B101" s="41"/>
      <c r="C101" s="63"/>
      <c r="D101" s="63"/>
      <c r="E101" s="63"/>
      <c r="F101" s="63"/>
      <c r="G101" s="63"/>
      <c r="H101" s="63"/>
      <c r="I101" s="172"/>
      <c r="J101" s="63"/>
      <c r="K101" s="63"/>
      <c r="L101" s="61"/>
    </row>
    <row r="102" spans="2:65" s="1" customFormat="1" ht="18" customHeight="1">
      <c r="B102" s="41"/>
      <c r="C102" s="65" t="s">
        <v>23</v>
      </c>
      <c r="D102" s="63"/>
      <c r="E102" s="63"/>
      <c r="F102" s="173" t="str">
        <f>F12</f>
        <v>Liberec</v>
      </c>
      <c r="G102" s="63"/>
      <c r="H102" s="63"/>
      <c r="I102" s="174" t="s">
        <v>25</v>
      </c>
      <c r="J102" s="73" t="str">
        <f>IF(J12="","",J12)</f>
        <v>22.11.2017</v>
      </c>
      <c r="K102" s="63"/>
      <c r="L102" s="61"/>
    </row>
    <row r="103" spans="2:65" s="1" customFormat="1" ht="6.95" customHeight="1">
      <c r="B103" s="41"/>
      <c r="C103" s="63"/>
      <c r="D103" s="63"/>
      <c r="E103" s="63"/>
      <c r="F103" s="63"/>
      <c r="G103" s="63"/>
      <c r="H103" s="63"/>
      <c r="I103" s="172"/>
      <c r="J103" s="63"/>
      <c r="K103" s="63"/>
      <c r="L103" s="61"/>
    </row>
    <row r="104" spans="2:65" s="1" customFormat="1">
      <c r="B104" s="41"/>
      <c r="C104" s="65" t="s">
        <v>27</v>
      </c>
      <c r="D104" s="63"/>
      <c r="E104" s="63"/>
      <c r="F104" s="173" t="str">
        <f>E15</f>
        <v>Projektový atelier David</v>
      </c>
      <c r="G104" s="63"/>
      <c r="H104" s="63"/>
      <c r="I104" s="174" t="s">
        <v>33</v>
      </c>
      <c r="J104" s="173" t="str">
        <f>E21</f>
        <v>Ing arch David, ing.arch Středa</v>
      </c>
      <c r="K104" s="63"/>
      <c r="L104" s="61"/>
    </row>
    <row r="105" spans="2:65" s="1" customFormat="1" ht="14.45" customHeight="1">
      <c r="B105" s="41"/>
      <c r="C105" s="65" t="s">
        <v>31</v>
      </c>
      <c r="D105" s="63"/>
      <c r="E105" s="63"/>
      <c r="F105" s="173" t="str">
        <f>IF(E18="","",E18)</f>
        <v/>
      </c>
      <c r="G105" s="63"/>
      <c r="H105" s="63"/>
      <c r="I105" s="172"/>
      <c r="J105" s="63"/>
      <c r="K105" s="63"/>
      <c r="L105" s="61"/>
    </row>
    <row r="106" spans="2:65" s="1" customFormat="1" ht="10.35" customHeight="1">
      <c r="B106" s="41"/>
      <c r="C106" s="63"/>
      <c r="D106" s="63"/>
      <c r="E106" s="63"/>
      <c r="F106" s="63"/>
      <c r="G106" s="63"/>
      <c r="H106" s="63"/>
      <c r="I106" s="172"/>
      <c r="J106" s="63"/>
      <c r="K106" s="63"/>
      <c r="L106" s="61"/>
    </row>
    <row r="107" spans="2:65" s="10" customFormat="1" ht="29.25" customHeight="1">
      <c r="B107" s="175"/>
      <c r="C107" s="176" t="s">
        <v>156</v>
      </c>
      <c r="D107" s="177" t="s">
        <v>57</v>
      </c>
      <c r="E107" s="177" t="s">
        <v>53</v>
      </c>
      <c r="F107" s="177" t="s">
        <v>157</v>
      </c>
      <c r="G107" s="177" t="s">
        <v>158</v>
      </c>
      <c r="H107" s="177" t="s">
        <v>159</v>
      </c>
      <c r="I107" s="178" t="s">
        <v>160</v>
      </c>
      <c r="J107" s="177" t="s">
        <v>120</v>
      </c>
      <c r="K107" s="179" t="s">
        <v>161</v>
      </c>
      <c r="L107" s="180"/>
      <c r="M107" s="81" t="s">
        <v>162</v>
      </c>
      <c r="N107" s="82" t="s">
        <v>42</v>
      </c>
      <c r="O107" s="82" t="s">
        <v>163</v>
      </c>
      <c r="P107" s="82" t="s">
        <v>164</v>
      </c>
      <c r="Q107" s="82" t="s">
        <v>165</v>
      </c>
      <c r="R107" s="82" t="s">
        <v>166</v>
      </c>
      <c r="S107" s="82" t="s">
        <v>167</v>
      </c>
      <c r="T107" s="83" t="s">
        <v>168</v>
      </c>
    </row>
    <row r="108" spans="2:65" s="1" customFormat="1" ht="29.25" customHeight="1">
      <c r="B108" s="41"/>
      <c r="C108" s="87" t="s">
        <v>121</v>
      </c>
      <c r="D108" s="63"/>
      <c r="E108" s="63"/>
      <c r="F108" s="63"/>
      <c r="G108" s="63"/>
      <c r="H108" s="63"/>
      <c r="I108" s="172"/>
      <c r="J108" s="181">
        <f>BK108</f>
        <v>0</v>
      </c>
      <c r="K108" s="63"/>
      <c r="L108" s="61"/>
      <c r="M108" s="84"/>
      <c r="N108" s="85"/>
      <c r="O108" s="85"/>
      <c r="P108" s="182">
        <f>P109+P416+P824+P840+P859</f>
        <v>0</v>
      </c>
      <c r="Q108" s="85"/>
      <c r="R108" s="182">
        <f>R109+R416+R824+R840+R859</f>
        <v>137.55567775999998</v>
      </c>
      <c r="S108" s="85"/>
      <c r="T108" s="183">
        <f>T109+T416+T824+T840+T859</f>
        <v>150.76812417000002</v>
      </c>
      <c r="AT108" s="24" t="s">
        <v>71</v>
      </c>
      <c r="AU108" s="24" t="s">
        <v>122</v>
      </c>
      <c r="BK108" s="184">
        <f>BK109+BK416+BK824+BK840+BK859</f>
        <v>0</v>
      </c>
    </row>
    <row r="109" spans="2:65" s="11" customFormat="1" ht="37.35" customHeight="1">
      <c r="B109" s="185"/>
      <c r="C109" s="186"/>
      <c r="D109" s="187" t="s">
        <v>71</v>
      </c>
      <c r="E109" s="188" t="s">
        <v>169</v>
      </c>
      <c r="F109" s="188" t="s">
        <v>170</v>
      </c>
      <c r="G109" s="186"/>
      <c r="H109" s="186"/>
      <c r="I109" s="189"/>
      <c r="J109" s="190">
        <f>BK109</f>
        <v>0</v>
      </c>
      <c r="K109" s="186"/>
      <c r="L109" s="191"/>
      <c r="M109" s="192"/>
      <c r="N109" s="193"/>
      <c r="O109" s="193"/>
      <c r="P109" s="194">
        <f>P110+P134+P176+P302+P404+P414</f>
        <v>0</v>
      </c>
      <c r="Q109" s="193"/>
      <c r="R109" s="194">
        <f>R110+R134+R176+R302+R404+R414</f>
        <v>91.460311839999989</v>
      </c>
      <c r="S109" s="193"/>
      <c r="T109" s="195">
        <f>T110+T134+T176+T302+T404+T414</f>
        <v>133.93672600000002</v>
      </c>
      <c r="AR109" s="196" t="s">
        <v>79</v>
      </c>
      <c r="AT109" s="197" t="s">
        <v>71</v>
      </c>
      <c r="AU109" s="197" t="s">
        <v>72</v>
      </c>
      <c r="AY109" s="196" t="s">
        <v>171</v>
      </c>
      <c r="BK109" s="198">
        <f>BK110+BK134+BK176+BK302+BK404+BK414</f>
        <v>0</v>
      </c>
    </row>
    <row r="110" spans="2:65" s="11" customFormat="1" ht="19.899999999999999" customHeight="1">
      <c r="B110" s="185"/>
      <c r="C110" s="186"/>
      <c r="D110" s="199" t="s">
        <v>71</v>
      </c>
      <c r="E110" s="200" t="s">
        <v>99</v>
      </c>
      <c r="F110" s="200" t="s">
        <v>172</v>
      </c>
      <c r="G110" s="186"/>
      <c r="H110" s="186"/>
      <c r="I110" s="189"/>
      <c r="J110" s="201">
        <f>BK110</f>
        <v>0</v>
      </c>
      <c r="K110" s="186"/>
      <c r="L110" s="191"/>
      <c r="M110" s="192"/>
      <c r="N110" s="193"/>
      <c r="O110" s="193"/>
      <c r="P110" s="194">
        <f>SUM(P111:P133)</f>
        <v>0</v>
      </c>
      <c r="Q110" s="193"/>
      <c r="R110" s="194">
        <f>SUM(R111:R133)</f>
        <v>14.884932600000001</v>
      </c>
      <c r="S110" s="193"/>
      <c r="T110" s="195">
        <f>SUM(T111:T133)</f>
        <v>0</v>
      </c>
      <c r="AR110" s="196" t="s">
        <v>79</v>
      </c>
      <c r="AT110" s="197" t="s">
        <v>71</v>
      </c>
      <c r="AU110" s="197" t="s">
        <v>79</v>
      </c>
      <c r="AY110" s="196" t="s">
        <v>171</v>
      </c>
      <c r="BK110" s="198">
        <f>SUM(BK111:BK133)</f>
        <v>0</v>
      </c>
    </row>
    <row r="111" spans="2:65" s="1" customFormat="1" ht="31.5" customHeight="1">
      <c r="B111" s="41"/>
      <c r="C111" s="202" t="s">
        <v>79</v>
      </c>
      <c r="D111" s="202" t="s">
        <v>173</v>
      </c>
      <c r="E111" s="203" t="s">
        <v>174</v>
      </c>
      <c r="F111" s="204" t="s">
        <v>175</v>
      </c>
      <c r="G111" s="205" t="s">
        <v>176</v>
      </c>
      <c r="H111" s="206">
        <v>10</v>
      </c>
      <c r="I111" s="207"/>
      <c r="J111" s="208">
        <f>ROUND(I111*H111,2)</f>
        <v>0</v>
      </c>
      <c r="K111" s="204" t="s">
        <v>177</v>
      </c>
      <c r="L111" s="61"/>
      <c r="M111" s="209" t="s">
        <v>21</v>
      </c>
      <c r="N111" s="210" t="s">
        <v>43</v>
      </c>
      <c r="O111" s="42"/>
      <c r="P111" s="211">
        <f>O111*H111</f>
        <v>0</v>
      </c>
      <c r="Q111" s="211">
        <v>7.3669999999999999E-2</v>
      </c>
      <c r="R111" s="211">
        <f>Q111*H111</f>
        <v>0.73670000000000002</v>
      </c>
      <c r="S111" s="211">
        <v>0</v>
      </c>
      <c r="T111" s="212">
        <f>S111*H111</f>
        <v>0</v>
      </c>
      <c r="AR111" s="24" t="s">
        <v>178</v>
      </c>
      <c r="AT111" s="24" t="s">
        <v>173</v>
      </c>
      <c r="AU111" s="24" t="s">
        <v>83</v>
      </c>
      <c r="AY111" s="24" t="s">
        <v>171</v>
      </c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24" t="s">
        <v>79</v>
      </c>
      <c r="BK111" s="213">
        <f>ROUND(I111*H111,2)</f>
        <v>0</v>
      </c>
      <c r="BL111" s="24" t="s">
        <v>178</v>
      </c>
      <c r="BM111" s="24" t="s">
        <v>179</v>
      </c>
    </row>
    <row r="112" spans="2:65" s="12" customFormat="1" ht="13.5">
      <c r="B112" s="214"/>
      <c r="C112" s="215"/>
      <c r="D112" s="216" t="s">
        <v>180</v>
      </c>
      <c r="E112" s="217" t="s">
        <v>21</v>
      </c>
      <c r="F112" s="218" t="s">
        <v>181</v>
      </c>
      <c r="G112" s="215"/>
      <c r="H112" s="219">
        <v>10</v>
      </c>
      <c r="I112" s="220"/>
      <c r="J112" s="215"/>
      <c r="K112" s="215"/>
      <c r="L112" s="221"/>
      <c r="M112" s="222"/>
      <c r="N112" s="223"/>
      <c r="O112" s="223"/>
      <c r="P112" s="223"/>
      <c r="Q112" s="223"/>
      <c r="R112" s="223"/>
      <c r="S112" s="223"/>
      <c r="T112" s="224"/>
      <c r="AT112" s="225" t="s">
        <v>180</v>
      </c>
      <c r="AU112" s="225" t="s">
        <v>83</v>
      </c>
      <c r="AV112" s="12" t="s">
        <v>83</v>
      </c>
      <c r="AW112" s="12" t="s">
        <v>35</v>
      </c>
      <c r="AX112" s="12" t="s">
        <v>79</v>
      </c>
      <c r="AY112" s="225" t="s">
        <v>171</v>
      </c>
    </row>
    <row r="113" spans="2:65" s="1" customFormat="1" ht="31.5" customHeight="1">
      <c r="B113" s="41"/>
      <c r="C113" s="202" t="s">
        <v>83</v>
      </c>
      <c r="D113" s="202" t="s">
        <v>173</v>
      </c>
      <c r="E113" s="203" t="s">
        <v>182</v>
      </c>
      <c r="F113" s="204" t="s">
        <v>183</v>
      </c>
      <c r="G113" s="205" t="s">
        <v>184</v>
      </c>
      <c r="H113" s="206">
        <v>4.6719999999999997</v>
      </c>
      <c r="I113" s="207"/>
      <c r="J113" s="208">
        <f>ROUND(I113*H113,2)</f>
        <v>0</v>
      </c>
      <c r="K113" s="204" t="s">
        <v>177</v>
      </c>
      <c r="L113" s="61"/>
      <c r="M113" s="209" t="s">
        <v>21</v>
      </c>
      <c r="N113" s="210" t="s">
        <v>43</v>
      </c>
      <c r="O113" s="42"/>
      <c r="P113" s="211">
        <f>O113*H113</f>
        <v>0</v>
      </c>
      <c r="Q113" s="211">
        <v>0.22090000000000001</v>
      </c>
      <c r="R113" s="211">
        <f>Q113*H113</f>
        <v>1.0320448</v>
      </c>
      <c r="S113" s="211">
        <v>0</v>
      </c>
      <c r="T113" s="212">
        <f>S113*H113</f>
        <v>0</v>
      </c>
      <c r="AR113" s="24" t="s">
        <v>178</v>
      </c>
      <c r="AT113" s="24" t="s">
        <v>173</v>
      </c>
      <c r="AU113" s="24" t="s">
        <v>83</v>
      </c>
      <c r="AY113" s="24" t="s">
        <v>171</v>
      </c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24" t="s">
        <v>79</v>
      </c>
      <c r="BK113" s="213">
        <f>ROUND(I113*H113,2)</f>
        <v>0</v>
      </c>
      <c r="BL113" s="24" t="s">
        <v>178</v>
      </c>
      <c r="BM113" s="24" t="s">
        <v>185</v>
      </c>
    </row>
    <row r="114" spans="2:65" s="12" customFormat="1" ht="27">
      <c r="B114" s="214"/>
      <c r="C114" s="215"/>
      <c r="D114" s="216" t="s">
        <v>180</v>
      </c>
      <c r="E114" s="217" t="s">
        <v>21</v>
      </c>
      <c r="F114" s="218" t="s">
        <v>186</v>
      </c>
      <c r="G114" s="215"/>
      <c r="H114" s="219">
        <v>4.6719999999999997</v>
      </c>
      <c r="I114" s="220"/>
      <c r="J114" s="215"/>
      <c r="K114" s="215"/>
      <c r="L114" s="221"/>
      <c r="M114" s="222"/>
      <c r="N114" s="223"/>
      <c r="O114" s="223"/>
      <c r="P114" s="223"/>
      <c r="Q114" s="223"/>
      <c r="R114" s="223"/>
      <c r="S114" s="223"/>
      <c r="T114" s="224"/>
      <c r="AT114" s="225" t="s">
        <v>180</v>
      </c>
      <c r="AU114" s="225" t="s">
        <v>83</v>
      </c>
      <c r="AV114" s="12" t="s">
        <v>83</v>
      </c>
      <c r="AW114" s="12" t="s">
        <v>35</v>
      </c>
      <c r="AX114" s="12" t="s">
        <v>79</v>
      </c>
      <c r="AY114" s="225" t="s">
        <v>171</v>
      </c>
    </row>
    <row r="115" spans="2:65" s="1" customFormat="1" ht="31.5" customHeight="1">
      <c r="B115" s="41"/>
      <c r="C115" s="202" t="s">
        <v>99</v>
      </c>
      <c r="D115" s="202" t="s">
        <v>173</v>
      </c>
      <c r="E115" s="203" t="s">
        <v>187</v>
      </c>
      <c r="F115" s="204" t="s">
        <v>188</v>
      </c>
      <c r="G115" s="205" t="s">
        <v>176</v>
      </c>
      <c r="H115" s="206">
        <v>10</v>
      </c>
      <c r="I115" s="207"/>
      <c r="J115" s="208">
        <f>ROUND(I115*H115,2)</f>
        <v>0</v>
      </c>
      <c r="K115" s="204" t="s">
        <v>177</v>
      </c>
      <c r="L115" s="61"/>
      <c r="M115" s="209" t="s">
        <v>21</v>
      </c>
      <c r="N115" s="210" t="s">
        <v>43</v>
      </c>
      <c r="O115" s="42"/>
      <c r="P115" s="211">
        <f>O115*H115</f>
        <v>0</v>
      </c>
      <c r="Q115" s="211">
        <v>1.465E-2</v>
      </c>
      <c r="R115" s="211">
        <f>Q115*H115</f>
        <v>0.14649999999999999</v>
      </c>
      <c r="S115" s="211">
        <v>0</v>
      </c>
      <c r="T115" s="212">
        <f>S115*H115</f>
        <v>0</v>
      </c>
      <c r="AR115" s="24" t="s">
        <v>178</v>
      </c>
      <c r="AT115" s="24" t="s">
        <v>173</v>
      </c>
      <c r="AU115" s="24" t="s">
        <v>83</v>
      </c>
      <c r="AY115" s="24" t="s">
        <v>171</v>
      </c>
      <c r="BE115" s="213">
        <f>IF(N115="základní",J115,0)</f>
        <v>0</v>
      </c>
      <c r="BF115" s="213">
        <f>IF(N115="snížená",J115,0)</f>
        <v>0</v>
      </c>
      <c r="BG115" s="213">
        <f>IF(N115="zákl. přenesená",J115,0)</f>
        <v>0</v>
      </c>
      <c r="BH115" s="213">
        <f>IF(N115="sníž. přenesená",J115,0)</f>
        <v>0</v>
      </c>
      <c r="BI115" s="213">
        <f>IF(N115="nulová",J115,0)</f>
        <v>0</v>
      </c>
      <c r="BJ115" s="24" t="s">
        <v>79</v>
      </c>
      <c r="BK115" s="213">
        <f>ROUND(I115*H115,2)</f>
        <v>0</v>
      </c>
      <c r="BL115" s="24" t="s">
        <v>178</v>
      </c>
      <c r="BM115" s="24" t="s">
        <v>189</v>
      </c>
    </row>
    <row r="116" spans="2:65" s="12" customFormat="1" ht="13.5">
      <c r="B116" s="214"/>
      <c r="C116" s="215"/>
      <c r="D116" s="216" t="s">
        <v>180</v>
      </c>
      <c r="E116" s="217" t="s">
        <v>21</v>
      </c>
      <c r="F116" s="218" t="s">
        <v>190</v>
      </c>
      <c r="G116" s="215"/>
      <c r="H116" s="219">
        <v>10</v>
      </c>
      <c r="I116" s="220"/>
      <c r="J116" s="215"/>
      <c r="K116" s="215"/>
      <c r="L116" s="221"/>
      <c r="M116" s="222"/>
      <c r="N116" s="223"/>
      <c r="O116" s="223"/>
      <c r="P116" s="223"/>
      <c r="Q116" s="223"/>
      <c r="R116" s="223"/>
      <c r="S116" s="223"/>
      <c r="T116" s="224"/>
      <c r="AT116" s="225" t="s">
        <v>180</v>
      </c>
      <c r="AU116" s="225" t="s">
        <v>83</v>
      </c>
      <c r="AV116" s="12" t="s">
        <v>83</v>
      </c>
      <c r="AW116" s="12" t="s">
        <v>35</v>
      </c>
      <c r="AX116" s="12" t="s">
        <v>79</v>
      </c>
      <c r="AY116" s="225" t="s">
        <v>171</v>
      </c>
    </row>
    <row r="117" spans="2:65" s="1" customFormat="1" ht="31.5" customHeight="1">
      <c r="B117" s="41"/>
      <c r="C117" s="202" t="s">
        <v>178</v>
      </c>
      <c r="D117" s="202" t="s">
        <v>173</v>
      </c>
      <c r="E117" s="203" t="s">
        <v>191</v>
      </c>
      <c r="F117" s="204" t="s">
        <v>192</v>
      </c>
      <c r="G117" s="205" t="s">
        <v>193</v>
      </c>
      <c r="H117" s="206">
        <v>0.5</v>
      </c>
      <c r="I117" s="207"/>
      <c r="J117" s="208">
        <f>ROUND(I117*H117,2)</f>
        <v>0</v>
      </c>
      <c r="K117" s="204" t="s">
        <v>177</v>
      </c>
      <c r="L117" s="61"/>
      <c r="M117" s="209" t="s">
        <v>21</v>
      </c>
      <c r="N117" s="210" t="s">
        <v>43</v>
      </c>
      <c r="O117" s="42"/>
      <c r="P117" s="211">
        <f>O117*H117</f>
        <v>0</v>
      </c>
      <c r="Q117" s="211">
        <v>2.2618</v>
      </c>
      <c r="R117" s="211">
        <f>Q117*H117</f>
        <v>1.1309</v>
      </c>
      <c r="S117" s="211">
        <v>0</v>
      </c>
      <c r="T117" s="212">
        <f>S117*H117</f>
        <v>0</v>
      </c>
      <c r="AR117" s="24" t="s">
        <v>178</v>
      </c>
      <c r="AT117" s="24" t="s">
        <v>173</v>
      </c>
      <c r="AU117" s="24" t="s">
        <v>83</v>
      </c>
      <c r="AY117" s="24" t="s">
        <v>171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24" t="s">
        <v>79</v>
      </c>
      <c r="BK117" s="213">
        <f>ROUND(I117*H117,2)</f>
        <v>0</v>
      </c>
      <c r="BL117" s="24" t="s">
        <v>178</v>
      </c>
      <c r="BM117" s="24" t="s">
        <v>194</v>
      </c>
    </row>
    <row r="118" spans="2:65" s="12" customFormat="1" ht="13.5">
      <c r="B118" s="214"/>
      <c r="C118" s="215"/>
      <c r="D118" s="216" t="s">
        <v>180</v>
      </c>
      <c r="E118" s="217" t="s">
        <v>21</v>
      </c>
      <c r="F118" s="218" t="s">
        <v>195</v>
      </c>
      <c r="G118" s="215"/>
      <c r="H118" s="219">
        <v>0.5</v>
      </c>
      <c r="I118" s="220"/>
      <c r="J118" s="215"/>
      <c r="K118" s="215"/>
      <c r="L118" s="221"/>
      <c r="M118" s="222"/>
      <c r="N118" s="223"/>
      <c r="O118" s="223"/>
      <c r="P118" s="223"/>
      <c r="Q118" s="223"/>
      <c r="R118" s="223"/>
      <c r="S118" s="223"/>
      <c r="T118" s="224"/>
      <c r="AT118" s="225" t="s">
        <v>180</v>
      </c>
      <c r="AU118" s="225" t="s">
        <v>83</v>
      </c>
      <c r="AV118" s="12" t="s">
        <v>83</v>
      </c>
      <c r="AW118" s="12" t="s">
        <v>35</v>
      </c>
      <c r="AX118" s="12" t="s">
        <v>79</v>
      </c>
      <c r="AY118" s="225" t="s">
        <v>171</v>
      </c>
    </row>
    <row r="119" spans="2:65" s="1" customFormat="1" ht="31.5" customHeight="1">
      <c r="B119" s="41"/>
      <c r="C119" s="202" t="s">
        <v>196</v>
      </c>
      <c r="D119" s="202" t="s">
        <v>173</v>
      </c>
      <c r="E119" s="203" t="s">
        <v>197</v>
      </c>
      <c r="F119" s="204" t="s">
        <v>198</v>
      </c>
      <c r="G119" s="205" t="s">
        <v>176</v>
      </c>
      <c r="H119" s="206">
        <v>6</v>
      </c>
      <c r="I119" s="207"/>
      <c r="J119" s="208">
        <f>ROUND(I119*H119,2)</f>
        <v>0</v>
      </c>
      <c r="K119" s="204" t="s">
        <v>177</v>
      </c>
      <c r="L119" s="61"/>
      <c r="M119" s="209" t="s">
        <v>21</v>
      </c>
      <c r="N119" s="210" t="s">
        <v>43</v>
      </c>
      <c r="O119" s="42"/>
      <c r="P119" s="211">
        <f>O119*H119</f>
        <v>0</v>
      </c>
      <c r="Q119" s="211">
        <v>2.3210000000000001E-2</v>
      </c>
      <c r="R119" s="211">
        <f>Q119*H119</f>
        <v>0.13925999999999999</v>
      </c>
      <c r="S119" s="211">
        <v>0</v>
      </c>
      <c r="T119" s="212">
        <f>S119*H119</f>
        <v>0</v>
      </c>
      <c r="AR119" s="24" t="s">
        <v>178</v>
      </c>
      <c r="AT119" s="24" t="s">
        <v>173</v>
      </c>
      <c r="AU119" s="24" t="s">
        <v>83</v>
      </c>
      <c r="AY119" s="24" t="s">
        <v>171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24" t="s">
        <v>79</v>
      </c>
      <c r="BK119" s="213">
        <f>ROUND(I119*H119,2)</f>
        <v>0</v>
      </c>
      <c r="BL119" s="24" t="s">
        <v>178</v>
      </c>
      <c r="BM119" s="24" t="s">
        <v>199</v>
      </c>
    </row>
    <row r="120" spans="2:65" s="12" customFormat="1" ht="13.5">
      <c r="B120" s="214"/>
      <c r="C120" s="215"/>
      <c r="D120" s="216" t="s">
        <v>180</v>
      </c>
      <c r="E120" s="217" t="s">
        <v>21</v>
      </c>
      <c r="F120" s="218" t="s">
        <v>200</v>
      </c>
      <c r="G120" s="215"/>
      <c r="H120" s="219">
        <v>6</v>
      </c>
      <c r="I120" s="220"/>
      <c r="J120" s="215"/>
      <c r="K120" s="215"/>
      <c r="L120" s="221"/>
      <c r="M120" s="222"/>
      <c r="N120" s="223"/>
      <c r="O120" s="223"/>
      <c r="P120" s="223"/>
      <c r="Q120" s="223"/>
      <c r="R120" s="223"/>
      <c r="S120" s="223"/>
      <c r="T120" s="224"/>
      <c r="AT120" s="225" t="s">
        <v>180</v>
      </c>
      <c r="AU120" s="225" t="s">
        <v>83</v>
      </c>
      <c r="AV120" s="12" t="s">
        <v>83</v>
      </c>
      <c r="AW120" s="12" t="s">
        <v>35</v>
      </c>
      <c r="AX120" s="12" t="s">
        <v>79</v>
      </c>
      <c r="AY120" s="225" t="s">
        <v>171</v>
      </c>
    </row>
    <row r="121" spans="2:65" s="1" customFormat="1" ht="22.5" customHeight="1">
      <c r="B121" s="41"/>
      <c r="C121" s="202" t="s">
        <v>201</v>
      </c>
      <c r="D121" s="202" t="s">
        <v>173</v>
      </c>
      <c r="E121" s="203" t="s">
        <v>202</v>
      </c>
      <c r="F121" s="204" t="s">
        <v>203</v>
      </c>
      <c r="G121" s="205" t="s">
        <v>193</v>
      </c>
      <c r="H121" s="206">
        <v>0.64400000000000002</v>
      </c>
      <c r="I121" s="207"/>
      <c r="J121" s="208">
        <f>ROUND(I121*H121,2)</f>
        <v>0</v>
      </c>
      <c r="K121" s="204" t="s">
        <v>177</v>
      </c>
      <c r="L121" s="61"/>
      <c r="M121" s="209" t="s">
        <v>21</v>
      </c>
      <c r="N121" s="210" t="s">
        <v>43</v>
      </c>
      <c r="O121" s="42"/>
      <c r="P121" s="211">
        <f>O121*H121</f>
        <v>0</v>
      </c>
      <c r="Q121" s="211">
        <v>1.94302</v>
      </c>
      <c r="R121" s="211">
        <f>Q121*H121</f>
        <v>1.25130488</v>
      </c>
      <c r="S121" s="211">
        <v>0</v>
      </c>
      <c r="T121" s="212">
        <f>S121*H121</f>
        <v>0</v>
      </c>
      <c r="AR121" s="24" t="s">
        <v>178</v>
      </c>
      <c r="AT121" s="24" t="s">
        <v>173</v>
      </c>
      <c r="AU121" s="24" t="s">
        <v>83</v>
      </c>
      <c r="AY121" s="24" t="s">
        <v>171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24" t="s">
        <v>79</v>
      </c>
      <c r="BK121" s="213">
        <f>ROUND(I121*H121,2)</f>
        <v>0</v>
      </c>
      <c r="BL121" s="24" t="s">
        <v>178</v>
      </c>
      <c r="BM121" s="24" t="s">
        <v>204</v>
      </c>
    </row>
    <row r="122" spans="2:65" s="12" customFormat="1" ht="13.5">
      <c r="B122" s="214"/>
      <c r="C122" s="215"/>
      <c r="D122" s="226" t="s">
        <v>180</v>
      </c>
      <c r="E122" s="227" t="s">
        <v>21</v>
      </c>
      <c r="F122" s="228" t="s">
        <v>205</v>
      </c>
      <c r="G122" s="215"/>
      <c r="H122" s="229">
        <v>0.23400000000000001</v>
      </c>
      <c r="I122" s="220"/>
      <c r="J122" s="215"/>
      <c r="K122" s="215"/>
      <c r="L122" s="221"/>
      <c r="M122" s="222"/>
      <c r="N122" s="223"/>
      <c r="O122" s="223"/>
      <c r="P122" s="223"/>
      <c r="Q122" s="223"/>
      <c r="R122" s="223"/>
      <c r="S122" s="223"/>
      <c r="T122" s="224"/>
      <c r="AT122" s="225" t="s">
        <v>180</v>
      </c>
      <c r="AU122" s="225" t="s">
        <v>83</v>
      </c>
      <c r="AV122" s="12" t="s">
        <v>83</v>
      </c>
      <c r="AW122" s="12" t="s">
        <v>35</v>
      </c>
      <c r="AX122" s="12" t="s">
        <v>72</v>
      </c>
      <c r="AY122" s="225" t="s">
        <v>171</v>
      </c>
    </row>
    <row r="123" spans="2:65" s="12" customFormat="1" ht="13.5">
      <c r="B123" s="214"/>
      <c r="C123" s="215"/>
      <c r="D123" s="226" t="s">
        <v>180</v>
      </c>
      <c r="E123" s="227" t="s">
        <v>21</v>
      </c>
      <c r="F123" s="228" t="s">
        <v>206</v>
      </c>
      <c r="G123" s="215"/>
      <c r="H123" s="229">
        <v>0.35099999999999998</v>
      </c>
      <c r="I123" s="220"/>
      <c r="J123" s="215"/>
      <c r="K123" s="215"/>
      <c r="L123" s="221"/>
      <c r="M123" s="222"/>
      <c r="N123" s="223"/>
      <c r="O123" s="223"/>
      <c r="P123" s="223"/>
      <c r="Q123" s="223"/>
      <c r="R123" s="223"/>
      <c r="S123" s="223"/>
      <c r="T123" s="224"/>
      <c r="AT123" s="225" t="s">
        <v>180</v>
      </c>
      <c r="AU123" s="225" t="s">
        <v>83</v>
      </c>
      <c r="AV123" s="12" t="s">
        <v>83</v>
      </c>
      <c r="AW123" s="12" t="s">
        <v>35</v>
      </c>
      <c r="AX123" s="12" t="s">
        <v>72</v>
      </c>
      <c r="AY123" s="225" t="s">
        <v>171</v>
      </c>
    </row>
    <row r="124" spans="2:65" s="13" customFormat="1" ht="13.5">
      <c r="B124" s="230"/>
      <c r="C124" s="231"/>
      <c r="D124" s="226" t="s">
        <v>180</v>
      </c>
      <c r="E124" s="232" t="s">
        <v>21</v>
      </c>
      <c r="F124" s="233" t="s">
        <v>207</v>
      </c>
      <c r="G124" s="231"/>
      <c r="H124" s="234">
        <v>0.58499999999999996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AT124" s="240" t="s">
        <v>180</v>
      </c>
      <c r="AU124" s="240" t="s">
        <v>83</v>
      </c>
      <c r="AV124" s="13" t="s">
        <v>178</v>
      </c>
      <c r="AW124" s="13" t="s">
        <v>35</v>
      </c>
      <c r="AX124" s="13" t="s">
        <v>79</v>
      </c>
      <c r="AY124" s="240" t="s">
        <v>171</v>
      </c>
    </row>
    <row r="125" spans="2:65" s="12" customFormat="1" ht="13.5">
      <c r="B125" s="214"/>
      <c r="C125" s="215"/>
      <c r="D125" s="216" t="s">
        <v>180</v>
      </c>
      <c r="E125" s="215"/>
      <c r="F125" s="218" t="s">
        <v>208</v>
      </c>
      <c r="G125" s="215"/>
      <c r="H125" s="219">
        <v>0.64400000000000002</v>
      </c>
      <c r="I125" s="220"/>
      <c r="J125" s="215"/>
      <c r="K125" s="215"/>
      <c r="L125" s="221"/>
      <c r="M125" s="222"/>
      <c r="N125" s="223"/>
      <c r="O125" s="223"/>
      <c r="P125" s="223"/>
      <c r="Q125" s="223"/>
      <c r="R125" s="223"/>
      <c r="S125" s="223"/>
      <c r="T125" s="224"/>
      <c r="AT125" s="225" t="s">
        <v>180</v>
      </c>
      <c r="AU125" s="225" t="s">
        <v>83</v>
      </c>
      <c r="AV125" s="12" t="s">
        <v>83</v>
      </c>
      <c r="AW125" s="12" t="s">
        <v>6</v>
      </c>
      <c r="AX125" s="12" t="s">
        <v>79</v>
      </c>
      <c r="AY125" s="225" t="s">
        <v>171</v>
      </c>
    </row>
    <row r="126" spans="2:65" s="1" customFormat="1" ht="31.5" customHeight="1">
      <c r="B126" s="41"/>
      <c r="C126" s="202" t="s">
        <v>209</v>
      </c>
      <c r="D126" s="202" t="s">
        <v>173</v>
      </c>
      <c r="E126" s="203" t="s">
        <v>210</v>
      </c>
      <c r="F126" s="204" t="s">
        <v>211</v>
      </c>
      <c r="G126" s="205" t="s">
        <v>184</v>
      </c>
      <c r="H126" s="206">
        <v>94.247</v>
      </c>
      <c r="I126" s="207"/>
      <c r="J126" s="208">
        <f>ROUND(I126*H126,2)</f>
        <v>0</v>
      </c>
      <c r="K126" s="204" t="s">
        <v>177</v>
      </c>
      <c r="L126" s="61"/>
      <c r="M126" s="209" t="s">
        <v>21</v>
      </c>
      <c r="N126" s="210" t="s">
        <v>43</v>
      </c>
      <c r="O126" s="42"/>
      <c r="P126" s="211">
        <f>O126*H126</f>
        <v>0</v>
      </c>
      <c r="Q126" s="211">
        <v>0.10031</v>
      </c>
      <c r="R126" s="211">
        <f>Q126*H126</f>
        <v>9.4539165700000005</v>
      </c>
      <c r="S126" s="211">
        <v>0</v>
      </c>
      <c r="T126" s="212">
        <f>S126*H126</f>
        <v>0</v>
      </c>
      <c r="AR126" s="24" t="s">
        <v>178</v>
      </c>
      <c r="AT126" s="24" t="s">
        <v>173</v>
      </c>
      <c r="AU126" s="24" t="s">
        <v>83</v>
      </c>
      <c r="AY126" s="24" t="s">
        <v>171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24" t="s">
        <v>79</v>
      </c>
      <c r="BK126" s="213">
        <f>ROUND(I126*H126,2)</f>
        <v>0</v>
      </c>
      <c r="BL126" s="24" t="s">
        <v>178</v>
      </c>
      <c r="BM126" s="24" t="s">
        <v>212</v>
      </c>
    </row>
    <row r="127" spans="2:65" s="12" customFormat="1" ht="27">
      <c r="B127" s="214"/>
      <c r="C127" s="215"/>
      <c r="D127" s="226" t="s">
        <v>180</v>
      </c>
      <c r="E127" s="227" t="s">
        <v>21</v>
      </c>
      <c r="F127" s="228" t="s">
        <v>213</v>
      </c>
      <c r="G127" s="215"/>
      <c r="H127" s="229">
        <v>87.713999999999999</v>
      </c>
      <c r="I127" s="220"/>
      <c r="J127" s="215"/>
      <c r="K127" s="215"/>
      <c r="L127" s="221"/>
      <c r="M127" s="222"/>
      <c r="N127" s="223"/>
      <c r="O127" s="223"/>
      <c r="P127" s="223"/>
      <c r="Q127" s="223"/>
      <c r="R127" s="223"/>
      <c r="S127" s="223"/>
      <c r="T127" s="224"/>
      <c r="AT127" s="225" t="s">
        <v>180</v>
      </c>
      <c r="AU127" s="225" t="s">
        <v>83</v>
      </c>
      <c r="AV127" s="12" t="s">
        <v>83</v>
      </c>
      <c r="AW127" s="12" t="s">
        <v>35</v>
      </c>
      <c r="AX127" s="12" t="s">
        <v>72</v>
      </c>
      <c r="AY127" s="225" t="s">
        <v>171</v>
      </c>
    </row>
    <row r="128" spans="2:65" s="12" customFormat="1" ht="13.5">
      <c r="B128" s="214"/>
      <c r="C128" s="215"/>
      <c r="D128" s="226" t="s">
        <v>180</v>
      </c>
      <c r="E128" s="227" t="s">
        <v>21</v>
      </c>
      <c r="F128" s="228" t="s">
        <v>214</v>
      </c>
      <c r="G128" s="215"/>
      <c r="H128" s="229">
        <v>6.5330000000000004</v>
      </c>
      <c r="I128" s="220"/>
      <c r="J128" s="215"/>
      <c r="K128" s="215"/>
      <c r="L128" s="221"/>
      <c r="M128" s="222"/>
      <c r="N128" s="223"/>
      <c r="O128" s="223"/>
      <c r="P128" s="223"/>
      <c r="Q128" s="223"/>
      <c r="R128" s="223"/>
      <c r="S128" s="223"/>
      <c r="T128" s="224"/>
      <c r="AT128" s="225" t="s">
        <v>180</v>
      </c>
      <c r="AU128" s="225" t="s">
        <v>83</v>
      </c>
      <c r="AV128" s="12" t="s">
        <v>83</v>
      </c>
      <c r="AW128" s="12" t="s">
        <v>35</v>
      </c>
      <c r="AX128" s="12" t="s">
        <v>72</v>
      </c>
      <c r="AY128" s="225" t="s">
        <v>171</v>
      </c>
    </row>
    <row r="129" spans="2:65" s="13" customFormat="1" ht="13.5">
      <c r="B129" s="230"/>
      <c r="C129" s="231"/>
      <c r="D129" s="216" t="s">
        <v>180</v>
      </c>
      <c r="E129" s="241" t="s">
        <v>21</v>
      </c>
      <c r="F129" s="242" t="s">
        <v>207</v>
      </c>
      <c r="G129" s="231"/>
      <c r="H129" s="243">
        <v>94.247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180</v>
      </c>
      <c r="AU129" s="240" t="s">
        <v>83</v>
      </c>
      <c r="AV129" s="13" t="s">
        <v>178</v>
      </c>
      <c r="AW129" s="13" t="s">
        <v>35</v>
      </c>
      <c r="AX129" s="13" t="s">
        <v>79</v>
      </c>
      <c r="AY129" s="240" t="s">
        <v>171</v>
      </c>
    </row>
    <row r="130" spans="2:65" s="1" customFormat="1" ht="31.5" customHeight="1">
      <c r="B130" s="41"/>
      <c r="C130" s="202" t="s">
        <v>215</v>
      </c>
      <c r="D130" s="202" t="s">
        <v>173</v>
      </c>
      <c r="E130" s="203" t="s">
        <v>216</v>
      </c>
      <c r="F130" s="204" t="s">
        <v>217</v>
      </c>
      <c r="G130" s="205" t="s">
        <v>184</v>
      </c>
      <c r="H130" s="206">
        <v>9.7349999999999994</v>
      </c>
      <c r="I130" s="207"/>
      <c r="J130" s="208">
        <f>ROUND(I130*H130,2)</f>
        <v>0</v>
      </c>
      <c r="K130" s="204" t="s">
        <v>177</v>
      </c>
      <c r="L130" s="61"/>
      <c r="M130" s="209" t="s">
        <v>21</v>
      </c>
      <c r="N130" s="210" t="s">
        <v>43</v>
      </c>
      <c r="O130" s="42"/>
      <c r="P130" s="211">
        <f>O130*H130</f>
        <v>0</v>
      </c>
      <c r="Q130" s="211">
        <v>5.2170000000000001E-2</v>
      </c>
      <c r="R130" s="211">
        <f>Q130*H130</f>
        <v>0.50787494999999994</v>
      </c>
      <c r="S130" s="211">
        <v>0</v>
      </c>
      <c r="T130" s="212">
        <f>S130*H130</f>
        <v>0</v>
      </c>
      <c r="AR130" s="24" t="s">
        <v>178</v>
      </c>
      <c r="AT130" s="24" t="s">
        <v>173</v>
      </c>
      <c r="AU130" s="24" t="s">
        <v>83</v>
      </c>
      <c r="AY130" s="24" t="s">
        <v>171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24" t="s">
        <v>79</v>
      </c>
      <c r="BK130" s="213">
        <f>ROUND(I130*H130,2)</f>
        <v>0</v>
      </c>
      <c r="BL130" s="24" t="s">
        <v>178</v>
      </c>
      <c r="BM130" s="24" t="s">
        <v>218</v>
      </c>
    </row>
    <row r="131" spans="2:65" s="12" customFormat="1" ht="13.5">
      <c r="B131" s="214"/>
      <c r="C131" s="215"/>
      <c r="D131" s="216" t="s">
        <v>180</v>
      </c>
      <c r="E131" s="217" t="s">
        <v>21</v>
      </c>
      <c r="F131" s="218" t="s">
        <v>219</v>
      </c>
      <c r="G131" s="215"/>
      <c r="H131" s="219">
        <v>9.7349999999999994</v>
      </c>
      <c r="I131" s="220"/>
      <c r="J131" s="215"/>
      <c r="K131" s="215"/>
      <c r="L131" s="221"/>
      <c r="M131" s="222"/>
      <c r="N131" s="223"/>
      <c r="O131" s="223"/>
      <c r="P131" s="223"/>
      <c r="Q131" s="223"/>
      <c r="R131" s="223"/>
      <c r="S131" s="223"/>
      <c r="T131" s="224"/>
      <c r="AT131" s="225" t="s">
        <v>180</v>
      </c>
      <c r="AU131" s="225" t="s">
        <v>83</v>
      </c>
      <c r="AV131" s="12" t="s">
        <v>83</v>
      </c>
      <c r="AW131" s="12" t="s">
        <v>35</v>
      </c>
      <c r="AX131" s="12" t="s">
        <v>79</v>
      </c>
      <c r="AY131" s="225" t="s">
        <v>171</v>
      </c>
    </row>
    <row r="132" spans="2:65" s="1" customFormat="1" ht="31.5" customHeight="1">
      <c r="B132" s="41"/>
      <c r="C132" s="202" t="s">
        <v>220</v>
      </c>
      <c r="D132" s="202" t="s">
        <v>173</v>
      </c>
      <c r="E132" s="203" t="s">
        <v>221</v>
      </c>
      <c r="F132" s="204" t="s">
        <v>222</v>
      </c>
      <c r="G132" s="205" t="s">
        <v>184</v>
      </c>
      <c r="H132" s="206">
        <v>2.73</v>
      </c>
      <c r="I132" s="207"/>
      <c r="J132" s="208">
        <f>ROUND(I132*H132,2)</f>
        <v>0</v>
      </c>
      <c r="K132" s="204" t="s">
        <v>177</v>
      </c>
      <c r="L132" s="61"/>
      <c r="M132" s="209" t="s">
        <v>21</v>
      </c>
      <c r="N132" s="210" t="s">
        <v>43</v>
      </c>
      <c r="O132" s="42"/>
      <c r="P132" s="211">
        <f>O132*H132</f>
        <v>0</v>
      </c>
      <c r="Q132" s="211">
        <v>0.17818000000000001</v>
      </c>
      <c r="R132" s="211">
        <f>Q132*H132</f>
        <v>0.48643140000000001</v>
      </c>
      <c r="S132" s="211">
        <v>0</v>
      </c>
      <c r="T132" s="212">
        <f>S132*H132</f>
        <v>0</v>
      </c>
      <c r="AR132" s="24" t="s">
        <v>178</v>
      </c>
      <c r="AT132" s="24" t="s">
        <v>173</v>
      </c>
      <c r="AU132" s="24" t="s">
        <v>83</v>
      </c>
      <c r="AY132" s="24" t="s">
        <v>171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24" t="s">
        <v>79</v>
      </c>
      <c r="BK132" s="213">
        <f>ROUND(I132*H132,2)</f>
        <v>0</v>
      </c>
      <c r="BL132" s="24" t="s">
        <v>178</v>
      </c>
      <c r="BM132" s="24" t="s">
        <v>223</v>
      </c>
    </row>
    <row r="133" spans="2:65" s="12" customFormat="1" ht="13.5">
      <c r="B133" s="214"/>
      <c r="C133" s="215"/>
      <c r="D133" s="226" t="s">
        <v>180</v>
      </c>
      <c r="E133" s="227" t="s">
        <v>21</v>
      </c>
      <c r="F133" s="228" t="s">
        <v>224</v>
      </c>
      <c r="G133" s="215"/>
      <c r="H133" s="229">
        <v>2.73</v>
      </c>
      <c r="I133" s="220"/>
      <c r="J133" s="215"/>
      <c r="K133" s="215"/>
      <c r="L133" s="221"/>
      <c r="M133" s="222"/>
      <c r="N133" s="223"/>
      <c r="O133" s="223"/>
      <c r="P133" s="223"/>
      <c r="Q133" s="223"/>
      <c r="R133" s="223"/>
      <c r="S133" s="223"/>
      <c r="T133" s="224"/>
      <c r="AT133" s="225" t="s">
        <v>180</v>
      </c>
      <c r="AU133" s="225" t="s">
        <v>83</v>
      </c>
      <c r="AV133" s="12" t="s">
        <v>83</v>
      </c>
      <c r="AW133" s="12" t="s">
        <v>35</v>
      </c>
      <c r="AX133" s="12" t="s">
        <v>79</v>
      </c>
      <c r="AY133" s="225" t="s">
        <v>171</v>
      </c>
    </row>
    <row r="134" spans="2:65" s="11" customFormat="1" ht="29.85" customHeight="1">
      <c r="B134" s="185"/>
      <c r="C134" s="186"/>
      <c r="D134" s="199" t="s">
        <v>71</v>
      </c>
      <c r="E134" s="200" t="s">
        <v>178</v>
      </c>
      <c r="F134" s="200" t="s">
        <v>225</v>
      </c>
      <c r="G134" s="186"/>
      <c r="H134" s="186"/>
      <c r="I134" s="189"/>
      <c r="J134" s="201">
        <f>BK134</f>
        <v>0</v>
      </c>
      <c r="K134" s="186"/>
      <c r="L134" s="191"/>
      <c r="M134" s="192"/>
      <c r="N134" s="193"/>
      <c r="O134" s="193"/>
      <c r="P134" s="194">
        <f>SUM(P135:P175)</f>
        <v>0</v>
      </c>
      <c r="Q134" s="193"/>
      <c r="R134" s="194">
        <f>SUM(R135:R175)</f>
        <v>8.7502991399999992</v>
      </c>
      <c r="S134" s="193"/>
      <c r="T134" s="195">
        <f>SUM(T135:T175)</f>
        <v>0</v>
      </c>
      <c r="AR134" s="196" t="s">
        <v>79</v>
      </c>
      <c r="AT134" s="197" t="s">
        <v>71</v>
      </c>
      <c r="AU134" s="197" t="s">
        <v>79</v>
      </c>
      <c r="AY134" s="196" t="s">
        <v>171</v>
      </c>
      <c r="BK134" s="198">
        <f>SUM(BK135:BK175)</f>
        <v>0</v>
      </c>
    </row>
    <row r="135" spans="2:65" s="1" customFormat="1" ht="22.5" customHeight="1">
      <c r="B135" s="41"/>
      <c r="C135" s="202" t="s">
        <v>226</v>
      </c>
      <c r="D135" s="202" t="s">
        <v>173</v>
      </c>
      <c r="E135" s="203" t="s">
        <v>227</v>
      </c>
      <c r="F135" s="204" t="s">
        <v>228</v>
      </c>
      <c r="G135" s="205" t="s">
        <v>229</v>
      </c>
      <c r="H135" s="206">
        <v>3.9940000000000002</v>
      </c>
      <c r="I135" s="207"/>
      <c r="J135" s="208">
        <f>ROUND(I135*H135,2)</f>
        <v>0</v>
      </c>
      <c r="K135" s="204" t="s">
        <v>21</v>
      </c>
      <c r="L135" s="61"/>
      <c r="M135" s="209" t="s">
        <v>21</v>
      </c>
      <c r="N135" s="210" t="s">
        <v>43</v>
      </c>
      <c r="O135" s="42"/>
      <c r="P135" s="211">
        <f>O135*H135</f>
        <v>0</v>
      </c>
      <c r="Q135" s="211">
        <v>1.7090000000000001E-2</v>
      </c>
      <c r="R135" s="211">
        <f>Q135*H135</f>
        <v>6.8257460000000006E-2</v>
      </c>
      <c r="S135" s="211">
        <v>0</v>
      </c>
      <c r="T135" s="212">
        <f>S135*H135</f>
        <v>0</v>
      </c>
      <c r="AR135" s="24" t="s">
        <v>178</v>
      </c>
      <c r="AT135" s="24" t="s">
        <v>173</v>
      </c>
      <c r="AU135" s="24" t="s">
        <v>83</v>
      </c>
      <c r="AY135" s="24" t="s">
        <v>171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24" t="s">
        <v>79</v>
      </c>
      <c r="BK135" s="213">
        <f>ROUND(I135*H135,2)</f>
        <v>0</v>
      </c>
      <c r="BL135" s="24" t="s">
        <v>178</v>
      </c>
      <c r="BM135" s="24" t="s">
        <v>230</v>
      </c>
    </row>
    <row r="136" spans="2:65" s="12" customFormat="1" ht="13.5">
      <c r="B136" s="214"/>
      <c r="C136" s="215"/>
      <c r="D136" s="226" t="s">
        <v>180</v>
      </c>
      <c r="E136" s="227" t="s">
        <v>21</v>
      </c>
      <c r="F136" s="228" t="s">
        <v>231</v>
      </c>
      <c r="G136" s="215"/>
      <c r="H136" s="229">
        <v>4.8000000000000001E-2</v>
      </c>
      <c r="I136" s="220"/>
      <c r="J136" s="215"/>
      <c r="K136" s="215"/>
      <c r="L136" s="221"/>
      <c r="M136" s="222"/>
      <c r="N136" s="223"/>
      <c r="O136" s="223"/>
      <c r="P136" s="223"/>
      <c r="Q136" s="223"/>
      <c r="R136" s="223"/>
      <c r="S136" s="223"/>
      <c r="T136" s="224"/>
      <c r="AT136" s="225" t="s">
        <v>180</v>
      </c>
      <c r="AU136" s="225" t="s">
        <v>83</v>
      </c>
      <c r="AV136" s="12" t="s">
        <v>83</v>
      </c>
      <c r="AW136" s="12" t="s">
        <v>35</v>
      </c>
      <c r="AX136" s="12" t="s">
        <v>72</v>
      </c>
      <c r="AY136" s="225" t="s">
        <v>171</v>
      </c>
    </row>
    <row r="137" spans="2:65" s="12" customFormat="1" ht="13.5">
      <c r="B137" s="214"/>
      <c r="C137" s="215"/>
      <c r="D137" s="226" t="s">
        <v>180</v>
      </c>
      <c r="E137" s="227" t="s">
        <v>21</v>
      </c>
      <c r="F137" s="228" t="s">
        <v>232</v>
      </c>
      <c r="G137" s="215"/>
      <c r="H137" s="229">
        <v>2.1000000000000001E-2</v>
      </c>
      <c r="I137" s="220"/>
      <c r="J137" s="215"/>
      <c r="K137" s="215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180</v>
      </c>
      <c r="AU137" s="225" t="s">
        <v>83</v>
      </c>
      <c r="AV137" s="12" t="s">
        <v>83</v>
      </c>
      <c r="AW137" s="12" t="s">
        <v>35</v>
      </c>
      <c r="AX137" s="12" t="s">
        <v>72</v>
      </c>
      <c r="AY137" s="225" t="s">
        <v>171</v>
      </c>
    </row>
    <row r="138" spans="2:65" s="12" customFormat="1" ht="13.5">
      <c r="B138" s="214"/>
      <c r="C138" s="215"/>
      <c r="D138" s="226" t="s">
        <v>180</v>
      </c>
      <c r="E138" s="227" t="s">
        <v>21</v>
      </c>
      <c r="F138" s="228" t="s">
        <v>233</v>
      </c>
      <c r="G138" s="215"/>
      <c r="H138" s="229">
        <v>0.20100000000000001</v>
      </c>
      <c r="I138" s="220"/>
      <c r="J138" s="215"/>
      <c r="K138" s="215"/>
      <c r="L138" s="221"/>
      <c r="M138" s="222"/>
      <c r="N138" s="223"/>
      <c r="O138" s="223"/>
      <c r="P138" s="223"/>
      <c r="Q138" s="223"/>
      <c r="R138" s="223"/>
      <c r="S138" s="223"/>
      <c r="T138" s="224"/>
      <c r="AT138" s="225" t="s">
        <v>180</v>
      </c>
      <c r="AU138" s="225" t="s">
        <v>83</v>
      </c>
      <c r="AV138" s="12" t="s">
        <v>83</v>
      </c>
      <c r="AW138" s="12" t="s">
        <v>35</v>
      </c>
      <c r="AX138" s="12" t="s">
        <v>72</v>
      </c>
      <c r="AY138" s="225" t="s">
        <v>171</v>
      </c>
    </row>
    <row r="139" spans="2:65" s="14" customFormat="1" ht="13.5">
      <c r="B139" s="244"/>
      <c r="C139" s="245"/>
      <c r="D139" s="226" t="s">
        <v>180</v>
      </c>
      <c r="E139" s="246" t="s">
        <v>21</v>
      </c>
      <c r="F139" s="247" t="s">
        <v>234</v>
      </c>
      <c r="G139" s="245"/>
      <c r="H139" s="248">
        <v>0.27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AT139" s="254" t="s">
        <v>180</v>
      </c>
      <c r="AU139" s="254" t="s">
        <v>83</v>
      </c>
      <c r="AV139" s="14" t="s">
        <v>99</v>
      </c>
      <c r="AW139" s="14" t="s">
        <v>35</v>
      </c>
      <c r="AX139" s="14" t="s">
        <v>72</v>
      </c>
      <c r="AY139" s="254" t="s">
        <v>171</v>
      </c>
    </row>
    <row r="140" spans="2:65" s="12" customFormat="1" ht="13.5">
      <c r="B140" s="214"/>
      <c r="C140" s="215"/>
      <c r="D140" s="226" t="s">
        <v>180</v>
      </c>
      <c r="E140" s="227" t="s">
        <v>21</v>
      </c>
      <c r="F140" s="228" t="s">
        <v>235</v>
      </c>
      <c r="G140" s="215"/>
      <c r="H140" s="229">
        <v>3.5019999999999998</v>
      </c>
      <c r="I140" s="220"/>
      <c r="J140" s="215"/>
      <c r="K140" s="215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180</v>
      </c>
      <c r="AU140" s="225" t="s">
        <v>83</v>
      </c>
      <c r="AV140" s="12" t="s">
        <v>83</v>
      </c>
      <c r="AW140" s="12" t="s">
        <v>35</v>
      </c>
      <c r="AX140" s="12" t="s">
        <v>72</v>
      </c>
      <c r="AY140" s="225" t="s">
        <v>171</v>
      </c>
    </row>
    <row r="141" spans="2:65" s="12" customFormat="1" ht="13.5">
      <c r="B141" s="214"/>
      <c r="C141" s="215"/>
      <c r="D141" s="226" t="s">
        <v>180</v>
      </c>
      <c r="E141" s="227" t="s">
        <v>21</v>
      </c>
      <c r="F141" s="228" t="s">
        <v>236</v>
      </c>
      <c r="G141" s="215"/>
      <c r="H141" s="229">
        <v>0.17199999999999999</v>
      </c>
      <c r="I141" s="220"/>
      <c r="J141" s="215"/>
      <c r="K141" s="215"/>
      <c r="L141" s="221"/>
      <c r="M141" s="222"/>
      <c r="N141" s="223"/>
      <c r="O141" s="223"/>
      <c r="P141" s="223"/>
      <c r="Q141" s="223"/>
      <c r="R141" s="223"/>
      <c r="S141" s="223"/>
      <c r="T141" s="224"/>
      <c r="AT141" s="225" t="s">
        <v>180</v>
      </c>
      <c r="AU141" s="225" t="s">
        <v>83</v>
      </c>
      <c r="AV141" s="12" t="s">
        <v>83</v>
      </c>
      <c r="AW141" s="12" t="s">
        <v>35</v>
      </c>
      <c r="AX141" s="12" t="s">
        <v>72</v>
      </c>
      <c r="AY141" s="225" t="s">
        <v>171</v>
      </c>
    </row>
    <row r="142" spans="2:65" s="12" customFormat="1" ht="13.5">
      <c r="B142" s="214"/>
      <c r="C142" s="215"/>
      <c r="D142" s="226" t="s">
        <v>180</v>
      </c>
      <c r="E142" s="227" t="s">
        <v>21</v>
      </c>
      <c r="F142" s="228" t="s">
        <v>237</v>
      </c>
      <c r="G142" s="215"/>
      <c r="H142" s="229">
        <v>0.05</v>
      </c>
      <c r="I142" s="220"/>
      <c r="J142" s="215"/>
      <c r="K142" s="215"/>
      <c r="L142" s="221"/>
      <c r="M142" s="222"/>
      <c r="N142" s="223"/>
      <c r="O142" s="223"/>
      <c r="P142" s="223"/>
      <c r="Q142" s="223"/>
      <c r="R142" s="223"/>
      <c r="S142" s="223"/>
      <c r="T142" s="224"/>
      <c r="AT142" s="225" t="s">
        <v>180</v>
      </c>
      <c r="AU142" s="225" t="s">
        <v>83</v>
      </c>
      <c r="AV142" s="12" t="s">
        <v>83</v>
      </c>
      <c r="AW142" s="12" t="s">
        <v>35</v>
      </c>
      <c r="AX142" s="12" t="s">
        <v>72</v>
      </c>
      <c r="AY142" s="225" t="s">
        <v>171</v>
      </c>
    </row>
    <row r="143" spans="2:65" s="13" customFormat="1" ht="13.5">
      <c r="B143" s="230"/>
      <c r="C143" s="231"/>
      <c r="D143" s="216" t="s">
        <v>180</v>
      </c>
      <c r="E143" s="241" t="s">
        <v>21</v>
      </c>
      <c r="F143" s="242" t="s">
        <v>207</v>
      </c>
      <c r="G143" s="231"/>
      <c r="H143" s="243">
        <v>3.9940000000000002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180</v>
      </c>
      <c r="AU143" s="240" t="s">
        <v>83</v>
      </c>
      <c r="AV143" s="13" t="s">
        <v>178</v>
      </c>
      <c r="AW143" s="13" t="s">
        <v>35</v>
      </c>
      <c r="AX143" s="13" t="s">
        <v>79</v>
      </c>
      <c r="AY143" s="240" t="s">
        <v>171</v>
      </c>
    </row>
    <row r="144" spans="2:65" s="1" customFormat="1" ht="22.5" customHeight="1">
      <c r="B144" s="41"/>
      <c r="C144" s="255" t="s">
        <v>238</v>
      </c>
      <c r="D144" s="255" t="s">
        <v>239</v>
      </c>
      <c r="E144" s="256" t="s">
        <v>240</v>
      </c>
      <c r="F144" s="257" t="s">
        <v>241</v>
      </c>
      <c r="G144" s="258" t="s">
        <v>229</v>
      </c>
      <c r="H144" s="259">
        <v>0.27500000000000002</v>
      </c>
      <c r="I144" s="260"/>
      <c r="J144" s="261">
        <f>ROUND(I144*H144,2)</f>
        <v>0</v>
      </c>
      <c r="K144" s="257" t="s">
        <v>21</v>
      </c>
      <c r="L144" s="262"/>
      <c r="M144" s="263" t="s">
        <v>21</v>
      </c>
      <c r="N144" s="264" t="s">
        <v>43</v>
      </c>
      <c r="O144" s="42"/>
      <c r="P144" s="211">
        <f>O144*H144</f>
        <v>0</v>
      </c>
      <c r="Q144" s="211">
        <v>1</v>
      </c>
      <c r="R144" s="211">
        <f>Q144*H144</f>
        <v>0.27500000000000002</v>
      </c>
      <c r="S144" s="211">
        <v>0</v>
      </c>
      <c r="T144" s="212">
        <f>S144*H144</f>
        <v>0</v>
      </c>
      <c r="AR144" s="24" t="s">
        <v>215</v>
      </c>
      <c r="AT144" s="24" t="s">
        <v>239</v>
      </c>
      <c r="AU144" s="24" t="s">
        <v>83</v>
      </c>
      <c r="AY144" s="24" t="s">
        <v>171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24" t="s">
        <v>79</v>
      </c>
      <c r="BK144" s="213">
        <f>ROUND(I144*H144,2)</f>
        <v>0</v>
      </c>
      <c r="BL144" s="24" t="s">
        <v>178</v>
      </c>
      <c r="BM144" s="24" t="s">
        <v>242</v>
      </c>
    </row>
    <row r="145" spans="2:65" s="12" customFormat="1" ht="13.5">
      <c r="B145" s="214"/>
      <c r="C145" s="215"/>
      <c r="D145" s="226" t="s">
        <v>180</v>
      </c>
      <c r="E145" s="227" t="s">
        <v>21</v>
      </c>
      <c r="F145" s="228" t="s">
        <v>243</v>
      </c>
      <c r="G145" s="215"/>
      <c r="H145" s="229">
        <v>4.8000000000000001E-2</v>
      </c>
      <c r="I145" s="220"/>
      <c r="J145" s="215"/>
      <c r="K145" s="215"/>
      <c r="L145" s="221"/>
      <c r="M145" s="222"/>
      <c r="N145" s="223"/>
      <c r="O145" s="223"/>
      <c r="P145" s="223"/>
      <c r="Q145" s="223"/>
      <c r="R145" s="223"/>
      <c r="S145" s="223"/>
      <c r="T145" s="224"/>
      <c r="AT145" s="225" t="s">
        <v>180</v>
      </c>
      <c r="AU145" s="225" t="s">
        <v>83</v>
      </c>
      <c r="AV145" s="12" t="s">
        <v>83</v>
      </c>
      <c r="AW145" s="12" t="s">
        <v>35</v>
      </c>
      <c r="AX145" s="12" t="s">
        <v>72</v>
      </c>
      <c r="AY145" s="225" t="s">
        <v>171</v>
      </c>
    </row>
    <row r="146" spans="2:65" s="12" customFormat="1" ht="13.5">
      <c r="B146" s="214"/>
      <c r="C146" s="215"/>
      <c r="D146" s="226" t="s">
        <v>180</v>
      </c>
      <c r="E146" s="227" t="s">
        <v>21</v>
      </c>
      <c r="F146" s="228" t="s">
        <v>232</v>
      </c>
      <c r="G146" s="215"/>
      <c r="H146" s="229">
        <v>2.1000000000000001E-2</v>
      </c>
      <c r="I146" s="220"/>
      <c r="J146" s="215"/>
      <c r="K146" s="215"/>
      <c r="L146" s="221"/>
      <c r="M146" s="222"/>
      <c r="N146" s="223"/>
      <c r="O146" s="223"/>
      <c r="P146" s="223"/>
      <c r="Q146" s="223"/>
      <c r="R146" s="223"/>
      <c r="S146" s="223"/>
      <c r="T146" s="224"/>
      <c r="AT146" s="225" t="s">
        <v>180</v>
      </c>
      <c r="AU146" s="225" t="s">
        <v>83</v>
      </c>
      <c r="AV146" s="12" t="s">
        <v>83</v>
      </c>
      <c r="AW146" s="12" t="s">
        <v>35</v>
      </c>
      <c r="AX146" s="12" t="s">
        <v>72</v>
      </c>
      <c r="AY146" s="225" t="s">
        <v>171</v>
      </c>
    </row>
    <row r="147" spans="2:65" s="12" customFormat="1" ht="13.5">
      <c r="B147" s="214"/>
      <c r="C147" s="215"/>
      <c r="D147" s="226" t="s">
        <v>180</v>
      </c>
      <c r="E147" s="227" t="s">
        <v>21</v>
      </c>
      <c r="F147" s="228" t="s">
        <v>233</v>
      </c>
      <c r="G147" s="215"/>
      <c r="H147" s="229">
        <v>0.20100000000000001</v>
      </c>
      <c r="I147" s="220"/>
      <c r="J147" s="215"/>
      <c r="K147" s="215"/>
      <c r="L147" s="221"/>
      <c r="M147" s="222"/>
      <c r="N147" s="223"/>
      <c r="O147" s="223"/>
      <c r="P147" s="223"/>
      <c r="Q147" s="223"/>
      <c r="R147" s="223"/>
      <c r="S147" s="223"/>
      <c r="T147" s="224"/>
      <c r="AT147" s="225" t="s">
        <v>180</v>
      </c>
      <c r="AU147" s="225" t="s">
        <v>83</v>
      </c>
      <c r="AV147" s="12" t="s">
        <v>83</v>
      </c>
      <c r="AW147" s="12" t="s">
        <v>35</v>
      </c>
      <c r="AX147" s="12" t="s">
        <v>72</v>
      </c>
      <c r="AY147" s="225" t="s">
        <v>171</v>
      </c>
    </row>
    <row r="148" spans="2:65" s="13" customFormat="1" ht="13.5">
      <c r="B148" s="230"/>
      <c r="C148" s="231"/>
      <c r="D148" s="226" t="s">
        <v>180</v>
      </c>
      <c r="E148" s="232" t="s">
        <v>21</v>
      </c>
      <c r="F148" s="233" t="s">
        <v>207</v>
      </c>
      <c r="G148" s="231"/>
      <c r="H148" s="234">
        <v>0.27</v>
      </c>
      <c r="I148" s="235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AT148" s="240" t="s">
        <v>180</v>
      </c>
      <c r="AU148" s="240" t="s">
        <v>83</v>
      </c>
      <c r="AV148" s="13" t="s">
        <v>178</v>
      </c>
      <c r="AW148" s="13" t="s">
        <v>35</v>
      </c>
      <c r="AX148" s="13" t="s">
        <v>79</v>
      </c>
      <c r="AY148" s="240" t="s">
        <v>171</v>
      </c>
    </row>
    <row r="149" spans="2:65" s="12" customFormat="1" ht="13.5">
      <c r="B149" s="214"/>
      <c r="C149" s="215"/>
      <c r="D149" s="216" t="s">
        <v>180</v>
      </c>
      <c r="E149" s="215"/>
      <c r="F149" s="218" t="s">
        <v>244</v>
      </c>
      <c r="G149" s="215"/>
      <c r="H149" s="219">
        <v>0.27500000000000002</v>
      </c>
      <c r="I149" s="220"/>
      <c r="J149" s="215"/>
      <c r="K149" s="215"/>
      <c r="L149" s="221"/>
      <c r="M149" s="222"/>
      <c r="N149" s="223"/>
      <c r="O149" s="223"/>
      <c r="P149" s="223"/>
      <c r="Q149" s="223"/>
      <c r="R149" s="223"/>
      <c r="S149" s="223"/>
      <c r="T149" s="224"/>
      <c r="AT149" s="225" t="s">
        <v>180</v>
      </c>
      <c r="AU149" s="225" t="s">
        <v>83</v>
      </c>
      <c r="AV149" s="12" t="s">
        <v>83</v>
      </c>
      <c r="AW149" s="12" t="s">
        <v>6</v>
      </c>
      <c r="AX149" s="12" t="s">
        <v>79</v>
      </c>
      <c r="AY149" s="225" t="s">
        <v>171</v>
      </c>
    </row>
    <row r="150" spans="2:65" s="1" customFormat="1" ht="22.5" customHeight="1">
      <c r="B150" s="41"/>
      <c r="C150" s="255" t="s">
        <v>245</v>
      </c>
      <c r="D150" s="255" t="s">
        <v>239</v>
      </c>
      <c r="E150" s="256" t="s">
        <v>246</v>
      </c>
      <c r="F150" s="257" t="s">
        <v>247</v>
      </c>
      <c r="G150" s="258" t="s">
        <v>229</v>
      </c>
      <c r="H150" s="259">
        <v>3.5720000000000001</v>
      </c>
      <c r="I150" s="260"/>
      <c r="J150" s="261">
        <f>ROUND(I150*H150,2)</f>
        <v>0</v>
      </c>
      <c r="K150" s="257" t="s">
        <v>177</v>
      </c>
      <c r="L150" s="262"/>
      <c r="M150" s="263" t="s">
        <v>21</v>
      </c>
      <c r="N150" s="264" t="s">
        <v>43</v>
      </c>
      <c r="O150" s="42"/>
      <c r="P150" s="211">
        <f>O150*H150</f>
        <v>0</v>
      </c>
      <c r="Q150" s="211">
        <v>1</v>
      </c>
      <c r="R150" s="211">
        <f>Q150*H150</f>
        <v>3.5720000000000001</v>
      </c>
      <c r="S150" s="211">
        <v>0</v>
      </c>
      <c r="T150" s="212">
        <f>S150*H150</f>
        <v>0</v>
      </c>
      <c r="AR150" s="24" t="s">
        <v>215</v>
      </c>
      <c r="AT150" s="24" t="s">
        <v>239</v>
      </c>
      <c r="AU150" s="24" t="s">
        <v>83</v>
      </c>
      <c r="AY150" s="24" t="s">
        <v>171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24" t="s">
        <v>79</v>
      </c>
      <c r="BK150" s="213">
        <f>ROUND(I150*H150,2)</f>
        <v>0</v>
      </c>
      <c r="BL150" s="24" t="s">
        <v>178</v>
      </c>
      <c r="BM150" s="24" t="s">
        <v>248</v>
      </c>
    </row>
    <row r="151" spans="2:65" s="12" customFormat="1" ht="13.5">
      <c r="B151" s="214"/>
      <c r="C151" s="215"/>
      <c r="D151" s="226" t="s">
        <v>180</v>
      </c>
      <c r="E151" s="227" t="s">
        <v>21</v>
      </c>
      <c r="F151" s="228" t="s">
        <v>249</v>
      </c>
      <c r="G151" s="215"/>
      <c r="H151" s="229">
        <v>3.5019999999999998</v>
      </c>
      <c r="I151" s="220"/>
      <c r="J151" s="215"/>
      <c r="K151" s="215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180</v>
      </c>
      <c r="AU151" s="225" t="s">
        <v>83</v>
      </c>
      <c r="AV151" s="12" t="s">
        <v>83</v>
      </c>
      <c r="AW151" s="12" t="s">
        <v>35</v>
      </c>
      <c r="AX151" s="12" t="s">
        <v>79</v>
      </c>
      <c r="AY151" s="225" t="s">
        <v>171</v>
      </c>
    </row>
    <row r="152" spans="2:65" s="12" customFormat="1" ht="13.5">
      <c r="B152" s="214"/>
      <c r="C152" s="215"/>
      <c r="D152" s="216" t="s">
        <v>180</v>
      </c>
      <c r="E152" s="215"/>
      <c r="F152" s="218" t="s">
        <v>250</v>
      </c>
      <c r="G152" s="215"/>
      <c r="H152" s="219">
        <v>3.5720000000000001</v>
      </c>
      <c r="I152" s="220"/>
      <c r="J152" s="215"/>
      <c r="K152" s="215"/>
      <c r="L152" s="221"/>
      <c r="M152" s="222"/>
      <c r="N152" s="223"/>
      <c r="O152" s="223"/>
      <c r="P152" s="223"/>
      <c r="Q152" s="223"/>
      <c r="R152" s="223"/>
      <c r="S152" s="223"/>
      <c r="T152" s="224"/>
      <c r="AT152" s="225" t="s">
        <v>180</v>
      </c>
      <c r="AU152" s="225" t="s">
        <v>83</v>
      </c>
      <c r="AV152" s="12" t="s">
        <v>83</v>
      </c>
      <c r="AW152" s="12" t="s">
        <v>6</v>
      </c>
      <c r="AX152" s="12" t="s">
        <v>79</v>
      </c>
      <c r="AY152" s="225" t="s">
        <v>171</v>
      </c>
    </row>
    <row r="153" spans="2:65" s="1" customFormat="1" ht="22.5" customHeight="1">
      <c r="B153" s="41"/>
      <c r="C153" s="255" t="s">
        <v>251</v>
      </c>
      <c r="D153" s="255" t="s">
        <v>239</v>
      </c>
      <c r="E153" s="256" t="s">
        <v>252</v>
      </c>
      <c r="F153" s="257" t="s">
        <v>253</v>
      </c>
      <c r="G153" s="258" t="s">
        <v>229</v>
      </c>
      <c r="H153" s="259">
        <v>0.28499999999999998</v>
      </c>
      <c r="I153" s="260"/>
      <c r="J153" s="261">
        <f>ROUND(I153*H153,2)</f>
        <v>0</v>
      </c>
      <c r="K153" s="257" t="s">
        <v>177</v>
      </c>
      <c r="L153" s="262"/>
      <c r="M153" s="263" t="s">
        <v>21</v>
      </c>
      <c r="N153" s="264" t="s">
        <v>43</v>
      </c>
      <c r="O153" s="42"/>
      <c r="P153" s="211">
        <f>O153*H153</f>
        <v>0</v>
      </c>
      <c r="Q153" s="211">
        <v>1</v>
      </c>
      <c r="R153" s="211">
        <f>Q153*H153</f>
        <v>0.28499999999999998</v>
      </c>
      <c r="S153" s="211">
        <v>0</v>
      </c>
      <c r="T153" s="212">
        <f>S153*H153</f>
        <v>0</v>
      </c>
      <c r="AR153" s="24" t="s">
        <v>215</v>
      </c>
      <c r="AT153" s="24" t="s">
        <v>239</v>
      </c>
      <c r="AU153" s="24" t="s">
        <v>83</v>
      </c>
      <c r="AY153" s="24" t="s">
        <v>171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24" t="s">
        <v>79</v>
      </c>
      <c r="BK153" s="213">
        <f>ROUND(I153*H153,2)</f>
        <v>0</v>
      </c>
      <c r="BL153" s="24" t="s">
        <v>178</v>
      </c>
      <c r="BM153" s="24" t="s">
        <v>254</v>
      </c>
    </row>
    <row r="154" spans="2:65" s="12" customFormat="1" ht="13.5">
      <c r="B154" s="214"/>
      <c r="C154" s="215"/>
      <c r="D154" s="226" t="s">
        <v>180</v>
      </c>
      <c r="E154" s="227" t="s">
        <v>21</v>
      </c>
      <c r="F154" s="228" t="s">
        <v>236</v>
      </c>
      <c r="G154" s="215"/>
      <c r="H154" s="229">
        <v>0.17199999999999999</v>
      </c>
      <c r="I154" s="220"/>
      <c r="J154" s="215"/>
      <c r="K154" s="215"/>
      <c r="L154" s="221"/>
      <c r="M154" s="222"/>
      <c r="N154" s="223"/>
      <c r="O154" s="223"/>
      <c r="P154" s="223"/>
      <c r="Q154" s="223"/>
      <c r="R154" s="223"/>
      <c r="S154" s="223"/>
      <c r="T154" s="224"/>
      <c r="AT154" s="225" t="s">
        <v>180</v>
      </c>
      <c r="AU154" s="225" t="s">
        <v>83</v>
      </c>
      <c r="AV154" s="12" t="s">
        <v>83</v>
      </c>
      <c r="AW154" s="12" t="s">
        <v>35</v>
      </c>
      <c r="AX154" s="12" t="s">
        <v>72</v>
      </c>
      <c r="AY154" s="225" t="s">
        <v>171</v>
      </c>
    </row>
    <row r="155" spans="2:65" s="12" customFormat="1" ht="13.5">
      <c r="B155" s="214"/>
      <c r="C155" s="215"/>
      <c r="D155" s="226" t="s">
        <v>180</v>
      </c>
      <c r="E155" s="227" t="s">
        <v>21</v>
      </c>
      <c r="F155" s="228" t="s">
        <v>255</v>
      </c>
      <c r="G155" s="215"/>
      <c r="H155" s="229">
        <v>8.5000000000000006E-2</v>
      </c>
      <c r="I155" s="220"/>
      <c r="J155" s="215"/>
      <c r="K155" s="215"/>
      <c r="L155" s="221"/>
      <c r="M155" s="222"/>
      <c r="N155" s="223"/>
      <c r="O155" s="223"/>
      <c r="P155" s="223"/>
      <c r="Q155" s="223"/>
      <c r="R155" s="223"/>
      <c r="S155" s="223"/>
      <c r="T155" s="224"/>
      <c r="AT155" s="225" t="s">
        <v>180</v>
      </c>
      <c r="AU155" s="225" t="s">
        <v>83</v>
      </c>
      <c r="AV155" s="12" t="s">
        <v>83</v>
      </c>
      <c r="AW155" s="12" t="s">
        <v>35</v>
      </c>
      <c r="AX155" s="12" t="s">
        <v>72</v>
      </c>
      <c r="AY155" s="225" t="s">
        <v>171</v>
      </c>
    </row>
    <row r="156" spans="2:65" s="12" customFormat="1" ht="13.5">
      <c r="B156" s="214"/>
      <c r="C156" s="215"/>
      <c r="D156" s="226" t="s">
        <v>180</v>
      </c>
      <c r="E156" s="227" t="s">
        <v>21</v>
      </c>
      <c r="F156" s="228" t="s">
        <v>256</v>
      </c>
      <c r="G156" s="215"/>
      <c r="H156" s="229">
        <v>0.02</v>
      </c>
      <c r="I156" s="220"/>
      <c r="J156" s="215"/>
      <c r="K156" s="215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180</v>
      </c>
      <c r="AU156" s="225" t="s">
        <v>83</v>
      </c>
      <c r="AV156" s="12" t="s">
        <v>83</v>
      </c>
      <c r="AW156" s="12" t="s">
        <v>35</v>
      </c>
      <c r="AX156" s="12" t="s">
        <v>72</v>
      </c>
      <c r="AY156" s="225" t="s">
        <v>171</v>
      </c>
    </row>
    <row r="157" spans="2:65" s="13" customFormat="1" ht="13.5">
      <c r="B157" s="230"/>
      <c r="C157" s="231"/>
      <c r="D157" s="226" t="s">
        <v>180</v>
      </c>
      <c r="E157" s="232" t="s">
        <v>21</v>
      </c>
      <c r="F157" s="233" t="s">
        <v>207</v>
      </c>
      <c r="G157" s="231"/>
      <c r="H157" s="234">
        <v>0.27700000000000002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AT157" s="240" t="s">
        <v>180</v>
      </c>
      <c r="AU157" s="240" t="s">
        <v>83</v>
      </c>
      <c r="AV157" s="13" t="s">
        <v>178</v>
      </c>
      <c r="AW157" s="13" t="s">
        <v>35</v>
      </c>
      <c r="AX157" s="13" t="s">
        <v>79</v>
      </c>
      <c r="AY157" s="240" t="s">
        <v>171</v>
      </c>
    </row>
    <row r="158" spans="2:65" s="12" customFormat="1" ht="13.5">
      <c r="B158" s="214"/>
      <c r="C158" s="215"/>
      <c r="D158" s="216" t="s">
        <v>180</v>
      </c>
      <c r="E158" s="215"/>
      <c r="F158" s="218" t="s">
        <v>257</v>
      </c>
      <c r="G158" s="215"/>
      <c r="H158" s="219">
        <v>0.28499999999999998</v>
      </c>
      <c r="I158" s="220"/>
      <c r="J158" s="215"/>
      <c r="K158" s="215"/>
      <c r="L158" s="221"/>
      <c r="M158" s="222"/>
      <c r="N158" s="223"/>
      <c r="O158" s="223"/>
      <c r="P158" s="223"/>
      <c r="Q158" s="223"/>
      <c r="R158" s="223"/>
      <c r="S158" s="223"/>
      <c r="T158" s="224"/>
      <c r="AT158" s="225" t="s">
        <v>180</v>
      </c>
      <c r="AU158" s="225" t="s">
        <v>83</v>
      </c>
      <c r="AV158" s="12" t="s">
        <v>83</v>
      </c>
      <c r="AW158" s="12" t="s">
        <v>6</v>
      </c>
      <c r="AX158" s="12" t="s">
        <v>79</v>
      </c>
      <c r="AY158" s="225" t="s">
        <v>171</v>
      </c>
    </row>
    <row r="159" spans="2:65" s="1" customFormat="1" ht="44.25" customHeight="1">
      <c r="B159" s="41"/>
      <c r="C159" s="202" t="s">
        <v>258</v>
      </c>
      <c r="D159" s="202" t="s">
        <v>173</v>
      </c>
      <c r="E159" s="203" t="s">
        <v>259</v>
      </c>
      <c r="F159" s="204" t="s">
        <v>260</v>
      </c>
      <c r="G159" s="205" t="s">
        <v>193</v>
      </c>
      <c r="H159" s="206">
        <v>1.843</v>
      </c>
      <c r="I159" s="207"/>
      <c r="J159" s="208">
        <f>ROUND(I159*H159,2)</f>
        <v>0</v>
      </c>
      <c r="K159" s="204" t="s">
        <v>177</v>
      </c>
      <c r="L159" s="61"/>
      <c r="M159" s="209" t="s">
        <v>21</v>
      </c>
      <c r="N159" s="210" t="s">
        <v>43</v>
      </c>
      <c r="O159" s="42"/>
      <c r="P159" s="211">
        <f>O159*H159</f>
        <v>0</v>
      </c>
      <c r="Q159" s="211">
        <v>2.3427600000000002</v>
      </c>
      <c r="R159" s="211">
        <f>Q159*H159</f>
        <v>4.3177066800000006</v>
      </c>
      <c r="S159" s="211">
        <v>0</v>
      </c>
      <c r="T159" s="212">
        <f>S159*H159</f>
        <v>0</v>
      </c>
      <c r="AR159" s="24" t="s">
        <v>178</v>
      </c>
      <c r="AT159" s="24" t="s">
        <v>173</v>
      </c>
      <c r="AU159" s="24" t="s">
        <v>83</v>
      </c>
      <c r="AY159" s="24" t="s">
        <v>171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24" t="s">
        <v>79</v>
      </c>
      <c r="BK159" s="213">
        <f>ROUND(I159*H159,2)</f>
        <v>0</v>
      </c>
      <c r="BL159" s="24" t="s">
        <v>178</v>
      </c>
      <c r="BM159" s="24" t="s">
        <v>261</v>
      </c>
    </row>
    <row r="160" spans="2:65" s="12" customFormat="1" ht="13.5">
      <c r="B160" s="214"/>
      <c r="C160" s="215"/>
      <c r="D160" s="226" t="s">
        <v>180</v>
      </c>
      <c r="E160" s="227" t="s">
        <v>21</v>
      </c>
      <c r="F160" s="228" t="s">
        <v>262</v>
      </c>
      <c r="G160" s="215"/>
      <c r="H160" s="229">
        <v>0.33800000000000002</v>
      </c>
      <c r="I160" s="220"/>
      <c r="J160" s="215"/>
      <c r="K160" s="215"/>
      <c r="L160" s="221"/>
      <c r="M160" s="222"/>
      <c r="N160" s="223"/>
      <c r="O160" s="223"/>
      <c r="P160" s="223"/>
      <c r="Q160" s="223"/>
      <c r="R160" s="223"/>
      <c r="S160" s="223"/>
      <c r="T160" s="224"/>
      <c r="AT160" s="225" t="s">
        <v>180</v>
      </c>
      <c r="AU160" s="225" t="s">
        <v>83</v>
      </c>
      <c r="AV160" s="12" t="s">
        <v>83</v>
      </c>
      <c r="AW160" s="12" t="s">
        <v>35</v>
      </c>
      <c r="AX160" s="12" t="s">
        <v>72</v>
      </c>
      <c r="AY160" s="225" t="s">
        <v>171</v>
      </c>
    </row>
    <row r="161" spans="2:65" s="12" customFormat="1" ht="13.5">
      <c r="B161" s="214"/>
      <c r="C161" s="215"/>
      <c r="D161" s="226" t="s">
        <v>180</v>
      </c>
      <c r="E161" s="227" t="s">
        <v>21</v>
      </c>
      <c r="F161" s="228" t="s">
        <v>263</v>
      </c>
      <c r="G161" s="215"/>
      <c r="H161" s="229">
        <v>0.317</v>
      </c>
      <c r="I161" s="220"/>
      <c r="J161" s="215"/>
      <c r="K161" s="215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180</v>
      </c>
      <c r="AU161" s="225" t="s">
        <v>83</v>
      </c>
      <c r="AV161" s="12" t="s">
        <v>83</v>
      </c>
      <c r="AW161" s="12" t="s">
        <v>35</v>
      </c>
      <c r="AX161" s="12" t="s">
        <v>72</v>
      </c>
      <c r="AY161" s="225" t="s">
        <v>171</v>
      </c>
    </row>
    <row r="162" spans="2:65" s="12" customFormat="1" ht="13.5">
      <c r="B162" s="214"/>
      <c r="C162" s="215"/>
      <c r="D162" s="226" t="s">
        <v>180</v>
      </c>
      <c r="E162" s="227" t="s">
        <v>21</v>
      </c>
      <c r="F162" s="228" t="s">
        <v>264</v>
      </c>
      <c r="G162" s="215"/>
      <c r="H162" s="229">
        <v>0.19700000000000001</v>
      </c>
      <c r="I162" s="220"/>
      <c r="J162" s="215"/>
      <c r="K162" s="215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180</v>
      </c>
      <c r="AU162" s="225" t="s">
        <v>83</v>
      </c>
      <c r="AV162" s="12" t="s">
        <v>83</v>
      </c>
      <c r="AW162" s="12" t="s">
        <v>35</v>
      </c>
      <c r="AX162" s="12" t="s">
        <v>72</v>
      </c>
      <c r="AY162" s="225" t="s">
        <v>171</v>
      </c>
    </row>
    <row r="163" spans="2:65" s="12" customFormat="1" ht="13.5">
      <c r="B163" s="214"/>
      <c r="C163" s="215"/>
      <c r="D163" s="226" t="s">
        <v>180</v>
      </c>
      <c r="E163" s="227" t="s">
        <v>21</v>
      </c>
      <c r="F163" s="228" t="s">
        <v>265</v>
      </c>
      <c r="G163" s="215"/>
      <c r="H163" s="229">
        <v>0.17699999999999999</v>
      </c>
      <c r="I163" s="220"/>
      <c r="J163" s="215"/>
      <c r="K163" s="215"/>
      <c r="L163" s="221"/>
      <c r="M163" s="222"/>
      <c r="N163" s="223"/>
      <c r="O163" s="223"/>
      <c r="P163" s="223"/>
      <c r="Q163" s="223"/>
      <c r="R163" s="223"/>
      <c r="S163" s="223"/>
      <c r="T163" s="224"/>
      <c r="AT163" s="225" t="s">
        <v>180</v>
      </c>
      <c r="AU163" s="225" t="s">
        <v>83</v>
      </c>
      <c r="AV163" s="12" t="s">
        <v>83</v>
      </c>
      <c r="AW163" s="12" t="s">
        <v>35</v>
      </c>
      <c r="AX163" s="12" t="s">
        <v>72</v>
      </c>
      <c r="AY163" s="225" t="s">
        <v>171</v>
      </c>
    </row>
    <row r="164" spans="2:65" s="12" customFormat="1" ht="13.5">
      <c r="B164" s="214"/>
      <c r="C164" s="215"/>
      <c r="D164" s="226" t="s">
        <v>180</v>
      </c>
      <c r="E164" s="227" t="s">
        <v>21</v>
      </c>
      <c r="F164" s="228" t="s">
        <v>266</v>
      </c>
      <c r="G164" s="215"/>
      <c r="H164" s="229">
        <v>0.14599999999999999</v>
      </c>
      <c r="I164" s="220"/>
      <c r="J164" s="215"/>
      <c r="K164" s="215"/>
      <c r="L164" s="221"/>
      <c r="M164" s="222"/>
      <c r="N164" s="223"/>
      <c r="O164" s="223"/>
      <c r="P164" s="223"/>
      <c r="Q164" s="223"/>
      <c r="R164" s="223"/>
      <c r="S164" s="223"/>
      <c r="T164" s="224"/>
      <c r="AT164" s="225" t="s">
        <v>180</v>
      </c>
      <c r="AU164" s="225" t="s">
        <v>83</v>
      </c>
      <c r="AV164" s="12" t="s">
        <v>83</v>
      </c>
      <c r="AW164" s="12" t="s">
        <v>35</v>
      </c>
      <c r="AX164" s="12" t="s">
        <v>72</v>
      </c>
      <c r="AY164" s="225" t="s">
        <v>171</v>
      </c>
    </row>
    <row r="165" spans="2:65" s="12" customFormat="1" ht="13.5">
      <c r="B165" s="214"/>
      <c r="C165" s="215"/>
      <c r="D165" s="226" t="s">
        <v>180</v>
      </c>
      <c r="E165" s="227" t="s">
        <v>21</v>
      </c>
      <c r="F165" s="228" t="s">
        <v>267</v>
      </c>
      <c r="G165" s="215"/>
      <c r="H165" s="229">
        <v>0.5</v>
      </c>
      <c r="I165" s="220"/>
      <c r="J165" s="215"/>
      <c r="K165" s="215"/>
      <c r="L165" s="221"/>
      <c r="M165" s="222"/>
      <c r="N165" s="223"/>
      <c r="O165" s="223"/>
      <c r="P165" s="223"/>
      <c r="Q165" s="223"/>
      <c r="R165" s="223"/>
      <c r="S165" s="223"/>
      <c r="T165" s="224"/>
      <c r="AT165" s="225" t="s">
        <v>180</v>
      </c>
      <c r="AU165" s="225" t="s">
        <v>83</v>
      </c>
      <c r="AV165" s="12" t="s">
        <v>83</v>
      </c>
      <c r="AW165" s="12" t="s">
        <v>35</v>
      </c>
      <c r="AX165" s="12" t="s">
        <v>72</v>
      </c>
      <c r="AY165" s="225" t="s">
        <v>171</v>
      </c>
    </row>
    <row r="166" spans="2:65" s="13" customFormat="1" ht="13.5">
      <c r="B166" s="230"/>
      <c r="C166" s="231"/>
      <c r="D166" s="226" t="s">
        <v>180</v>
      </c>
      <c r="E166" s="232" t="s">
        <v>21</v>
      </c>
      <c r="F166" s="233" t="s">
        <v>207</v>
      </c>
      <c r="G166" s="231"/>
      <c r="H166" s="234">
        <v>1.675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180</v>
      </c>
      <c r="AU166" s="240" t="s">
        <v>83</v>
      </c>
      <c r="AV166" s="13" t="s">
        <v>178</v>
      </c>
      <c r="AW166" s="13" t="s">
        <v>35</v>
      </c>
      <c r="AX166" s="13" t="s">
        <v>79</v>
      </c>
      <c r="AY166" s="240" t="s">
        <v>171</v>
      </c>
    </row>
    <row r="167" spans="2:65" s="12" customFormat="1" ht="13.5">
      <c r="B167" s="214"/>
      <c r="C167" s="215"/>
      <c r="D167" s="216" t="s">
        <v>180</v>
      </c>
      <c r="E167" s="215"/>
      <c r="F167" s="218" t="s">
        <v>268</v>
      </c>
      <c r="G167" s="215"/>
      <c r="H167" s="219">
        <v>1.843</v>
      </c>
      <c r="I167" s="220"/>
      <c r="J167" s="215"/>
      <c r="K167" s="215"/>
      <c r="L167" s="221"/>
      <c r="M167" s="222"/>
      <c r="N167" s="223"/>
      <c r="O167" s="223"/>
      <c r="P167" s="223"/>
      <c r="Q167" s="223"/>
      <c r="R167" s="223"/>
      <c r="S167" s="223"/>
      <c r="T167" s="224"/>
      <c r="AT167" s="225" t="s">
        <v>180</v>
      </c>
      <c r="AU167" s="225" t="s">
        <v>83</v>
      </c>
      <c r="AV167" s="12" t="s">
        <v>83</v>
      </c>
      <c r="AW167" s="12" t="s">
        <v>6</v>
      </c>
      <c r="AX167" s="12" t="s">
        <v>79</v>
      </c>
      <c r="AY167" s="225" t="s">
        <v>171</v>
      </c>
    </row>
    <row r="168" spans="2:65" s="1" customFormat="1" ht="31.5" customHeight="1">
      <c r="B168" s="41"/>
      <c r="C168" s="202" t="s">
        <v>10</v>
      </c>
      <c r="D168" s="202" t="s">
        <v>173</v>
      </c>
      <c r="E168" s="203" t="s">
        <v>269</v>
      </c>
      <c r="F168" s="204" t="s">
        <v>270</v>
      </c>
      <c r="G168" s="205" t="s">
        <v>184</v>
      </c>
      <c r="H168" s="206">
        <v>0.6</v>
      </c>
      <c r="I168" s="207"/>
      <c r="J168" s="208">
        <f>ROUND(I168*H168,2)</f>
        <v>0</v>
      </c>
      <c r="K168" s="204" t="s">
        <v>177</v>
      </c>
      <c r="L168" s="61"/>
      <c r="M168" s="209" t="s">
        <v>21</v>
      </c>
      <c r="N168" s="210" t="s">
        <v>43</v>
      </c>
      <c r="O168" s="42"/>
      <c r="P168" s="211">
        <f>O168*H168</f>
        <v>0</v>
      </c>
      <c r="Q168" s="211">
        <v>1E-4</v>
      </c>
      <c r="R168" s="211">
        <f>Q168*H168</f>
        <v>6.0000000000000002E-5</v>
      </c>
      <c r="S168" s="211">
        <v>0</v>
      </c>
      <c r="T168" s="212">
        <f>S168*H168</f>
        <v>0</v>
      </c>
      <c r="AR168" s="24" t="s">
        <v>178</v>
      </c>
      <c r="AT168" s="24" t="s">
        <v>173</v>
      </c>
      <c r="AU168" s="24" t="s">
        <v>83</v>
      </c>
      <c r="AY168" s="24" t="s">
        <v>171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24" t="s">
        <v>79</v>
      </c>
      <c r="BK168" s="213">
        <f>ROUND(I168*H168,2)</f>
        <v>0</v>
      </c>
      <c r="BL168" s="24" t="s">
        <v>178</v>
      </c>
      <c r="BM168" s="24" t="s">
        <v>271</v>
      </c>
    </row>
    <row r="169" spans="2:65" s="12" customFormat="1" ht="13.5">
      <c r="B169" s="214"/>
      <c r="C169" s="215"/>
      <c r="D169" s="216" t="s">
        <v>180</v>
      </c>
      <c r="E169" s="217" t="s">
        <v>21</v>
      </c>
      <c r="F169" s="218" t="s">
        <v>272</v>
      </c>
      <c r="G169" s="215"/>
      <c r="H169" s="219">
        <v>0.6</v>
      </c>
      <c r="I169" s="220"/>
      <c r="J169" s="215"/>
      <c r="K169" s="215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180</v>
      </c>
      <c r="AU169" s="225" t="s">
        <v>83</v>
      </c>
      <c r="AV169" s="12" t="s">
        <v>83</v>
      </c>
      <c r="AW169" s="12" t="s">
        <v>35</v>
      </c>
      <c r="AX169" s="12" t="s">
        <v>79</v>
      </c>
      <c r="AY169" s="225" t="s">
        <v>171</v>
      </c>
    </row>
    <row r="170" spans="2:65" s="1" customFormat="1" ht="22.5" customHeight="1">
      <c r="B170" s="41"/>
      <c r="C170" s="255" t="s">
        <v>273</v>
      </c>
      <c r="D170" s="255" t="s">
        <v>239</v>
      </c>
      <c r="E170" s="256" t="s">
        <v>274</v>
      </c>
      <c r="F170" s="257" t="s">
        <v>275</v>
      </c>
      <c r="G170" s="258" t="s">
        <v>184</v>
      </c>
      <c r="H170" s="259">
        <v>0.6</v>
      </c>
      <c r="I170" s="260"/>
      <c r="J170" s="261">
        <f>ROUND(I170*H170,2)</f>
        <v>0</v>
      </c>
      <c r="K170" s="257" t="s">
        <v>177</v>
      </c>
      <c r="L170" s="262"/>
      <c r="M170" s="263" t="s">
        <v>21</v>
      </c>
      <c r="N170" s="264" t="s">
        <v>43</v>
      </c>
      <c r="O170" s="42"/>
      <c r="P170" s="211">
        <f>O170*H170</f>
        <v>0</v>
      </c>
      <c r="Q170" s="211">
        <v>5.0000000000000001E-4</v>
      </c>
      <c r="R170" s="211">
        <f>Q170*H170</f>
        <v>2.9999999999999997E-4</v>
      </c>
      <c r="S170" s="211">
        <v>0</v>
      </c>
      <c r="T170" s="212">
        <f>S170*H170</f>
        <v>0</v>
      </c>
      <c r="AR170" s="24" t="s">
        <v>215</v>
      </c>
      <c r="AT170" s="24" t="s">
        <v>239</v>
      </c>
      <c r="AU170" s="24" t="s">
        <v>83</v>
      </c>
      <c r="AY170" s="24" t="s">
        <v>171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24" t="s">
        <v>79</v>
      </c>
      <c r="BK170" s="213">
        <f>ROUND(I170*H170,2)</f>
        <v>0</v>
      </c>
      <c r="BL170" s="24" t="s">
        <v>178</v>
      </c>
      <c r="BM170" s="24" t="s">
        <v>276</v>
      </c>
    </row>
    <row r="171" spans="2:65" s="12" customFormat="1" ht="13.5">
      <c r="B171" s="214"/>
      <c r="C171" s="215"/>
      <c r="D171" s="216" t="s">
        <v>180</v>
      </c>
      <c r="E171" s="215"/>
      <c r="F171" s="218" t="s">
        <v>277</v>
      </c>
      <c r="G171" s="215"/>
      <c r="H171" s="219">
        <v>0.6</v>
      </c>
      <c r="I171" s="220"/>
      <c r="J171" s="215"/>
      <c r="K171" s="215"/>
      <c r="L171" s="221"/>
      <c r="M171" s="222"/>
      <c r="N171" s="223"/>
      <c r="O171" s="223"/>
      <c r="P171" s="223"/>
      <c r="Q171" s="223"/>
      <c r="R171" s="223"/>
      <c r="S171" s="223"/>
      <c r="T171" s="224"/>
      <c r="AT171" s="225" t="s">
        <v>180</v>
      </c>
      <c r="AU171" s="225" t="s">
        <v>83</v>
      </c>
      <c r="AV171" s="12" t="s">
        <v>83</v>
      </c>
      <c r="AW171" s="12" t="s">
        <v>6</v>
      </c>
      <c r="AX171" s="12" t="s">
        <v>79</v>
      </c>
      <c r="AY171" s="225" t="s">
        <v>171</v>
      </c>
    </row>
    <row r="172" spans="2:65" s="1" customFormat="1" ht="22.5" customHeight="1">
      <c r="B172" s="41"/>
      <c r="C172" s="202" t="s">
        <v>278</v>
      </c>
      <c r="D172" s="202" t="s">
        <v>173</v>
      </c>
      <c r="E172" s="203" t="s">
        <v>279</v>
      </c>
      <c r="F172" s="204" t="s">
        <v>280</v>
      </c>
      <c r="G172" s="205" t="s">
        <v>281</v>
      </c>
      <c r="H172" s="206">
        <v>1.5</v>
      </c>
      <c r="I172" s="207"/>
      <c r="J172" s="208">
        <f>ROUND(I172*H172,2)</f>
        <v>0</v>
      </c>
      <c r="K172" s="204" t="s">
        <v>177</v>
      </c>
      <c r="L172" s="61"/>
      <c r="M172" s="209" t="s">
        <v>21</v>
      </c>
      <c r="N172" s="210" t="s">
        <v>43</v>
      </c>
      <c r="O172" s="42"/>
      <c r="P172" s="211">
        <f>O172*H172</f>
        <v>0</v>
      </c>
      <c r="Q172" s="211">
        <v>3.465E-2</v>
      </c>
      <c r="R172" s="211">
        <f>Q172*H172</f>
        <v>5.1975E-2</v>
      </c>
      <c r="S172" s="211">
        <v>0</v>
      </c>
      <c r="T172" s="212">
        <f>S172*H172</f>
        <v>0</v>
      </c>
      <c r="AR172" s="24" t="s">
        <v>178</v>
      </c>
      <c r="AT172" s="24" t="s">
        <v>173</v>
      </c>
      <c r="AU172" s="24" t="s">
        <v>83</v>
      </c>
      <c r="AY172" s="24" t="s">
        <v>171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24" t="s">
        <v>79</v>
      </c>
      <c r="BK172" s="213">
        <f>ROUND(I172*H172,2)</f>
        <v>0</v>
      </c>
      <c r="BL172" s="24" t="s">
        <v>178</v>
      </c>
      <c r="BM172" s="24" t="s">
        <v>282</v>
      </c>
    </row>
    <row r="173" spans="2:65" s="12" customFormat="1" ht="13.5">
      <c r="B173" s="214"/>
      <c r="C173" s="215"/>
      <c r="D173" s="216" t="s">
        <v>180</v>
      </c>
      <c r="E173" s="217" t="s">
        <v>21</v>
      </c>
      <c r="F173" s="218" t="s">
        <v>283</v>
      </c>
      <c r="G173" s="215"/>
      <c r="H173" s="219">
        <v>1.5</v>
      </c>
      <c r="I173" s="220"/>
      <c r="J173" s="215"/>
      <c r="K173" s="215"/>
      <c r="L173" s="221"/>
      <c r="M173" s="222"/>
      <c r="N173" s="223"/>
      <c r="O173" s="223"/>
      <c r="P173" s="223"/>
      <c r="Q173" s="223"/>
      <c r="R173" s="223"/>
      <c r="S173" s="223"/>
      <c r="T173" s="224"/>
      <c r="AT173" s="225" t="s">
        <v>180</v>
      </c>
      <c r="AU173" s="225" t="s">
        <v>83</v>
      </c>
      <c r="AV173" s="12" t="s">
        <v>83</v>
      </c>
      <c r="AW173" s="12" t="s">
        <v>35</v>
      </c>
      <c r="AX173" s="12" t="s">
        <v>79</v>
      </c>
      <c r="AY173" s="225" t="s">
        <v>171</v>
      </c>
    </row>
    <row r="174" spans="2:65" s="1" customFormat="1" ht="22.5" customHeight="1">
      <c r="B174" s="41"/>
      <c r="C174" s="255" t="s">
        <v>284</v>
      </c>
      <c r="D174" s="255" t="s">
        <v>239</v>
      </c>
      <c r="E174" s="256" t="s">
        <v>285</v>
      </c>
      <c r="F174" s="257" t="s">
        <v>286</v>
      </c>
      <c r="G174" s="258" t="s">
        <v>176</v>
      </c>
      <c r="H174" s="259">
        <v>1</v>
      </c>
      <c r="I174" s="260"/>
      <c r="J174" s="261">
        <f>ROUND(I174*H174,2)</f>
        <v>0</v>
      </c>
      <c r="K174" s="257" t="s">
        <v>177</v>
      </c>
      <c r="L174" s="262"/>
      <c r="M174" s="263" t="s">
        <v>21</v>
      </c>
      <c r="N174" s="264" t="s">
        <v>43</v>
      </c>
      <c r="O174" s="42"/>
      <c r="P174" s="211">
        <f>O174*H174</f>
        <v>0</v>
      </c>
      <c r="Q174" s="211">
        <v>0.18</v>
      </c>
      <c r="R174" s="211">
        <f>Q174*H174</f>
        <v>0.18</v>
      </c>
      <c r="S174" s="211">
        <v>0</v>
      </c>
      <c r="T174" s="212">
        <f>S174*H174</f>
        <v>0</v>
      </c>
      <c r="AR174" s="24" t="s">
        <v>215</v>
      </c>
      <c r="AT174" s="24" t="s">
        <v>239</v>
      </c>
      <c r="AU174" s="24" t="s">
        <v>83</v>
      </c>
      <c r="AY174" s="24" t="s">
        <v>171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24" t="s">
        <v>79</v>
      </c>
      <c r="BK174" s="213">
        <f>ROUND(I174*H174,2)</f>
        <v>0</v>
      </c>
      <c r="BL174" s="24" t="s">
        <v>178</v>
      </c>
      <c r="BM174" s="24" t="s">
        <v>287</v>
      </c>
    </row>
    <row r="175" spans="2:65" s="12" customFormat="1" ht="13.5">
      <c r="B175" s="214"/>
      <c r="C175" s="215"/>
      <c r="D175" s="226" t="s">
        <v>180</v>
      </c>
      <c r="E175" s="227" t="s">
        <v>21</v>
      </c>
      <c r="F175" s="228" t="s">
        <v>288</v>
      </c>
      <c r="G175" s="215"/>
      <c r="H175" s="229">
        <v>1</v>
      </c>
      <c r="I175" s="220"/>
      <c r="J175" s="215"/>
      <c r="K175" s="215"/>
      <c r="L175" s="221"/>
      <c r="M175" s="222"/>
      <c r="N175" s="223"/>
      <c r="O175" s="223"/>
      <c r="P175" s="223"/>
      <c r="Q175" s="223"/>
      <c r="R175" s="223"/>
      <c r="S175" s="223"/>
      <c r="T175" s="224"/>
      <c r="AT175" s="225" t="s">
        <v>180</v>
      </c>
      <c r="AU175" s="225" t="s">
        <v>83</v>
      </c>
      <c r="AV175" s="12" t="s">
        <v>83</v>
      </c>
      <c r="AW175" s="12" t="s">
        <v>35</v>
      </c>
      <c r="AX175" s="12" t="s">
        <v>79</v>
      </c>
      <c r="AY175" s="225" t="s">
        <v>171</v>
      </c>
    </row>
    <row r="176" spans="2:65" s="11" customFormat="1" ht="29.85" customHeight="1">
      <c r="B176" s="185"/>
      <c r="C176" s="186"/>
      <c r="D176" s="199" t="s">
        <v>71</v>
      </c>
      <c r="E176" s="200" t="s">
        <v>201</v>
      </c>
      <c r="F176" s="200" t="s">
        <v>289</v>
      </c>
      <c r="G176" s="186"/>
      <c r="H176" s="186"/>
      <c r="I176" s="189"/>
      <c r="J176" s="201">
        <f>BK176</f>
        <v>0</v>
      </c>
      <c r="K176" s="186"/>
      <c r="L176" s="191"/>
      <c r="M176" s="192"/>
      <c r="N176" s="193"/>
      <c r="O176" s="193"/>
      <c r="P176" s="194">
        <f>SUM(P177:P301)</f>
        <v>0</v>
      </c>
      <c r="Q176" s="193"/>
      <c r="R176" s="194">
        <f>SUM(R177:R301)</f>
        <v>67.677022399999984</v>
      </c>
      <c r="S176" s="193"/>
      <c r="T176" s="195">
        <f>SUM(T177:T301)</f>
        <v>0</v>
      </c>
      <c r="AR176" s="196" t="s">
        <v>79</v>
      </c>
      <c r="AT176" s="197" t="s">
        <v>71</v>
      </c>
      <c r="AU176" s="197" t="s">
        <v>79</v>
      </c>
      <c r="AY176" s="196" t="s">
        <v>171</v>
      </c>
      <c r="BK176" s="198">
        <f>SUM(BK177:BK301)</f>
        <v>0</v>
      </c>
    </row>
    <row r="177" spans="2:65" s="1" customFormat="1" ht="44.25" customHeight="1">
      <c r="B177" s="41"/>
      <c r="C177" s="202" t="s">
        <v>290</v>
      </c>
      <c r="D177" s="202" t="s">
        <v>173</v>
      </c>
      <c r="E177" s="203" t="s">
        <v>291</v>
      </c>
      <c r="F177" s="204" t="s">
        <v>292</v>
      </c>
      <c r="G177" s="205" t="s">
        <v>184</v>
      </c>
      <c r="H177" s="206">
        <v>5.6779999999999999</v>
      </c>
      <c r="I177" s="207"/>
      <c r="J177" s="208">
        <f>ROUND(I177*H177,2)</f>
        <v>0</v>
      </c>
      <c r="K177" s="204" t="s">
        <v>177</v>
      </c>
      <c r="L177" s="61"/>
      <c r="M177" s="209" t="s">
        <v>21</v>
      </c>
      <c r="N177" s="210" t="s">
        <v>43</v>
      </c>
      <c r="O177" s="42"/>
      <c r="P177" s="211">
        <f>O177*H177</f>
        <v>0</v>
      </c>
      <c r="Q177" s="211">
        <v>1.8380000000000001E-2</v>
      </c>
      <c r="R177" s="211">
        <f>Q177*H177</f>
        <v>0.10436164000000001</v>
      </c>
      <c r="S177" s="211">
        <v>0</v>
      </c>
      <c r="T177" s="212">
        <f>S177*H177</f>
        <v>0</v>
      </c>
      <c r="AR177" s="24" t="s">
        <v>178</v>
      </c>
      <c r="AT177" s="24" t="s">
        <v>173</v>
      </c>
      <c r="AU177" s="24" t="s">
        <v>83</v>
      </c>
      <c r="AY177" s="24" t="s">
        <v>171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24" t="s">
        <v>79</v>
      </c>
      <c r="BK177" s="213">
        <f>ROUND(I177*H177,2)</f>
        <v>0</v>
      </c>
      <c r="BL177" s="24" t="s">
        <v>178</v>
      </c>
      <c r="BM177" s="24" t="s">
        <v>293</v>
      </c>
    </row>
    <row r="178" spans="2:65" s="12" customFormat="1" ht="13.5">
      <c r="B178" s="214"/>
      <c r="C178" s="215"/>
      <c r="D178" s="226" t="s">
        <v>180</v>
      </c>
      <c r="E178" s="227" t="s">
        <v>21</v>
      </c>
      <c r="F178" s="228" t="s">
        <v>294</v>
      </c>
      <c r="G178" s="215"/>
      <c r="H178" s="229">
        <v>2.25</v>
      </c>
      <c r="I178" s="220"/>
      <c r="J178" s="215"/>
      <c r="K178" s="215"/>
      <c r="L178" s="221"/>
      <c r="M178" s="222"/>
      <c r="N178" s="223"/>
      <c r="O178" s="223"/>
      <c r="P178" s="223"/>
      <c r="Q178" s="223"/>
      <c r="R178" s="223"/>
      <c r="S178" s="223"/>
      <c r="T178" s="224"/>
      <c r="AT178" s="225" t="s">
        <v>180</v>
      </c>
      <c r="AU178" s="225" t="s">
        <v>83</v>
      </c>
      <c r="AV178" s="12" t="s">
        <v>83</v>
      </c>
      <c r="AW178" s="12" t="s">
        <v>35</v>
      </c>
      <c r="AX178" s="12" t="s">
        <v>72</v>
      </c>
      <c r="AY178" s="225" t="s">
        <v>171</v>
      </c>
    </row>
    <row r="179" spans="2:65" s="12" customFormat="1" ht="13.5">
      <c r="B179" s="214"/>
      <c r="C179" s="215"/>
      <c r="D179" s="226" t="s">
        <v>180</v>
      </c>
      <c r="E179" s="227" t="s">
        <v>21</v>
      </c>
      <c r="F179" s="228" t="s">
        <v>295</v>
      </c>
      <c r="G179" s="215"/>
      <c r="H179" s="229">
        <v>2.1150000000000002</v>
      </c>
      <c r="I179" s="220"/>
      <c r="J179" s="215"/>
      <c r="K179" s="215"/>
      <c r="L179" s="221"/>
      <c r="M179" s="222"/>
      <c r="N179" s="223"/>
      <c r="O179" s="223"/>
      <c r="P179" s="223"/>
      <c r="Q179" s="223"/>
      <c r="R179" s="223"/>
      <c r="S179" s="223"/>
      <c r="T179" s="224"/>
      <c r="AT179" s="225" t="s">
        <v>180</v>
      </c>
      <c r="AU179" s="225" t="s">
        <v>83</v>
      </c>
      <c r="AV179" s="12" t="s">
        <v>83</v>
      </c>
      <c r="AW179" s="12" t="s">
        <v>35</v>
      </c>
      <c r="AX179" s="12" t="s">
        <v>72</v>
      </c>
      <c r="AY179" s="225" t="s">
        <v>171</v>
      </c>
    </row>
    <row r="180" spans="2:65" s="12" customFormat="1" ht="13.5">
      <c r="B180" s="214"/>
      <c r="C180" s="215"/>
      <c r="D180" s="226" t="s">
        <v>180</v>
      </c>
      <c r="E180" s="227" t="s">
        <v>21</v>
      </c>
      <c r="F180" s="228" t="s">
        <v>296</v>
      </c>
      <c r="G180" s="215"/>
      <c r="H180" s="229">
        <v>1.3129999999999999</v>
      </c>
      <c r="I180" s="220"/>
      <c r="J180" s="215"/>
      <c r="K180" s="215"/>
      <c r="L180" s="221"/>
      <c r="M180" s="222"/>
      <c r="N180" s="223"/>
      <c r="O180" s="223"/>
      <c r="P180" s="223"/>
      <c r="Q180" s="223"/>
      <c r="R180" s="223"/>
      <c r="S180" s="223"/>
      <c r="T180" s="224"/>
      <c r="AT180" s="225" t="s">
        <v>180</v>
      </c>
      <c r="AU180" s="225" t="s">
        <v>83</v>
      </c>
      <c r="AV180" s="12" t="s">
        <v>83</v>
      </c>
      <c r="AW180" s="12" t="s">
        <v>35</v>
      </c>
      <c r="AX180" s="12" t="s">
        <v>72</v>
      </c>
      <c r="AY180" s="225" t="s">
        <v>171</v>
      </c>
    </row>
    <row r="181" spans="2:65" s="13" customFormat="1" ht="13.5">
      <c r="B181" s="230"/>
      <c r="C181" s="231"/>
      <c r="D181" s="216" t="s">
        <v>180</v>
      </c>
      <c r="E181" s="241" t="s">
        <v>21</v>
      </c>
      <c r="F181" s="242" t="s">
        <v>207</v>
      </c>
      <c r="G181" s="231"/>
      <c r="H181" s="243">
        <v>5.6779999999999999</v>
      </c>
      <c r="I181" s="235"/>
      <c r="J181" s="231"/>
      <c r="K181" s="231"/>
      <c r="L181" s="236"/>
      <c r="M181" s="237"/>
      <c r="N181" s="238"/>
      <c r="O181" s="238"/>
      <c r="P181" s="238"/>
      <c r="Q181" s="238"/>
      <c r="R181" s="238"/>
      <c r="S181" s="238"/>
      <c r="T181" s="239"/>
      <c r="AT181" s="240" t="s">
        <v>180</v>
      </c>
      <c r="AU181" s="240" t="s">
        <v>83</v>
      </c>
      <c r="AV181" s="13" t="s">
        <v>178</v>
      </c>
      <c r="AW181" s="13" t="s">
        <v>35</v>
      </c>
      <c r="AX181" s="13" t="s">
        <v>79</v>
      </c>
      <c r="AY181" s="240" t="s">
        <v>171</v>
      </c>
    </row>
    <row r="182" spans="2:65" s="1" customFormat="1" ht="31.5" customHeight="1">
      <c r="B182" s="41"/>
      <c r="C182" s="202" t="s">
        <v>297</v>
      </c>
      <c r="D182" s="202" t="s">
        <v>173</v>
      </c>
      <c r="E182" s="203" t="s">
        <v>298</v>
      </c>
      <c r="F182" s="204" t="s">
        <v>299</v>
      </c>
      <c r="G182" s="205" t="s">
        <v>184</v>
      </c>
      <c r="H182" s="206">
        <v>465.98</v>
      </c>
      <c r="I182" s="207"/>
      <c r="J182" s="208">
        <f>ROUND(I182*H182,2)</f>
        <v>0</v>
      </c>
      <c r="K182" s="204" t="s">
        <v>177</v>
      </c>
      <c r="L182" s="61"/>
      <c r="M182" s="209" t="s">
        <v>21</v>
      </c>
      <c r="N182" s="210" t="s">
        <v>43</v>
      </c>
      <c r="O182" s="42"/>
      <c r="P182" s="211">
        <f>O182*H182</f>
        <v>0</v>
      </c>
      <c r="Q182" s="211">
        <v>2.8199999999999999E-2</v>
      </c>
      <c r="R182" s="211">
        <f>Q182*H182</f>
        <v>13.140636000000001</v>
      </c>
      <c r="S182" s="211">
        <v>0</v>
      </c>
      <c r="T182" s="212">
        <f>S182*H182</f>
        <v>0</v>
      </c>
      <c r="AR182" s="24" t="s">
        <v>178</v>
      </c>
      <c r="AT182" s="24" t="s">
        <v>173</v>
      </c>
      <c r="AU182" s="24" t="s">
        <v>83</v>
      </c>
      <c r="AY182" s="24" t="s">
        <v>171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24" t="s">
        <v>79</v>
      </c>
      <c r="BK182" s="213">
        <f>ROUND(I182*H182,2)</f>
        <v>0</v>
      </c>
      <c r="BL182" s="24" t="s">
        <v>178</v>
      </c>
      <c r="BM182" s="24" t="s">
        <v>300</v>
      </c>
    </row>
    <row r="183" spans="2:65" s="12" customFormat="1" ht="13.5">
      <c r="B183" s="214"/>
      <c r="C183" s="215"/>
      <c r="D183" s="226" t="s">
        <v>180</v>
      </c>
      <c r="E183" s="227" t="s">
        <v>21</v>
      </c>
      <c r="F183" s="228" t="s">
        <v>301</v>
      </c>
      <c r="G183" s="215"/>
      <c r="H183" s="229">
        <v>168</v>
      </c>
      <c r="I183" s="220"/>
      <c r="J183" s="215"/>
      <c r="K183" s="215"/>
      <c r="L183" s="221"/>
      <c r="M183" s="222"/>
      <c r="N183" s="223"/>
      <c r="O183" s="223"/>
      <c r="P183" s="223"/>
      <c r="Q183" s="223"/>
      <c r="R183" s="223"/>
      <c r="S183" s="223"/>
      <c r="T183" s="224"/>
      <c r="AT183" s="225" t="s">
        <v>180</v>
      </c>
      <c r="AU183" s="225" t="s">
        <v>83</v>
      </c>
      <c r="AV183" s="12" t="s">
        <v>83</v>
      </c>
      <c r="AW183" s="12" t="s">
        <v>35</v>
      </c>
      <c r="AX183" s="12" t="s">
        <v>72</v>
      </c>
      <c r="AY183" s="225" t="s">
        <v>171</v>
      </c>
    </row>
    <row r="184" spans="2:65" s="12" customFormat="1" ht="13.5">
      <c r="B184" s="214"/>
      <c r="C184" s="215"/>
      <c r="D184" s="226" t="s">
        <v>180</v>
      </c>
      <c r="E184" s="227" t="s">
        <v>21</v>
      </c>
      <c r="F184" s="228" t="s">
        <v>302</v>
      </c>
      <c r="G184" s="215"/>
      <c r="H184" s="229">
        <v>297.48</v>
      </c>
      <c r="I184" s="220"/>
      <c r="J184" s="215"/>
      <c r="K184" s="215"/>
      <c r="L184" s="221"/>
      <c r="M184" s="222"/>
      <c r="N184" s="223"/>
      <c r="O184" s="223"/>
      <c r="P184" s="223"/>
      <c r="Q184" s="223"/>
      <c r="R184" s="223"/>
      <c r="S184" s="223"/>
      <c r="T184" s="224"/>
      <c r="AT184" s="225" t="s">
        <v>180</v>
      </c>
      <c r="AU184" s="225" t="s">
        <v>83</v>
      </c>
      <c r="AV184" s="12" t="s">
        <v>83</v>
      </c>
      <c r="AW184" s="12" t="s">
        <v>35</v>
      </c>
      <c r="AX184" s="12" t="s">
        <v>72</v>
      </c>
      <c r="AY184" s="225" t="s">
        <v>171</v>
      </c>
    </row>
    <row r="185" spans="2:65" s="12" customFormat="1" ht="13.5">
      <c r="B185" s="214"/>
      <c r="C185" s="215"/>
      <c r="D185" s="226" t="s">
        <v>180</v>
      </c>
      <c r="E185" s="227" t="s">
        <v>21</v>
      </c>
      <c r="F185" s="228" t="s">
        <v>303</v>
      </c>
      <c r="G185" s="215"/>
      <c r="H185" s="229">
        <v>0.5</v>
      </c>
      <c r="I185" s="220"/>
      <c r="J185" s="215"/>
      <c r="K185" s="215"/>
      <c r="L185" s="221"/>
      <c r="M185" s="222"/>
      <c r="N185" s="223"/>
      <c r="O185" s="223"/>
      <c r="P185" s="223"/>
      <c r="Q185" s="223"/>
      <c r="R185" s="223"/>
      <c r="S185" s="223"/>
      <c r="T185" s="224"/>
      <c r="AT185" s="225" t="s">
        <v>180</v>
      </c>
      <c r="AU185" s="225" t="s">
        <v>83</v>
      </c>
      <c r="AV185" s="12" t="s">
        <v>83</v>
      </c>
      <c r="AW185" s="12" t="s">
        <v>35</v>
      </c>
      <c r="AX185" s="12" t="s">
        <v>72</v>
      </c>
      <c r="AY185" s="225" t="s">
        <v>171</v>
      </c>
    </row>
    <row r="186" spans="2:65" s="13" customFormat="1" ht="13.5">
      <c r="B186" s="230"/>
      <c r="C186" s="231"/>
      <c r="D186" s="216" t="s">
        <v>180</v>
      </c>
      <c r="E186" s="241" t="s">
        <v>21</v>
      </c>
      <c r="F186" s="242" t="s">
        <v>207</v>
      </c>
      <c r="G186" s="231"/>
      <c r="H186" s="243">
        <v>465.98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AT186" s="240" t="s">
        <v>180</v>
      </c>
      <c r="AU186" s="240" t="s">
        <v>83</v>
      </c>
      <c r="AV186" s="13" t="s">
        <v>178</v>
      </c>
      <c r="AW186" s="13" t="s">
        <v>35</v>
      </c>
      <c r="AX186" s="13" t="s">
        <v>79</v>
      </c>
      <c r="AY186" s="240" t="s">
        <v>171</v>
      </c>
    </row>
    <row r="187" spans="2:65" s="1" customFormat="1" ht="31.5" customHeight="1">
      <c r="B187" s="41"/>
      <c r="C187" s="202" t="s">
        <v>9</v>
      </c>
      <c r="D187" s="202" t="s">
        <v>173</v>
      </c>
      <c r="E187" s="203" t="s">
        <v>304</v>
      </c>
      <c r="F187" s="204" t="s">
        <v>305</v>
      </c>
      <c r="G187" s="205" t="s">
        <v>184</v>
      </c>
      <c r="H187" s="206">
        <v>86.543999999999997</v>
      </c>
      <c r="I187" s="207"/>
      <c r="J187" s="208">
        <f>ROUND(I187*H187,2)</f>
        <v>0</v>
      </c>
      <c r="K187" s="204" t="s">
        <v>177</v>
      </c>
      <c r="L187" s="61"/>
      <c r="M187" s="209" t="s">
        <v>21</v>
      </c>
      <c r="N187" s="210" t="s">
        <v>43</v>
      </c>
      <c r="O187" s="42"/>
      <c r="P187" s="211">
        <f>O187*H187</f>
        <v>0</v>
      </c>
      <c r="Q187" s="211">
        <v>2.6100000000000002E-2</v>
      </c>
      <c r="R187" s="211">
        <f>Q187*H187</f>
        <v>2.2587983999999999</v>
      </c>
      <c r="S187" s="211">
        <v>0</v>
      </c>
      <c r="T187" s="212">
        <f>S187*H187</f>
        <v>0</v>
      </c>
      <c r="AR187" s="24" t="s">
        <v>178</v>
      </c>
      <c r="AT187" s="24" t="s">
        <v>173</v>
      </c>
      <c r="AU187" s="24" t="s">
        <v>83</v>
      </c>
      <c r="AY187" s="24" t="s">
        <v>171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24" t="s">
        <v>79</v>
      </c>
      <c r="BK187" s="213">
        <f>ROUND(I187*H187,2)</f>
        <v>0</v>
      </c>
      <c r="BL187" s="24" t="s">
        <v>178</v>
      </c>
      <c r="BM187" s="24" t="s">
        <v>306</v>
      </c>
    </row>
    <row r="188" spans="2:65" s="12" customFormat="1" ht="13.5">
      <c r="B188" s="214"/>
      <c r="C188" s="215"/>
      <c r="D188" s="226" t="s">
        <v>180</v>
      </c>
      <c r="E188" s="227" t="s">
        <v>21</v>
      </c>
      <c r="F188" s="228" t="s">
        <v>307</v>
      </c>
      <c r="G188" s="215"/>
      <c r="H188" s="229">
        <v>21.92</v>
      </c>
      <c r="I188" s="220"/>
      <c r="J188" s="215"/>
      <c r="K188" s="215"/>
      <c r="L188" s="221"/>
      <c r="M188" s="222"/>
      <c r="N188" s="223"/>
      <c r="O188" s="223"/>
      <c r="P188" s="223"/>
      <c r="Q188" s="223"/>
      <c r="R188" s="223"/>
      <c r="S188" s="223"/>
      <c r="T188" s="224"/>
      <c r="AT188" s="225" t="s">
        <v>180</v>
      </c>
      <c r="AU188" s="225" t="s">
        <v>83</v>
      </c>
      <c r="AV188" s="12" t="s">
        <v>83</v>
      </c>
      <c r="AW188" s="12" t="s">
        <v>35</v>
      </c>
      <c r="AX188" s="12" t="s">
        <v>72</v>
      </c>
      <c r="AY188" s="225" t="s">
        <v>171</v>
      </c>
    </row>
    <row r="189" spans="2:65" s="12" customFormat="1" ht="13.5">
      <c r="B189" s="214"/>
      <c r="C189" s="215"/>
      <c r="D189" s="226" t="s">
        <v>180</v>
      </c>
      <c r="E189" s="227" t="s">
        <v>21</v>
      </c>
      <c r="F189" s="228" t="s">
        <v>308</v>
      </c>
      <c r="G189" s="215"/>
      <c r="H189" s="229">
        <v>43.584000000000003</v>
      </c>
      <c r="I189" s="220"/>
      <c r="J189" s="215"/>
      <c r="K189" s="215"/>
      <c r="L189" s="221"/>
      <c r="M189" s="222"/>
      <c r="N189" s="223"/>
      <c r="O189" s="223"/>
      <c r="P189" s="223"/>
      <c r="Q189" s="223"/>
      <c r="R189" s="223"/>
      <c r="S189" s="223"/>
      <c r="T189" s="224"/>
      <c r="AT189" s="225" t="s">
        <v>180</v>
      </c>
      <c r="AU189" s="225" t="s">
        <v>83</v>
      </c>
      <c r="AV189" s="12" t="s">
        <v>83</v>
      </c>
      <c r="AW189" s="12" t="s">
        <v>35</v>
      </c>
      <c r="AX189" s="12" t="s">
        <v>72</v>
      </c>
      <c r="AY189" s="225" t="s">
        <v>171</v>
      </c>
    </row>
    <row r="190" spans="2:65" s="12" customFormat="1" ht="13.5">
      <c r="B190" s="214"/>
      <c r="C190" s="215"/>
      <c r="D190" s="226" t="s">
        <v>180</v>
      </c>
      <c r="E190" s="227" t="s">
        <v>21</v>
      </c>
      <c r="F190" s="228" t="s">
        <v>309</v>
      </c>
      <c r="G190" s="215"/>
      <c r="H190" s="229">
        <v>21.04</v>
      </c>
      <c r="I190" s="220"/>
      <c r="J190" s="215"/>
      <c r="K190" s="215"/>
      <c r="L190" s="221"/>
      <c r="M190" s="222"/>
      <c r="N190" s="223"/>
      <c r="O190" s="223"/>
      <c r="P190" s="223"/>
      <c r="Q190" s="223"/>
      <c r="R190" s="223"/>
      <c r="S190" s="223"/>
      <c r="T190" s="224"/>
      <c r="AT190" s="225" t="s">
        <v>180</v>
      </c>
      <c r="AU190" s="225" t="s">
        <v>83</v>
      </c>
      <c r="AV190" s="12" t="s">
        <v>83</v>
      </c>
      <c r="AW190" s="12" t="s">
        <v>35</v>
      </c>
      <c r="AX190" s="12" t="s">
        <v>72</v>
      </c>
      <c r="AY190" s="225" t="s">
        <v>171</v>
      </c>
    </row>
    <row r="191" spans="2:65" s="13" customFormat="1" ht="13.5">
      <c r="B191" s="230"/>
      <c r="C191" s="231"/>
      <c r="D191" s="216" t="s">
        <v>180</v>
      </c>
      <c r="E191" s="241" t="s">
        <v>21</v>
      </c>
      <c r="F191" s="242" t="s">
        <v>207</v>
      </c>
      <c r="G191" s="231"/>
      <c r="H191" s="243">
        <v>86.543999999999997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180</v>
      </c>
      <c r="AU191" s="240" t="s">
        <v>83</v>
      </c>
      <c r="AV191" s="13" t="s">
        <v>178</v>
      </c>
      <c r="AW191" s="13" t="s">
        <v>35</v>
      </c>
      <c r="AX191" s="13" t="s">
        <v>79</v>
      </c>
      <c r="AY191" s="240" t="s">
        <v>171</v>
      </c>
    </row>
    <row r="192" spans="2:65" s="1" customFormat="1" ht="31.5" customHeight="1">
      <c r="B192" s="41"/>
      <c r="C192" s="202" t="s">
        <v>310</v>
      </c>
      <c r="D192" s="202" t="s">
        <v>173</v>
      </c>
      <c r="E192" s="203" t="s">
        <v>311</v>
      </c>
      <c r="F192" s="204" t="s">
        <v>312</v>
      </c>
      <c r="G192" s="205" t="s">
        <v>184</v>
      </c>
      <c r="H192" s="206">
        <v>343.60700000000003</v>
      </c>
      <c r="I192" s="207"/>
      <c r="J192" s="208">
        <f>ROUND(I192*H192,2)</f>
        <v>0</v>
      </c>
      <c r="K192" s="204" t="s">
        <v>177</v>
      </c>
      <c r="L192" s="61"/>
      <c r="M192" s="209" t="s">
        <v>21</v>
      </c>
      <c r="N192" s="210" t="s">
        <v>43</v>
      </c>
      <c r="O192" s="42"/>
      <c r="P192" s="211">
        <f>O192*H192</f>
        <v>0</v>
      </c>
      <c r="Q192" s="211">
        <v>4.9399999999999999E-3</v>
      </c>
      <c r="R192" s="211">
        <f>Q192*H192</f>
        <v>1.6974185800000001</v>
      </c>
      <c r="S192" s="211">
        <v>0</v>
      </c>
      <c r="T192" s="212">
        <f>S192*H192</f>
        <v>0</v>
      </c>
      <c r="AR192" s="24" t="s">
        <v>178</v>
      </c>
      <c r="AT192" s="24" t="s">
        <v>173</v>
      </c>
      <c r="AU192" s="24" t="s">
        <v>83</v>
      </c>
      <c r="AY192" s="24" t="s">
        <v>171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24" t="s">
        <v>79</v>
      </c>
      <c r="BK192" s="213">
        <f>ROUND(I192*H192,2)</f>
        <v>0</v>
      </c>
      <c r="BL192" s="24" t="s">
        <v>178</v>
      </c>
      <c r="BM192" s="24" t="s">
        <v>313</v>
      </c>
    </row>
    <row r="193" spans="2:65" s="12" customFormat="1" ht="27">
      <c r="B193" s="214"/>
      <c r="C193" s="215"/>
      <c r="D193" s="226" t="s">
        <v>180</v>
      </c>
      <c r="E193" s="227" t="s">
        <v>21</v>
      </c>
      <c r="F193" s="228" t="s">
        <v>314</v>
      </c>
      <c r="G193" s="215"/>
      <c r="H193" s="229">
        <v>9.3439999999999994</v>
      </c>
      <c r="I193" s="220"/>
      <c r="J193" s="215"/>
      <c r="K193" s="215"/>
      <c r="L193" s="221"/>
      <c r="M193" s="222"/>
      <c r="N193" s="223"/>
      <c r="O193" s="223"/>
      <c r="P193" s="223"/>
      <c r="Q193" s="223"/>
      <c r="R193" s="223"/>
      <c r="S193" s="223"/>
      <c r="T193" s="224"/>
      <c r="AT193" s="225" t="s">
        <v>180</v>
      </c>
      <c r="AU193" s="225" t="s">
        <v>83</v>
      </c>
      <c r="AV193" s="12" t="s">
        <v>83</v>
      </c>
      <c r="AW193" s="12" t="s">
        <v>35</v>
      </c>
      <c r="AX193" s="12" t="s">
        <v>72</v>
      </c>
      <c r="AY193" s="225" t="s">
        <v>171</v>
      </c>
    </row>
    <row r="194" spans="2:65" s="12" customFormat="1" ht="27">
      <c r="B194" s="214"/>
      <c r="C194" s="215"/>
      <c r="D194" s="226" t="s">
        <v>180</v>
      </c>
      <c r="E194" s="227" t="s">
        <v>21</v>
      </c>
      <c r="F194" s="228" t="s">
        <v>315</v>
      </c>
      <c r="G194" s="215"/>
      <c r="H194" s="229">
        <v>175.428</v>
      </c>
      <c r="I194" s="220"/>
      <c r="J194" s="215"/>
      <c r="K194" s="215"/>
      <c r="L194" s="221"/>
      <c r="M194" s="222"/>
      <c r="N194" s="223"/>
      <c r="O194" s="223"/>
      <c r="P194" s="223"/>
      <c r="Q194" s="223"/>
      <c r="R194" s="223"/>
      <c r="S194" s="223"/>
      <c r="T194" s="224"/>
      <c r="AT194" s="225" t="s">
        <v>180</v>
      </c>
      <c r="AU194" s="225" t="s">
        <v>83</v>
      </c>
      <c r="AV194" s="12" t="s">
        <v>83</v>
      </c>
      <c r="AW194" s="12" t="s">
        <v>35</v>
      </c>
      <c r="AX194" s="12" t="s">
        <v>72</v>
      </c>
      <c r="AY194" s="225" t="s">
        <v>171</v>
      </c>
    </row>
    <row r="195" spans="2:65" s="12" customFormat="1" ht="27">
      <c r="B195" s="214"/>
      <c r="C195" s="215"/>
      <c r="D195" s="226" t="s">
        <v>180</v>
      </c>
      <c r="E195" s="227" t="s">
        <v>21</v>
      </c>
      <c r="F195" s="228" t="s">
        <v>316</v>
      </c>
      <c r="G195" s="215"/>
      <c r="H195" s="229">
        <v>60.41</v>
      </c>
      <c r="I195" s="220"/>
      <c r="J195" s="215"/>
      <c r="K195" s="215"/>
      <c r="L195" s="221"/>
      <c r="M195" s="222"/>
      <c r="N195" s="223"/>
      <c r="O195" s="223"/>
      <c r="P195" s="223"/>
      <c r="Q195" s="223"/>
      <c r="R195" s="223"/>
      <c r="S195" s="223"/>
      <c r="T195" s="224"/>
      <c r="AT195" s="225" t="s">
        <v>180</v>
      </c>
      <c r="AU195" s="225" t="s">
        <v>83</v>
      </c>
      <c r="AV195" s="12" t="s">
        <v>83</v>
      </c>
      <c r="AW195" s="12" t="s">
        <v>35</v>
      </c>
      <c r="AX195" s="12" t="s">
        <v>72</v>
      </c>
      <c r="AY195" s="225" t="s">
        <v>171</v>
      </c>
    </row>
    <row r="196" spans="2:65" s="12" customFormat="1" ht="13.5">
      <c r="B196" s="214"/>
      <c r="C196" s="215"/>
      <c r="D196" s="226" t="s">
        <v>180</v>
      </c>
      <c r="E196" s="227" t="s">
        <v>21</v>
      </c>
      <c r="F196" s="228" t="s">
        <v>317</v>
      </c>
      <c r="G196" s="215"/>
      <c r="H196" s="229">
        <v>16.52</v>
      </c>
      <c r="I196" s="220"/>
      <c r="J196" s="215"/>
      <c r="K196" s="215"/>
      <c r="L196" s="221"/>
      <c r="M196" s="222"/>
      <c r="N196" s="223"/>
      <c r="O196" s="223"/>
      <c r="P196" s="223"/>
      <c r="Q196" s="223"/>
      <c r="R196" s="223"/>
      <c r="S196" s="223"/>
      <c r="T196" s="224"/>
      <c r="AT196" s="225" t="s">
        <v>180</v>
      </c>
      <c r="AU196" s="225" t="s">
        <v>83</v>
      </c>
      <c r="AV196" s="12" t="s">
        <v>83</v>
      </c>
      <c r="AW196" s="12" t="s">
        <v>35</v>
      </c>
      <c r="AX196" s="12" t="s">
        <v>72</v>
      </c>
      <c r="AY196" s="225" t="s">
        <v>171</v>
      </c>
    </row>
    <row r="197" spans="2:65" s="12" customFormat="1" ht="13.5">
      <c r="B197" s="214"/>
      <c r="C197" s="215"/>
      <c r="D197" s="226" t="s">
        <v>180</v>
      </c>
      <c r="E197" s="227" t="s">
        <v>21</v>
      </c>
      <c r="F197" s="228" t="s">
        <v>318</v>
      </c>
      <c r="G197" s="215"/>
      <c r="H197" s="229">
        <v>14.355</v>
      </c>
      <c r="I197" s="220"/>
      <c r="J197" s="215"/>
      <c r="K197" s="215"/>
      <c r="L197" s="221"/>
      <c r="M197" s="222"/>
      <c r="N197" s="223"/>
      <c r="O197" s="223"/>
      <c r="P197" s="223"/>
      <c r="Q197" s="223"/>
      <c r="R197" s="223"/>
      <c r="S197" s="223"/>
      <c r="T197" s="224"/>
      <c r="AT197" s="225" t="s">
        <v>180</v>
      </c>
      <c r="AU197" s="225" t="s">
        <v>83</v>
      </c>
      <c r="AV197" s="12" t="s">
        <v>83</v>
      </c>
      <c r="AW197" s="12" t="s">
        <v>35</v>
      </c>
      <c r="AX197" s="12" t="s">
        <v>72</v>
      </c>
      <c r="AY197" s="225" t="s">
        <v>171</v>
      </c>
    </row>
    <row r="198" spans="2:65" s="12" customFormat="1" ht="13.5">
      <c r="B198" s="214"/>
      <c r="C198" s="215"/>
      <c r="D198" s="226" t="s">
        <v>180</v>
      </c>
      <c r="E198" s="227" t="s">
        <v>21</v>
      </c>
      <c r="F198" s="228" t="s">
        <v>319</v>
      </c>
      <c r="G198" s="215"/>
      <c r="H198" s="229">
        <v>14.19</v>
      </c>
      <c r="I198" s="220"/>
      <c r="J198" s="215"/>
      <c r="K198" s="215"/>
      <c r="L198" s="221"/>
      <c r="M198" s="222"/>
      <c r="N198" s="223"/>
      <c r="O198" s="223"/>
      <c r="P198" s="223"/>
      <c r="Q198" s="223"/>
      <c r="R198" s="223"/>
      <c r="S198" s="223"/>
      <c r="T198" s="224"/>
      <c r="AT198" s="225" t="s">
        <v>180</v>
      </c>
      <c r="AU198" s="225" t="s">
        <v>83</v>
      </c>
      <c r="AV198" s="12" t="s">
        <v>83</v>
      </c>
      <c r="AW198" s="12" t="s">
        <v>35</v>
      </c>
      <c r="AX198" s="12" t="s">
        <v>72</v>
      </c>
      <c r="AY198" s="225" t="s">
        <v>171</v>
      </c>
    </row>
    <row r="199" spans="2:65" s="12" customFormat="1" ht="13.5">
      <c r="B199" s="214"/>
      <c r="C199" s="215"/>
      <c r="D199" s="226" t="s">
        <v>180</v>
      </c>
      <c r="E199" s="227" t="s">
        <v>21</v>
      </c>
      <c r="F199" s="228" t="s">
        <v>320</v>
      </c>
      <c r="G199" s="215"/>
      <c r="H199" s="229">
        <v>4.95</v>
      </c>
      <c r="I199" s="220"/>
      <c r="J199" s="215"/>
      <c r="K199" s="215"/>
      <c r="L199" s="221"/>
      <c r="M199" s="222"/>
      <c r="N199" s="223"/>
      <c r="O199" s="223"/>
      <c r="P199" s="223"/>
      <c r="Q199" s="223"/>
      <c r="R199" s="223"/>
      <c r="S199" s="223"/>
      <c r="T199" s="224"/>
      <c r="AT199" s="225" t="s">
        <v>180</v>
      </c>
      <c r="AU199" s="225" t="s">
        <v>83</v>
      </c>
      <c r="AV199" s="12" t="s">
        <v>83</v>
      </c>
      <c r="AW199" s="12" t="s">
        <v>35</v>
      </c>
      <c r="AX199" s="12" t="s">
        <v>72</v>
      </c>
      <c r="AY199" s="225" t="s">
        <v>171</v>
      </c>
    </row>
    <row r="200" spans="2:65" s="12" customFormat="1" ht="13.5">
      <c r="B200" s="214"/>
      <c r="C200" s="215"/>
      <c r="D200" s="226" t="s">
        <v>180</v>
      </c>
      <c r="E200" s="227" t="s">
        <v>21</v>
      </c>
      <c r="F200" s="228" t="s">
        <v>321</v>
      </c>
      <c r="G200" s="215"/>
      <c r="H200" s="229">
        <v>5.3449999999999998</v>
      </c>
      <c r="I200" s="220"/>
      <c r="J200" s="215"/>
      <c r="K200" s="215"/>
      <c r="L200" s="221"/>
      <c r="M200" s="222"/>
      <c r="N200" s="223"/>
      <c r="O200" s="223"/>
      <c r="P200" s="223"/>
      <c r="Q200" s="223"/>
      <c r="R200" s="223"/>
      <c r="S200" s="223"/>
      <c r="T200" s="224"/>
      <c r="AT200" s="225" t="s">
        <v>180</v>
      </c>
      <c r="AU200" s="225" t="s">
        <v>83</v>
      </c>
      <c r="AV200" s="12" t="s">
        <v>83</v>
      </c>
      <c r="AW200" s="12" t="s">
        <v>35</v>
      </c>
      <c r="AX200" s="12" t="s">
        <v>72</v>
      </c>
      <c r="AY200" s="225" t="s">
        <v>171</v>
      </c>
    </row>
    <row r="201" spans="2:65" s="12" customFormat="1" ht="13.5">
      <c r="B201" s="214"/>
      <c r="C201" s="215"/>
      <c r="D201" s="226" t="s">
        <v>180</v>
      </c>
      <c r="E201" s="227" t="s">
        <v>21</v>
      </c>
      <c r="F201" s="228" t="s">
        <v>21</v>
      </c>
      <c r="G201" s="215"/>
      <c r="H201" s="229">
        <v>0</v>
      </c>
      <c r="I201" s="220"/>
      <c r="J201" s="215"/>
      <c r="K201" s="215"/>
      <c r="L201" s="221"/>
      <c r="M201" s="222"/>
      <c r="N201" s="223"/>
      <c r="O201" s="223"/>
      <c r="P201" s="223"/>
      <c r="Q201" s="223"/>
      <c r="R201" s="223"/>
      <c r="S201" s="223"/>
      <c r="T201" s="224"/>
      <c r="AT201" s="225" t="s">
        <v>180</v>
      </c>
      <c r="AU201" s="225" t="s">
        <v>83</v>
      </c>
      <c r="AV201" s="12" t="s">
        <v>83</v>
      </c>
      <c r="AW201" s="12" t="s">
        <v>35</v>
      </c>
      <c r="AX201" s="12" t="s">
        <v>72</v>
      </c>
      <c r="AY201" s="225" t="s">
        <v>171</v>
      </c>
    </row>
    <row r="202" spans="2:65" s="12" customFormat="1" ht="13.5">
      <c r="B202" s="214"/>
      <c r="C202" s="215"/>
      <c r="D202" s="226" t="s">
        <v>180</v>
      </c>
      <c r="E202" s="227" t="s">
        <v>21</v>
      </c>
      <c r="F202" s="228" t="s">
        <v>322</v>
      </c>
      <c r="G202" s="215"/>
      <c r="H202" s="229">
        <v>13.065</v>
      </c>
      <c r="I202" s="220"/>
      <c r="J202" s="215"/>
      <c r="K202" s="215"/>
      <c r="L202" s="221"/>
      <c r="M202" s="222"/>
      <c r="N202" s="223"/>
      <c r="O202" s="223"/>
      <c r="P202" s="223"/>
      <c r="Q202" s="223"/>
      <c r="R202" s="223"/>
      <c r="S202" s="223"/>
      <c r="T202" s="224"/>
      <c r="AT202" s="225" t="s">
        <v>180</v>
      </c>
      <c r="AU202" s="225" t="s">
        <v>83</v>
      </c>
      <c r="AV202" s="12" t="s">
        <v>83</v>
      </c>
      <c r="AW202" s="12" t="s">
        <v>35</v>
      </c>
      <c r="AX202" s="12" t="s">
        <v>72</v>
      </c>
      <c r="AY202" s="225" t="s">
        <v>171</v>
      </c>
    </row>
    <row r="203" spans="2:65" s="12" customFormat="1" ht="13.5">
      <c r="B203" s="214"/>
      <c r="C203" s="215"/>
      <c r="D203" s="226" t="s">
        <v>180</v>
      </c>
      <c r="E203" s="227" t="s">
        <v>21</v>
      </c>
      <c r="F203" s="228" t="s">
        <v>323</v>
      </c>
      <c r="G203" s="215"/>
      <c r="H203" s="229">
        <v>30</v>
      </c>
      <c r="I203" s="220"/>
      <c r="J203" s="215"/>
      <c r="K203" s="215"/>
      <c r="L203" s="221"/>
      <c r="M203" s="222"/>
      <c r="N203" s="223"/>
      <c r="O203" s="223"/>
      <c r="P203" s="223"/>
      <c r="Q203" s="223"/>
      <c r="R203" s="223"/>
      <c r="S203" s="223"/>
      <c r="T203" s="224"/>
      <c r="AT203" s="225" t="s">
        <v>180</v>
      </c>
      <c r="AU203" s="225" t="s">
        <v>83</v>
      </c>
      <c r="AV203" s="12" t="s">
        <v>83</v>
      </c>
      <c r="AW203" s="12" t="s">
        <v>35</v>
      </c>
      <c r="AX203" s="12" t="s">
        <v>72</v>
      </c>
      <c r="AY203" s="225" t="s">
        <v>171</v>
      </c>
    </row>
    <row r="204" spans="2:65" s="13" customFormat="1" ht="13.5">
      <c r="B204" s="230"/>
      <c r="C204" s="231"/>
      <c r="D204" s="216" t="s">
        <v>180</v>
      </c>
      <c r="E204" s="241" t="s">
        <v>21</v>
      </c>
      <c r="F204" s="242" t="s">
        <v>207</v>
      </c>
      <c r="G204" s="231"/>
      <c r="H204" s="243">
        <v>343.60700000000003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180</v>
      </c>
      <c r="AU204" s="240" t="s">
        <v>83</v>
      </c>
      <c r="AV204" s="13" t="s">
        <v>178</v>
      </c>
      <c r="AW204" s="13" t="s">
        <v>35</v>
      </c>
      <c r="AX204" s="13" t="s">
        <v>79</v>
      </c>
      <c r="AY204" s="240" t="s">
        <v>171</v>
      </c>
    </row>
    <row r="205" spans="2:65" s="1" customFormat="1" ht="31.5" customHeight="1">
      <c r="B205" s="41"/>
      <c r="C205" s="202" t="s">
        <v>324</v>
      </c>
      <c r="D205" s="202" t="s">
        <v>173</v>
      </c>
      <c r="E205" s="203" t="s">
        <v>325</v>
      </c>
      <c r="F205" s="204" t="s">
        <v>326</v>
      </c>
      <c r="G205" s="205" t="s">
        <v>184</v>
      </c>
      <c r="H205" s="206">
        <v>172.83699999999999</v>
      </c>
      <c r="I205" s="207"/>
      <c r="J205" s="208">
        <f>ROUND(I205*H205,2)</f>
        <v>0</v>
      </c>
      <c r="K205" s="204" t="s">
        <v>177</v>
      </c>
      <c r="L205" s="61"/>
      <c r="M205" s="209" t="s">
        <v>21</v>
      </c>
      <c r="N205" s="210" t="s">
        <v>43</v>
      </c>
      <c r="O205" s="42"/>
      <c r="P205" s="211">
        <f>O205*H205</f>
        <v>0</v>
      </c>
      <c r="Q205" s="211">
        <v>1.8380000000000001E-2</v>
      </c>
      <c r="R205" s="211">
        <f>Q205*H205</f>
        <v>3.1767440599999999</v>
      </c>
      <c r="S205" s="211">
        <v>0</v>
      </c>
      <c r="T205" s="212">
        <f>S205*H205</f>
        <v>0</v>
      </c>
      <c r="AR205" s="24" t="s">
        <v>178</v>
      </c>
      <c r="AT205" s="24" t="s">
        <v>173</v>
      </c>
      <c r="AU205" s="24" t="s">
        <v>83</v>
      </c>
      <c r="AY205" s="24" t="s">
        <v>171</v>
      </c>
      <c r="BE205" s="213">
        <f>IF(N205="základní",J205,0)</f>
        <v>0</v>
      </c>
      <c r="BF205" s="213">
        <f>IF(N205="snížená",J205,0)</f>
        <v>0</v>
      </c>
      <c r="BG205" s="213">
        <f>IF(N205="zákl. přenesená",J205,0)</f>
        <v>0</v>
      </c>
      <c r="BH205" s="213">
        <f>IF(N205="sníž. přenesená",J205,0)</f>
        <v>0</v>
      </c>
      <c r="BI205" s="213">
        <f>IF(N205="nulová",J205,0)</f>
        <v>0</v>
      </c>
      <c r="BJ205" s="24" t="s">
        <v>79</v>
      </c>
      <c r="BK205" s="213">
        <f>ROUND(I205*H205,2)</f>
        <v>0</v>
      </c>
      <c r="BL205" s="24" t="s">
        <v>178</v>
      </c>
      <c r="BM205" s="24" t="s">
        <v>327</v>
      </c>
    </row>
    <row r="206" spans="2:65" s="12" customFormat="1" ht="27">
      <c r="B206" s="214"/>
      <c r="C206" s="215"/>
      <c r="D206" s="226" t="s">
        <v>180</v>
      </c>
      <c r="E206" s="227" t="s">
        <v>21</v>
      </c>
      <c r="F206" s="228" t="s">
        <v>314</v>
      </c>
      <c r="G206" s="215"/>
      <c r="H206" s="229">
        <v>9.3439999999999994</v>
      </c>
      <c r="I206" s="220"/>
      <c r="J206" s="215"/>
      <c r="K206" s="215"/>
      <c r="L206" s="221"/>
      <c r="M206" s="222"/>
      <c r="N206" s="223"/>
      <c r="O206" s="223"/>
      <c r="P206" s="223"/>
      <c r="Q206" s="223"/>
      <c r="R206" s="223"/>
      <c r="S206" s="223"/>
      <c r="T206" s="224"/>
      <c r="AT206" s="225" t="s">
        <v>180</v>
      </c>
      <c r="AU206" s="225" t="s">
        <v>83</v>
      </c>
      <c r="AV206" s="12" t="s">
        <v>83</v>
      </c>
      <c r="AW206" s="12" t="s">
        <v>35</v>
      </c>
      <c r="AX206" s="12" t="s">
        <v>72</v>
      </c>
      <c r="AY206" s="225" t="s">
        <v>171</v>
      </c>
    </row>
    <row r="207" spans="2:65" s="12" customFormat="1" ht="27">
      <c r="B207" s="214"/>
      <c r="C207" s="215"/>
      <c r="D207" s="226" t="s">
        <v>180</v>
      </c>
      <c r="E207" s="227" t="s">
        <v>21</v>
      </c>
      <c r="F207" s="228" t="s">
        <v>315</v>
      </c>
      <c r="G207" s="215"/>
      <c r="H207" s="229">
        <v>175.428</v>
      </c>
      <c r="I207" s="220"/>
      <c r="J207" s="215"/>
      <c r="K207" s="215"/>
      <c r="L207" s="221"/>
      <c r="M207" s="222"/>
      <c r="N207" s="223"/>
      <c r="O207" s="223"/>
      <c r="P207" s="223"/>
      <c r="Q207" s="223"/>
      <c r="R207" s="223"/>
      <c r="S207" s="223"/>
      <c r="T207" s="224"/>
      <c r="AT207" s="225" t="s">
        <v>180</v>
      </c>
      <c r="AU207" s="225" t="s">
        <v>83</v>
      </c>
      <c r="AV207" s="12" t="s">
        <v>83</v>
      </c>
      <c r="AW207" s="12" t="s">
        <v>35</v>
      </c>
      <c r="AX207" s="12" t="s">
        <v>72</v>
      </c>
      <c r="AY207" s="225" t="s">
        <v>171</v>
      </c>
    </row>
    <row r="208" spans="2:65" s="12" customFormat="1" ht="13.5">
      <c r="B208" s="214"/>
      <c r="C208" s="215"/>
      <c r="D208" s="226" t="s">
        <v>180</v>
      </c>
      <c r="E208" s="227" t="s">
        <v>21</v>
      </c>
      <c r="F208" s="228" t="s">
        <v>322</v>
      </c>
      <c r="G208" s="215"/>
      <c r="H208" s="229">
        <v>13.065</v>
      </c>
      <c r="I208" s="220"/>
      <c r="J208" s="215"/>
      <c r="K208" s="215"/>
      <c r="L208" s="221"/>
      <c r="M208" s="222"/>
      <c r="N208" s="223"/>
      <c r="O208" s="223"/>
      <c r="P208" s="223"/>
      <c r="Q208" s="223"/>
      <c r="R208" s="223"/>
      <c r="S208" s="223"/>
      <c r="T208" s="224"/>
      <c r="AT208" s="225" t="s">
        <v>180</v>
      </c>
      <c r="AU208" s="225" t="s">
        <v>83</v>
      </c>
      <c r="AV208" s="12" t="s">
        <v>83</v>
      </c>
      <c r="AW208" s="12" t="s">
        <v>35</v>
      </c>
      <c r="AX208" s="12" t="s">
        <v>72</v>
      </c>
      <c r="AY208" s="225" t="s">
        <v>171</v>
      </c>
    </row>
    <row r="209" spans="2:65" s="12" customFormat="1" ht="13.5">
      <c r="B209" s="214"/>
      <c r="C209" s="215"/>
      <c r="D209" s="226" t="s">
        <v>180</v>
      </c>
      <c r="E209" s="227" t="s">
        <v>21</v>
      </c>
      <c r="F209" s="228" t="s">
        <v>328</v>
      </c>
      <c r="G209" s="215"/>
      <c r="H209" s="229">
        <v>30</v>
      </c>
      <c r="I209" s="220"/>
      <c r="J209" s="215"/>
      <c r="K209" s="215"/>
      <c r="L209" s="221"/>
      <c r="M209" s="222"/>
      <c r="N209" s="223"/>
      <c r="O209" s="223"/>
      <c r="P209" s="223"/>
      <c r="Q209" s="223"/>
      <c r="R209" s="223"/>
      <c r="S209" s="223"/>
      <c r="T209" s="224"/>
      <c r="AT209" s="225" t="s">
        <v>180</v>
      </c>
      <c r="AU209" s="225" t="s">
        <v>83</v>
      </c>
      <c r="AV209" s="12" t="s">
        <v>83</v>
      </c>
      <c r="AW209" s="12" t="s">
        <v>35</v>
      </c>
      <c r="AX209" s="12" t="s">
        <v>72</v>
      </c>
      <c r="AY209" s="225" t="s">
        <v>171</v>
      </c>
    </row>
    <row r="210" spans="2:65" s="12" customFormat="1" ht="13.5">
      <c r="B210" s="214"/>
      <c r="C210" s="215"/>
      <c r="D210" s="226" t="s">
        <v>180</v>
      </c>
      <c r="E210" s="227" t="s">
        <v>21</v>
      </c>
      <c r="F210" s="228" t="s">
        <v>329</v>
      </c>
      <c r="G210" s="215"/>
      <c r="H210" s="229">
        <v>-55</v>
      </c>
      <c r="I210" s="220"/>
      <c r="J210" s="215"/>
      <c r="K210" s="215"/>
      <c r="L210" s="221"/>
      <c r="M210" s="222"/>
      <c r="N210" s="223"/>
      <c r="O210" s="223"/>
      <c r="P210" s="223"/>
      <c r="Q210" s="223"/>
      <c r="R210" s="223"/>
      <c r="S210" s="223"/>
      <c r="T210" s="224"/>
      <c r="AT210" s="225" t="s">
        <v>180</v>
      </c>
      <c r="AU210" s="225" t="s">
        <v>83</v>
      </c>
      <c r="AV210" s="12" t="s">
        <v>83</v>
      </c>
      <c r="AW210" s="12" t="s">
        <v>35</v>
      </c>
      <c r="AX210" s="12" t="s">
        <v>72</v>
      </c>
      <c r="AY210" s="225" t="s">
        <v>171</v>
      </c>
    </row>
    <row r="211" spans="2:65" s="13" customFormat="1" ht="13.5">
      <c r="B211" s="230"/>
      <c r="C211" s="231"/>
      <c r="D211" s="216" t="s">
        <v>180</v>
      </c>
      <c r="E211" s="241" t="s">
        <v>21</v>
      </c>
      <c r="F211" s="242" t="s">
        <v>207</v>
      </c>
      <c r="G211" s="231"/>
      <c r="H211" s="243">
        <v>172.83699999999999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AT211" s="240" t="s">
        <v>180</v>
      </c>
      <c r="AU211" s="240" t="s">
        <v>83</v>
      </c>
      <c r="AV211" s="13" t="s">
        <v>178</v>
      </c>
      <c r="AW211" s="13" t="s">
        <v>35</v>
      </c>
      <c r="AX211" s="13" t="s">
        <v>79</v>
      </c>
      <c r="AY211" s="240" t="s">
        <v>171</v>
      </c>
    </row>
    <row r="212" spans="2:65" s="1" customFormat="1" ht="31.5" customHeight="1">
      <c r="B212" s="41"/>
      <c r="C212" s="202" t="s">
        <v>330</v>
      </c>
      <c r="D212" s="202" t="s">
        <v>173</v>
      </c>
      <c r="E212" s="203" t="s">
        <v>331</v>
      </c>
      <c r="F212" s="204" t="s">
        <v>332</v>
      </c>
      <c r="G212" s="205" t="s">
        <v>184</v>
      </c>
      <c r="H212" s="206">
        <v>524.726</v>
      </c>
      <c r="I212" s="207"/>
      <c r="J212" s="208">
        <f>ROUND(I212*H212,2)</f>
        <v>0</v>
      </c>
      <c r="K212" s="204" t="s">
        <v>177</v>
      </c>
      <c r="L212" s="61"/>
      <c r="M212" s="209" t="s">
        <v>21</v>
      </c>
      <c r="N212" s="210" t="s">
        <v>43</v>
      </c>
      <c r="O212" s="42"/>
      <c r="P212" s="211">
        <f>O212*H212</f>
        <v>0</v>
      </c>
      <c r="Q212" s="211">
        <v>2.6200000000000001E-2</v>
      </c>
      <c r="R212" s="211">
        <f>Q212*H212</f>
        <v>13.747821200000001</v>
      </c>
      <c r="S212" s="211">
        <v>0</v>
      </c>
      <c r="T212" s="212">
        <f>S212*H212</f>
        <v>0</v>
      </c>
      <c r="AR212" s="24" t="s">
        <v>178</v>
      </c>
      <c r="AT212" s="24" t="s">
        <v>173</v>
      </c>
      <c r="AU212" s="24" t="s">
        <v>83</v>
      </c>
      <c r="AY212" s="24" t="s">
        <v>171</v>
      </c>
      <c r="BE212" s="213">
        <f>IF(N212="základní",J212,0)</f>
        <v>0</v>
      </c>
      <c r="BF212" s="213">
        <f>IF(N212="snížená",J212,0)</f>
        <v>0</v>
      </c>
      <c r="BG212" s="213">
        <f>IF(N212="zákl. přenesená",J212,0)</f>
        <v>0</v>
      </c>
      <c r="BH212" s="213">
        <f>IF(N212="sníž. přenesená",J212,0)</f>
        <v>0</v>
      </c>
      <c r="BI212" s="213">
        <f>IF(N212="nulová",J212,0)</f>
        <v>0</v>
      </c>
      <c r="BJ212" s="24" t="s">
        <v>79</v>
      </c>
      <c r="BK212" s="213">
        <f>ROUND(I212*H212,2)</f>
        <v>0</v>
      </c>
      <c r="BL212" s="24" t="s">
        <v>178</v>
      </c>
      <c r="BM212" s="24" t="s">
        <v>333</v>
      </c>
    </row>
    <row r="213" spans="2:65" s="12" customFormat="1" ht="27">
      <c r="B213" s="214"/>
      <c r="C213" s="215"/>
      <c r="D213" s="226" t="s">
        <v>180</v>
      </c>
      <c r="E213" s="227" t="s">
        <v>21</v>
      </c>
      <c r="F213" s="228" t="s">
        <v>334</v>
      </c>
      <c r="G213" s="215"/>
      <c r="H213" s="229">
        <v>60.41</v>
      </c>
      <c r="I213" s="220"/>
      <c r="J213" s="215"/>
      <c r="K213" s="215"/>
      <c r="L213" s="221"/>
      <c r="M213" s="222"/>
      <c r="N213" s="223"/>
      <c r="O213" s="223"/>
      <c r="P213" s="223"/>
      <c r="Q213" s="223"/>
      <c r="R213" s="223"/>
      <c r="S213" s="223"/>
      <c r="T213" s="224"/>
      <c r="AT213" s="225" t="s">
        <v>180</v>
      </c>
      <c r="AU213" s="225" t="s">
        <v>83</v>
      </c>
      <c r="AV213" s="12" t="s">
        <v>83</v>
      </c>
      <c r="AW213" s="12" t="s">
        <v>35</v>
      </c>
      <c r="AX213" s="12" t="s">
        <v>72</v>
      </c>
      <c r="AY213" s="225" t="s">
        <v>171</v>
      </c>
    </row>
    <row r="214" spans="2:65" s="12" customFormat="1" ht="13.5">
      <c r="B214" s="214"/>
      <c r="C214" s="215"/>
      <c r="D214" s="226" t="s">
        <v>180</v>
      </c>
      <c r="E214" s="227" t="s">
        <v>21</v>
      </c>
      <c r="F214" s="228" t="s">
        <v>335</v>
      </c>
      <c r="G214" s="215"/>
      <c r="H214" s="229">
        <v>16.52</v>
      </c>
      <c r="I214" s="220"/>
      <c r="J214" s="215"/>
      <c r="K214" s="215"/>
      <c r="L214" s="221"/>
      <c r="M214" s="222"/>
      <c r="N214" s="223"/>
      <c r="O214" s="223"/>
      <c r="P214" s="223"/>
      <c r="Q214" s="223"/>
      <c r="R214" s="223"/>
      <c r="S214" s="223"/>
      <c r="T214" s="224"/>
      <c r="AT214" s="225" t="s">
        <v>180</v>
      </c>
      <c r="AU214" s="225" t="s">
        <v>83</v>
      </c>
      <c r="AV214" s="12" t="s">
        <v>83</v>
      </c>
      <c r="AW214" s="12" t="s">
        <v>35</v>
      </c>
      <c r="AX214" s="12" t="s">
        <v>72</v>
      </c>
      <c r="AY214" s="225" t="s">
        <v>171</v>
      </c>
    </row>
    <row r="215" spans="2:65" s="12" customFormat="1" ht="13.5">
      <c r="B215" s="214"/>
      <c r="C215" s="215"/>
      <c r="D215" s="226" t="s">
        <v>180</v>
      </c>
      <c r="E215" s="227" t="s">
        <v>21</v>
      </c>
      <c r="F215" s="228" t="s">
        <v>336</v>
      </c>
      <c r="G215" s="215"/>
      <c r="H215" s="229">
        <v>14.355</v>
      </c>
      <c r="I215" s="220"/>
      <c r="J215" s="215"/>
      <c r="K215" s="215"/>
      <c r="L215" s="221"/>
      <c r="M215" s="222"/>
      <c r="N215" s="223"/>
      <c r="O215" s="223"/>
      <c r="P215" s="223"/>
      <c r="Q215" s="223"/>
      <c r="R215" s="223"/>
      <c r="S215" s="223"/>
      <c r="T215" s="224"/>
      <c r="AT215" s="225" t="s">
        <v>180</v>
      </c>
      <c r="AU215" s="225" t="s">
        <v>83</v>
      </c>
      <c r="AV215" s="12" t="s">
        <v>83</v>
      </c>
      <c r="AW215" s="12" t="s">
        <v>35</v>
      </c>
      <c r="AX215" s="12" t="s">
        <v>72</v>
      </c>
      <c r="AY215" s="225" t="s">
        <v>171</v>
      </c>
    </row>
    <row r="216" spans="2:65" s="12" customFormat="1" ht="13.5">
      <c r="B216" s="214"/>
      <c r="C216" s="215"/>
      <c r="D216" s="226" t="s">
        <v>180</v>
      </c>
      <c r="E216" s="227" t="s">
        <v>21</v>
      </c>
      <c r="F216" s="228" t="s">
        <v>337</v>
      </c>
      <c r="G216" s="215"/>
      <c r="H216" s="229">
        <v>14.19</v>
      </c>
      <c r="I216" s="220"/>
      <c r="J216" s="215"/>
      <c r="K216" s="215"/>
      <c r="L216" s="221"/>
      <c r="M216" s="222"/>
      <c r="N216" s="223"/>
      <c r="O216" s="223"/>
      <c r="P216" s="223"/>
      <c r="Q216" s="223"/>
      <c r="R216" s="223"/>
      <c r="S216" s="223"/>
      <c r="T216" s="224"/>
      <c r="AT216" s="225" t="s">
        <v>180</v>
      </c>
      <c r="AU216" s="225" t="s">
        <v>83</v>
      </c>
      <c r="AV216" s="12" t="s">
        <v>83</v>
      </c>
      <c r="AW216" s="12" t="s">
        <v>35</v>
      </c>
      <c r="AX216" s="12" t="s">
        <v>72</v>
      </c>
      <c r="AY216" s="225" t="s">
        <v>171</v>
      </c>
    </row>
    <row r="217" spans="2:65" s="12" customFormat="1" ht="13.5">
      <c r="B217" s="214"/>
      <c r="C217" s="215"/>
      <c r="D217" s="226" t="s">
        <v>180</v>
      </c>
      <c r="E217" s="227" t="s">
        <v>21</v>
      </c>
      <c r="F217" s="228" t="s">
        <v>338</v>
      </c>
      <c r="G217" s="215"/>
      <c r="H217" s="229">
        <v>4.95</v>
      </c>
      <c r="I217" s="220"/>
      <c r="J217" s="215"/>
      <c r="K217" s="215"/>
      <c r="L217" s="221"/>
      <c r="M217" s="222"/>
      <c r="N217" s="223"/>
      <c r="O217" s="223"/>
      <c r="P217" s="223"/>
      <c r="Q217" s="223"/>
      <c r="R217" s="223"/>
      <c r="S217" s="223"/>
      <c r="T217" s="224"/>
      <c r="AT217" s="225" t="s">
        <v>180</v>
      </c>
      <c r="AU217" s="225" t="s">
        <v>83</v>
      </c>
      <c r="AV217" s="12" t="s">
        <v>83</v>
      </c>
      <c r="AW217" s="12" t="s">
        <v>35</v>
      </c>
      <c r="AX217" s="12" t="s">
        <v>72</v>
      </c>
      <c r="AY217" s="225" t="s">
        <v>171</v>
      </c>
    </row>
    <row r="218" spans="2:65" s="12" customFormat="1" ht="13.5">
      <c r="B218" s="214"/>
      <c r="C218" s="215"/>
      <c r="D218" s="226" t="s">
        <v>180</v>
      </c>
      <c r="E218" s="227" t="s">
        <v>21</v>
      </c>
      <c r="F218" s="228" t="s">
        <v>339</v>
      </c>
      <c r="G218" s="215"/>
      <c r="H218" s="229">
        <v>5.3449999999999998</v>
      </c>
      <c r="I218" s="220"/>
      <c r="J218" s="215"/>
      <c r="K218" s="215"/>
      <c r="L218" s="221"/>
      <c r="M218" s="222"/>
      <c r="N218" s="223"/>
      <c r="O218" s="223"/>
      <c r="P218" s="223"/>
      <c r="Q218" s="223"/>
      <c r="R218" s="223"/>
      <c r="S218" s="223"/>
      <c r="T218" s="224"/>
      <c r="AT218" s="225" t="s">
        <v>180</v>
      </c>
      <c r="AU218" s="225" t="s">
        <v>83</v>
      </c>
      <c r="AV218" s="12" t="s">
        <v>83</v>
      </c>
      <c r="AW218" s="12" t="s">
        <v>35</v>
      </c>
      <c r="AX218" s="12" t="s">
        <v>72</v>
      </c>
      <c r="AY218" s="225" t="s">
        <v>171</v>
      </c>
    </row>
    <row r="219" spans="2:65" s="12" customFormat="1" ht="13.5">
      <c r="B219" s="214"/>
      <c r="C219" s="215"/>
      <c r="D219" s="226" t="s">
        <v>180</v>
      </c>
      <c r="E219" s="227" t="s">
        <v>21</v>
      </c>
      <c r="F219" s="228" t="s">
        <v>340</v>
      </c>
      <c r="G219" s="215"/>
      <c r="H219" s="229">
        <v>33.116</v>
      </c>
      <c r="I219" s="220"/>
      <c r="J219" s="215"/>
      <c r="K219" s="215"/>
      <c r="L219" s="221"/>
      <c r="M219" s="222"/>
      <c r="N219" s="223"/>
      <c r="O219" s="223"/>
      <c r="P219" s="223"/>
      <c r="Q219" s="223"/>
      <c r="R219" s="223"/>
      <c r="S219" s="223"/>
      <c r="T219" s="224"/>
      <c r="AT219" s="225" t="s">
        <v>180</v>
      </c>
      <c r="AU219" s="225" t="s">
        <v>83</v>
      </c>
      <c r="AV219" s="12" t="s">
        <v>83</v>
      </c>
      <c r="AW219" s="12" t="s">
        <v>35</v>
      </c>
      <c r="AX219" s="12" t="s">
        <v>72</v>
      </c>
      <c r="AY219" s="225" t="s">
        <v>171</v>
      </c>
    </row>
    <row r="220" spans="2:65" s="12" customFormat="1" ht="13.5">
      <c r="B220" s="214"/>
      <c r="C220" s="215"/>
      <c r="D220" s="226" t="s">
        <v>180</v>
      </c>
      <c r="E220" s="227" t="s">
        <v>21</v>
      </c>
      <c r="F220" s="228" t="s">
        <v>341</v>
      </c>
      <c r="G220" s="215"/>
      <c r="H220" s="229">
        <v>3.63</v>
      </c>
      <c r="I220" s="220"/>
      <c r="J220" s="215"/>
      <c r="K220" s="215"/>
      <c r="L220" s="221"/>
      <c r="M220" s="222"/>
      <c r="N220" s="223"/>
      <c r="O220" s="223"/>
      <c r="P220" s="223"/>
      <c r="Q220" s="223"/>
      <c r="R220" s="223"/>
      <c r="S220" s="223"/>
      <c r="T220" s="224"/>
      <c r="AT220" s="225" t="s">
        <v>180</v>
      </c>
      <c r="AU220" s="225" t="s">
        <v>83</v>
      </c>
      <c r="AV220" s="12" t="s">
        <v>83</v>
      </c>
      <c r="AW220" s="12" t="s">
        <v>35</v>
      </c>
      <c r="AX220" s="12" t="s">
        <v>72</v>
      </c>
      <c r="AY220" s="225" t="s">
        <v>171</v>
      </c>
    </row>
    <row r="221" spans="2:65" s="12" customFormat="1" ht="13.5">
      <c r="B221" s="214"/>
      <c r="C221" s="215"/>
      <c r="D221" s="226" t="s">
        <v>180</v>
      </c>
      <c r="E221" s="227" t="s">
        <v>21</v>
      </c>
      <c r="F221" s="228" t="s">
        <v>342</v>
      </c>
      <c r="G221" s="215"/>
      <c r="H221" s="229">
        <v>129.52500000000001</v>
      </c>
      <c r="I221" s="220"/>
      <c r="J221" s="215"/>
      <c r="K221" s="215"/>
      <c r="L221" s="221"/>
      <c r="M221" s="222"/>
      <c r="N221" s="223"/>
      <c r="O221" s="223"/>
      <c r="P221" s="223"/>
      <c r="Q221" s="223"/>
      <c r="R221" s="223"/>
      <c r="S221" s="223"/>
      <c r="T221" s="224"/>
      <c r="AT221" s="225" t="s">
        <v>180</v>
      </c>
      <c r="AU221" s="225" t="s">
        <v>83</v>
      </c>
      <c r="AV221" s="12" t="s">
        <v>83</v>
      </c>
      <c r="AW221" s="12" t="s">
        <v>35</v>
      </c>
      <c r="AX221" s="12" t="s">
        <v>72</v>
      </c>
      <c r="AY221" s="225" t="s">
        <v>171</v>
      </c>
    </row>
    <row r="222" spans="2:65" s="12" customFormat="1" ht="13.5">
      <c r="B222" s="214"/>
      <c r="C222" s="215"/>
      <c r="D222" s="226" t="s">
        <v>180</v>
      </c>
      <c r="E222" s="227" t="s">
        <v>21</v>
      </c>
      <c r="F222" s="228" t="s">
        <v>343</v>
      </c>
      <c r="G222" s="215"/>
      <c r="H222" s="229">
        <v>126.06</v>
      </c>
      <c r="I222" s="220"/>
      <c r="J222" s="215"/>
      <c r="K222" s="215"/>
      <c r="L222" s="221"/>
      <c r="M222" s="222"/>
      <c r="N222" s="223"/>
      <c r="O222" s="223"/>
      <c r="P222" s="223"/>
      <c r="Q222" s="223"/>
      <c r="R222" s="223"/>
      <c r="S222" s="223"/>
      <c r="T222" s="224"/>
      <c r="AT222" s="225" t="s">
        <v>180</v>
      </c>
      <c r="AU222" s="225" t="s">
        <v>83</v>
      </c>
      <c r="AV222" s="12" t="s">
        <v>83</v>
      </c>
      <c r="AW222" s="12" t="s">
        <v>35</v>
      </c>
      <c r="AX222" s="12" t="s">
        <v>72</v>
      </c>
      <c r="AY222" s="225" t="s">
        <v>171</v>
      </c>
    </row>
    <row r="223" spans="2:65" s="12" customFormat="1" ht="13.5">
      <c r="B223" s="214"/>
      <c r="C223" s="215"/>
      <c r="D223" s="226" t="s">
        <v>180</v>
      </c>
      <c r="E223" s="227" t="s">
        <v>21</v>
      </c>
      <c r="F223" s="228" t="s">
        <v>344</v>
      </c>
      <c r="G223" s="215"/>
      <c r="H223" s="229">
        <v>56.625</v>
      </c>
      <c r="I223" s="220"/>
      <c r="J223" s="215"/>
      <c r="K223" s="215"/>
      <c r="L223" s="221"/>
      <c r="M223" s="222"/>
      <c r="N223" s="223"/>
      <c r="O223" s="223"/>
      <c r="P223" s="223"/>
      <c r="Q223" s="223"/>
      <c r="R223" s="223"/>
      <c r="S223" s="223"/>
      <c r="T223" s="224"/>
      <c r="AT223" s="225" t="s">
        <v>180</v>
      </c>
      <c r="AU223" s="225" t="s">
        <v>83</v>
      </c>
      <c r="AV223" s="12" t="s">
        <v>83</v>
      </c>
      <c r="AW223" s="12" t="s">
        <v>35</v>
      </c>
      <c r="AX223" s="12" t="s">
        <v>72</v>
      </c>
      <c r="AY223" s="225" t="s">
        <v>171</v>
      </c>
    </row>
    <row r="224" spans="2:65" s="12" customFormat="1" ht="13.5">
      <c r="B224" s="214"/>
      <c r="C224" s="215"/>
      <c r="D224" s="226" t="s">
        <v>180</v>
      </c>
      <c r="E224" s="227" t="s">
        <v>21</v>
      </c>
      <c r="F224" s="228" t="s">
        <v>345</v>
      </c>
      <c r="G224" s="215"/>
      <c r="H224" s="229">
        <v>60</v>
      </c>
      <c r="I224" s="220"/>
      <c r="J224" s="215"/>
      <c r="K224" s="215"/>
      <c r="L224" s="221"/>
      <c r="M224" s="222"/>
      <c r="N224" s="223"/>
      <c r="O224" s="223"/>
      <c r="P224" s="223"/>
      <c r="Q224" s="223"/>
      <c r="R224" s="223"/>
      <c r="S224" s="223"/>
      <c r="T224" s="224"/>
      <c r="AT224" s="225" t="s">
        <v>180</v>
      </c>
      <c r="AU224" s="225" t="s">
        <v>83</v>
      </c>
      <c r="AV224" s="12" t="s">
        <v>83</v>
      </c>
      <c r="AW224" s="12" t="s">
        <v>35</v>
      </c>
      <c r="AX224" s="12" t="s">
        <v>72</v>
      </c>
      <c r="AY224" s="225" t="s">
        <v>171</v>
      </c>
    </row>
    <row r="225" spans="2:65" s="13" customFormat="1" ht="13.5">
      <c r="B225" s="230"/>
      <c r="C225" s="231"/>
      <c r="D225" s="216" t="s">
        <v>180</v>
      </c>
      <c r="E225" s="241" t="s">
        <v>21</v>
      </c>
      <c r="F225" s="242" t="s">
        <v>207</v>
      </c>
      <c r="G225" s="231"/>
      <c r="H225" s="243">
        <v>524.726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180</v>
      </c>
      <c r="AU225" s="240" t="s">
        <v>83</v>
      </c>
      <c r="AV225" s="13" t="s">
        <v>178</v>
      </c>
      <c r="AW225" s="13" t="s">
        <v>35</v>
      </c>
      <c r="AX225" s="13" t="s">
        <v>79</v>
      </c>
      <c r="AY225" s="240" t="s">
        <v>171</v>
      </c>
    </row>
    <row r="226" spans="2:65" s="1" customFormat="1" ht="22.5" customHeight="1">
      <c r="B226" s="41"/>
      <c r="C226" s="202" t="s">
        <v>346</v>
      </c>
      <c r="D226" s="202" t="s">
        <v>173</v>
      </c>
      <c r="E226" s="203" t="s">
        <v>347</v>
      </c>
      <c r="F226" s="204" t="s">
        <v>348</v>
      </c>
      <c r="G226" s="205" t="s">
        <v>184</v>
      </c>
      <c r="H226" s="206">
        <v>7.5279999999999996</v>
      </c>
      <c r="I226" s="207"/>
      <c r="J226" s="208">
        <f>ROUND(I226*H226,2)</f>
        <v>0</v>
      </c>
      <c r="K226" s="204" t="s">
        <v>21</v>
      </c>
      <c r="L226" s="61"/>
      <c r="M226" s="209" t="s">
        <v>21</v>
      </c>
      <c r="N226" s="210" t="s">
        <v>43</v>
      </c>
      <c r="O226" s="42"/>
      <c r="P226" s="211">
        <f>O226*H226</f>
        <v>0</v>
      </c>
      <c r="Q226" s="211">
        <v>0.11169999999999999</v>
      </c>
      <c r="R226" s="211">
        <f>Q226*H226</f>
        <v>0.84087759999999989</v>
      </c>
      <c r="S226" s="211">
        <v>0</v>
      </c>
      <c r="T226" s="212">
        <f>S226*H226</f>
        <v>0</v>
      </c>
      <c r="AR226" s="24" t="s">
        <v>178</v>
      </c>
      <c r="AT226" s="24" t="s">
        <v>173</v>
      </c>
      <c r="AU226" s="24" t="s">
        <v>83</v>
      </c>
      <c r="AY226" s="24" t="s">
        <v>171</v>
      </c>
      <c r="BE226" s="213">
        <f>IF(N226="základní",J226,0)</f>
        <v>0</v>
      </c>
      <c r="BF226" s="213">
        <f>IF(N226="snížená",J226,0)</f>
        <v>0</v>
      </c>
      <c r="BG226" s="213">
        <f>IF(N226="zákl. přenesená",J226,0)</f>
        <v>0</v>
      </c>
      <c r="BH226" s="213">
        <f>IF(N226="sníž. přenesená",J226,0)</f>
        <v>0</v>
      </c>
      <c r="BI226" s="213">
        <f>IF(N226="nulová",J226,0)</f>
        <v>0</v>
      </c>
      <c r="BJ226" s="24" t="s">
        <v>79</v>
      </c>
      <c r="BK226" s="213">
        <f>ROUND(I226*H226,2)</f>
        <v>0</v>
      </c>
      <c r="BL226" s="24" t="s">
        <v>178</v>
      </c>
      <c r="BM226" s="24" t="s">
        <v>349</v>
      </c>
    </row>
    <row r="227" spans="2:65" s="12" customFormat="1" ht="13.5">
      <c r="B227" s="214"/>
      <c r="C227" s="215"/>
      <c r="D227" s="226" t="s">
        <v>180</v>
      </c>
      <c r="E227" s="227" t="s">
        <v>21</v>
      </c>
      <c r="F227" s="228" t="s">
        <v>350</v>
      </c>
      <c r="G227" s="215"/>
      <c r="H227" s="229">
        <v>2.25</v>
      </c>
      <c r="I227" s="220"/>
      <c r="J227" s="215"/>
      <c r="K227" s="215"/>
      <c r="L227" s="221"/>
      <c r="M227" s="222"/>
      <c r="N227" s="223"/>
      <c r="O227" s="223"/>
      <c r="P227" s="223"/>
      <c r="Q227" s="223"/>
      <c r="R227" s="223"/>
      <c r="S227" s="223"/>
      <c r="T227" s="224"/>
      <c r="AT227" s="225" t="s">
        <v>180</v>
      </c>
      <c r="AU227" s="225" t="s">
        <v>83</v>
      </c>
      <c r="AV227" s="12" t="s">
        <v>83</v>
      </c>
      <c r="AW227" s="12" t="s">
        <v>35</v>
      </c>
      <c r="AX227" s="12" t="s">
        <v>72</v>
      </c>
      <c r="AY227" s="225" t="s">
        <v>171</v>
      </c>
    </row>
    <row r="228" spans="2:65" s="12" customFormat="1" ht="13.5">
      <c r="B228" s="214"/>
      <c r="C228" s="215"/>
      <c r="D228" s="226" t="s">
        <v>180</v>
      </c>
      <c r="E228" s="227" t="s">
        <v>21</v>
      </c>
      <c r="F228" s="228" t="s">
        <v>351</v>
      </c>
      <c r="G228" s="215"/>
      <c r="H228" s="229">
        <v>2.1150000000000002</v>
      </c>
      <c r="I228" s="220"/>
      <c r="J228" s="215"/>
      <c r="K228" s="215"/>
      <c r="L228" s="221"/>
      <c r="M228" s="222"/>
      <c r="N228" s="223"/>
      <c r="O228" s="223"/>
      <c r="P228" s="223"/>
      <c r="Q228" s="223"/>
      <c r="R228" s="223"/>
      <c r="S228" s="223"/>
      <c r="T228" s="224"/>
      <c r="AT228" s="225" t="s">
        <v>180</v>
      </c>
      <c r="AU228" s="225" t="s">
        <v>83</v>
      </c>
      <c r="AV228" s="12" t="s">
        <v>83</v>
      </c>
      <c r="AW228" s="12" t="s">
        <v>35</v>
      </c>
      <c r="AX228" s="12" t="s">
        <v>72</v>
      </c>
      <c r="AY228" s="225" t="s">
        <v>171</v>
      </c>
    </row>
    <row r="229" spans="2:65" s="12" customFormat="1" ht="13.5">
      <c r="B229" s="214"/>
      <c r="C229" s="215"/>
      <c r="D229" s="226" t="s">
        <v>180</v>
      </c>
      <c r="E229" s="227" t="s">
        <v>21</v>
      </c>
      <c r="F229" s="228" t="s">
        <v>352</v>
      </c>
      <c r="G229" s="215"/>
      <c r="H229" s="229">
        <v>1.3129999999999999</v>
      </c>
      <c r="I229" s="220"/>
      <c r="J229" s="215"/>
      <c r="K229" s="215"/>
      <c r="L229" s="221"/>
      <c r="M229" s="222"/>
      <c r="N229" s="223"/>
      <c r="O229" s="223"/>
      <c r="P229" s="223"/>
      <c r="Q229" s="223"/>
      <c r="R229" s="223"/>
      <c r="S229" s="223"/>
      <c r="T229" s="224"/>
      <c r="AT229" s="225" t="s">
        <v>180</v>
      </c>
      <c r="AU229" s="225" t="s">
        <v>83</v>
      </c>
      <c r="AV229" s="12" t="s">
        <v>83</v>
      </c>
      <c r="AW229" s="12" t="s">
        <v>35</v>
      </c>
      <c r="AX229" s="12" t="s">
        <v>72</v>
      </c>
      <c r="AY229" s="225" t="s">
        <v>171</v>
      </c>
    </row>
    <row r="230" spans="2:65" s="12" customFormat="1" ht="13.5">
      <c r="B230" s="214"/>
      <c r="C230" s="215"/>
      <c r="D230" s="226" t="s">
        <v>180</v>
      </c>
      <c r="E230" s="227" t="s">
        <v>21</v>
      </c>
      <c r="F230" s="228" t="s">
        <v>353</v>
      </c>
      <c r="G230" s="215"/>
      <c r="H230" s="229">
        <v>1.85</v>
      </c>
      <c r="I230" s="220"/>
      <c r="J230" s="215"/>
      <c r="K230" s="215"/>
      <c r="L230" s="221"/>
      <c r="M230" s="222"/>
      <c r="N230" s="223"/>
      <c r="O230" s="223"/>
      <c r="P230" s="223"/>
      <c r="Q230" s="223"/>
      <c r="R230" s="223"/>
      <c r="S230" s="223"/>
      <c r="T230" s="224"/>
      <c r="AT230" s="225" t="s">
        <v>180</v>
      </c>
      <c r="AU230" s="225" t="s">
        <v>83</v>
      </c>
      <c r="AV230" s="12" t="s">
        <v>83</v>
      </c>
      <c r="AW230" s="12" t="s">
        <v>35</v>
      </c>
      <c r="AX230" s="12" t="s">
        <v>72</v>
      </c>
      <c r="AY230" s="225" t="s">
        <v>171</v>
      </c>
    </row>
    <row r="231" spans="2:65" s="13" customFormat="1" ht="13.5">
      <c r="B231" s="230"/>
      <c r="C231" s="231"/>
      <c r="D231" s="216" t="s">
        <v>180</v>
      </c>
      <c r="E231" s="241" t="s">
        <v>21</v>
      </c>
      <c r="F231" s="242" t="s">
        <v>207</v>
      </c>
      <c r="G231" s="231"/>
      <c r="H231" s="243">
        <v>7.5279999999999996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180</v>
      </c>
      <c r="AU231" s="240" t="s">
        <v>83</v>
      </c>
      <c r="AV231" s="13" t="s">
        <v>178</v>
      </c>
      <c r="AW231" s="13" t="s">
        <v>35</v>
      </c>
      <c r="AX231" s="13" t="s">
        <v>79</v>
      </c>
      <c r="AY231" s="240" t="s">
        <v>171</v>
      </c>
    </row>
    <row r="232" spans="2:65" s="1" customFormat="1" ht="31.5" customHeight="1">
      <c r="B232" s="41"/>
      <c r="C232" s="202" t="s">
        <v>354</v>
      </c>
      <c r="D232" s="202" t="s">
        <v>173</v>
      </c>
      <c r="E232" s="203" t="s">
        <v>355</v>
      </c>
      <c r="F232" s="204" t="s">
        <v>356</v>
      </c>
      <c r="G232" s="205" t="s">
        <v>184</v>
      </c>
      <c r="H232" s="206">
        <v>177.75</v>
      </c>
      <c r="I232" s="207"/>
      <c r="J232" s="208">
        <f>ROUND(I232*H232,2)</f>
        <v>0</v>
      </c>
      <c r="K232" s="204" t="s">
        <v>177</v>
      </c>
      <c r="L232" s="61"/>
      <c r="M232" s="209" t="s">
        <v>21</v>
      </c>
      <c r="N232" s="210" t="s">
        <v>43</v>
      </c>
      <c r="O232" s="42"/>
      <c r="P232" s="211">
        <f>O232*H232</f>
        <v>0</v>
      </c>
      <c r="Q232" s="211">
        <v>9.2399999999999996E-2</v>
      </c>
      <c r="R232" s="211">
        <f>Q232*H232</f>
        <v>16.424099999999999</v>
      </c>
      <c r="S232" s="211">
        <v>0</v>
      </c>
      <c r="T232" s="212">
        <f>S232*H232</f>
        <v>0</v>
      </c>
      <c r="AR232" s="24" t="s">
        <v>178</v>
      </c>
      <c r="AT232" s="24" t="s">
        <v>173</v>
      </c>
      <c r="AU232" s="24" t="s">
        <v>83</v>
      </c>
      <c r="AY232" s="24" t="s">
        <v>171</v>
      </c>
      <c r="BE232" s="213">
        <f>IF(N232="základní",J232,0)</f>
        <v>0</v>
      </c>
      <c r="BF232" s="213">
        <f>IF(N232="snížená",J232,0)</f>
        <v>0</v>
      </c>
      <c r="BG232" s="213">
        <f>IF(N232="zákl. přenesená",J232,0)</f>
        <v>0</v>
      </c>
      <c r="BH232" s="213">
        <f>IF(N232="sníž. přenesená",J232,0)</f>
        <v>0</v>
      </c>
      <c r="BI232" s="213">
        <f>IF(N232="nulová",J232,0)</f>
        <v>0</v>
      </c>
      <c r="BJ232" s="24" t="s">
        <v>79</v>
      </c>
      <c r="BK232" s="213">
        <f>ROUND(I232*H232,2)</f>
        <v>0</v>
      </c>
      <c r="BL232" s="24" t="s">
        <v>178</v>
      </c>
      <c r="BM232" s="24" t="s">
        <v>357</v>
      </c>
    </row>
    <row r="233" spans="2:65" s="12" customFormat="1" ht="13.5">
      <c r="B233" s="214"/>
      <c r="C233" s="215"/>
      <c r="D233" s="216" t="s">
        <v>180</v>
      </c>
      <c r="E233" s="217" t="s">
        <v>21</v>
      </c>
      <c r="F233" s="218" t="s">
        <v>358</v>
      </c>
      <c r="G233" s="215"/>
      <c r="H233" s="219">
        <v>177.75</v>
      </c>
      <c r="I233" s="220"/>
      <c r="J233" s="215"/>
      <c r="K233" s="215"/>
      <c r="L233" s="221"/>
      <c r="M233" s="222"/>
      <c r="N233" s="223"/>
      <c r="O233" s="223"/>
      <c r="P233" s="223"/>
      <c r="Q233" s="223"/>
      <c r="R233" s="223"/>
      <c r="S233" s="223"/>
      <c r="T233" s="224"/>
      <c r="AT233" s="225" t="s">
        <v>180</v>
      </c>
      <c r="AU233" s="225" t="s">
        <v>83</v>
      </c>
      <c r="AV233" s="12" t="s">
        <v>83</v>
      </c>
      <c r="AW233" s="12" t="s">
        <v>35</v>
      </c>
      <c r="AX233" s="12" t="s">
        <v>79</v>
      </c>
      <c r="AY233" s="225" t="s">
        <v>171</v>
      </c>
    </row>
    <row r="234" spans="2:65" s="1" customFormat="1" ht="22.5" customHeight="1">
      <c r="B234" s="41"/>
      <c r="C234" s="255" t="s">
        <v>359</v>
      </c>
      <c r="D234" s="255" t="s">
        <v>239</v>
      </c>
      <c r="E234" s="256" t="s">
        <v>360</v>
      </c>
      <c r="F234" s="257" t="s">
        <v>361</v>
      </c>
      <c r="G234" s="258" t="s">
        <v>281</v>
      </c>
      <c r="H234" s="259">
        <v>140</v>
      </c>
      <c r="I234" s="260"/>
      <c r="J234" s="261">
        <f>ROUND(I234*H234,2)</f>
        <v>0</v>
      </c>
      <c r="K234" s="257" t="s">
        <v>177</v>
      </c>
      <c r="L234" s="262"/>
      <c r="M234" s="263" t="s">
        <v>21</v>
      </c>
      <c r="N234" s="264" t="s">
        <v>43</v>
      </c>
      <c r="O234" s="42"/>
      <c r="P234" s="211">
        <f>O234*H234</f>
        <v>0</v>
      </c>
      <c r="Q234" s="211">
        <v>2.0000000000000002E-5</v>
      </c>
      <c r="R234" s="211">
        <f>Q234*H234</f>
        <v>2.8000000000000004E-3</v>
      </c>
      <c r="S234" s="211">
        <v>0</v>
      </c>
      <c r="T234" s="212">
        <f>S234*H234</f>
        <v>0</v>
      </c>
      <c r="AR234" s="24" t="s">
        <v>362</v>
      </c>
      <c r="AT234" s="24" t="s">
        <v>239</v>
      </c>
      <c r="AU234" s="24" t="s">
        <v>83</v>
      </c>
      <c r="AY234" s="24" t="s">
        <v>171</v>
      </c>
      <c r="BE234" s="213">
        <f>IF(N234="základní",J234,0)</f>
        <v>0</v>
      </c>
      <c r="BF234" s="213">
        <f>IF(N234="snížená",J234,0)</f>
        <v>0</v>
      </c>
      <c r="BG234" s="213">
        <f>IF(N234="zákl. přenesená",J234,0)</f>
        <v>0</v>
      </c>
      <c r="BH234" s="213">
        <f>IF(N234="sníž. přenesená",J234,0)</f>
        <v>0</v>
      </c>
      <c r="BI234" s="213">
        <f>IF(N234="nulová",J234,0)</f>
        <v>0</v>
      </c>
      <c r="BJ234" s="24" t="s">
        <v>79</v>
      </c>
      <c r="BK234" s="213">
        <f>ROUND(I234*H234,2)</f>
        <v>0</v>
      </c>
      <c r="BL234" s="24" t="s">
        <v>273</v>
      </c>
      <c r="BM234" s="24" t="s">
        <v>363</v>
      </c>
    </row>
    <row r="235" spans="2:65" s="12" customFormat="1" ht="13.5">
      <c r="B235" s="214"/>
      <c r="C235" s="215"/>
      <c r="D235" s="216" t="s">
        <v>180</v>
      </c>
      <c r="E235" s="217" t="s">
        <v>21</v>
      </c>
      <c r="F235" s="218" t="s">
        <v>364</v>
      </c>
      <c r="G235" s="215"/>
      <c r="H235" s="219">
        <v>140</v>
      </c>
      <c r="I235" s="220"/>
      <c r="J235" s="215"/>
      <c r="K235" s="215"/>
      <c r="L235" s="221"/>
      <c r="M235" s="222"/>
      <c r="N235" s="223"/>
      <c r="O235" s="223"/>
      <c r="P235" s="223"/>
      <c r="Q235" s="223"/>
      <c r="R235" s="223"/>
      <c r="S235" s="223"/>
      <c r="T235" s="224"/>
      <c r="AT235" s="225" t="s">
        <v>180</v>
      </c>
      <c r="AU235" s="225" t="s">
        <v>83</v>
      </c>
      <c r="AV235" s="12" t="s">
        <v>83</v>
      </c>
      <c r="AW235" s="12" t="s">
        <v>35</v>
      </c>
      <c r="AX235" s="12" t="s">
        <v>79</v>
      </c>
      <c r="AY235" s="225" t="s">
        <v>171</v>
      </c>
    </row>
    <row r="236" spans="2:65" s="1" customFormat="1" ht="22.5" customHeight="1">
      <c r="B236" s="41"/>
      <c r="C236" s="202" t="s">
        <v>365</v>
      </c>
      <c r="D236" s="202" t="s">
        <v>173</v>
      </c>
      <c r="E236" s="203" t="s">
        <v>366</v>
      </c>
      <c r="F236" s="204" t="s">
        <v>367</v>
      </c>
      <c r="G236" s="205" t="s">
        <v>184</v>
      </c>
      <c r="H236" s="206">
        <v>1319.095</v>
      </c>
      <c r="I236" s="207"/>
      <c r="J236" s="208">
        <f>ROUND(I236*H236,2)</f>
        <v>0</v>
      </c>
      <c r="K236" s="204" t="s">
        <v>177</v>
      </c>
      <c r="L236" s="61"/>
      <c r="M236" s="209" t="s">
        <v>21</v>
      </c>
      <c r="N236" s="210" t="s">
        <v>43</v>
      </c>
      <c r="O236" s="42"/>
      <c r="P236" s="211">
        <f>O236*H236</f>
        <v>0</v>
      </c>
      <c r="Q236" s="211">
        <v>2.0000000000000001E-4</v>
      </c>
      <c r="R236" s="211">
        <f>Q236*H236</f>
        <v>0.26381900000000003</v>
      </c>
      <c r="S236" s="211">
        <v>0</v>
      </c>
      <c r="T236" s="212">
        <f>S236*H236</f>
        <v>0</v>
      </c>
      <c r="AR236" s="24" t="s">
        <v>273</v>
      </c>
      <c r="AT236" s="24" t="s">
        <v>173</v>
      </c>
      <c r="AU236" s="24" t="s">
        <v>83</v>
      </c>
      <c r="AY236" s="24" t="s">
        <v>171</v>
      </c>
      <c r="BE236" s="213">
        <f>IF(N236="základní",J236,0)</f>
        <v>0</v>
      </c>
      <c r="BF236" s="213">
        <f>IF(N236="snížená",J236,0)</f>
        <v>0</v>
      </c>
      <c r="BG236" s="213">
        <f>IF(N236="zákl. přenesená",J236,0)</f>
        <v>0</v>
      </c>
      <c r="BH236" s="213">
        <f>IF(N236="sníž. přenesená",J236,0)</f>
        <v>0</v>
      </c>
      <c r="BI236" s="213">
        <f>IF(N236="nulová",J236,0)</f>
        <v>0</v>
      </c>
      <c r="BJ236" s="24" t="s">
        <v>79</v>
      </c>
      <c r="BK236" s="213">
        <f>ROUND(I236*H236,2)</f>
        <v>0</v>
      </c>
      <c r="BL236" s="24" t="s">
        <v>273</v>
      </c>
      <c r="BM236" s="24" t="s">
        <v>368</v>
      </c>
    </row>
    <row r="237" spans="2:65" s="12" customFormat="1" ht="13.5">
      <c r="B237" s="214"/>
      <c r="C237" s="215"/>
      <c r="D237" s="226" t="s">
        <v>180</v>
      </c>
      <c r="E237" s="227" t="s">
        <v>21</v>
      </c>
      <c r="F237" s="228" t="s">
        <v>369</v>
      </c>
      <c r="G237" s="215"/>
      <c r="H237" s="229">
        <v>1199.1769999999999</v>
      </c>
      <c r="I237" s="220"/>
      <c r="J237" s="215"/>
      <c r="K237" s="215"/>
      <c r="L237" s="221"/>
      <c r="M237" s="222"/>
      <c r="N237" s="223"/>
      <c r="O237" s="223"/>
      <c r="P237" s="223"/>
      <c r="Q237" s="223"/>
      <c r="R237" s="223"/>
      <c r="S237" s="223"/>
      <c r="T237" s="224"/>
      <c r="AT237" s="225" t="s">
        <v>180</v>
      </c>
      <c r="AU237" s="225" t="s">
        <v>83</v>
      </c>
      <c r="AV237" s="12" t="s">
        <v>83</v>
      </c>
      <c r="AW237" s="12" t="s">
        <v>35</v>
      </c>
      <c r="AX237" s="12" t="s">
        <v>79</v>
      </c>
      <c r="AY237" s="225" t="s">
        <v>171</v>
      </c>
    </row>
    <row r="238" spans="2:65" s="12" customFormat="1" ht="13.5">
      <c r="B238" s="214"/>
      <c r="C238" s="215"/>
      <c r="D238" s="216" t="s">
        <v>180</v>
      </c>
      <c r="E238" s="215"/>
      <c r="F238" s="218" t="s">
        <v>370</v>
      </c>
      <c r="G238" s="215"/>
      <c r="H238" s="219">
        <v>1319.095</v>
      </c>
      <c r="I238" s="220"/>
      <c r="J238" s="215"/>
      <c r="K238" s="215"/>
      <c r="L238" s="221"/>
      <c r="M238" s="222"/>
      <c r="N238" s="223"/>
      <c r="O238" s="223"/>
      <c r="P238" s="223"/>
      <c r="Q238" s="223"/>
      <c r="R238" s="223"/>
      <c r="S238" s="223"/>
      <c r="T238" s="224"/>
      <c r="AT238" s="225" t="s">
        <v>180</v>
      </c>
      <c r="AU238" s="225" t="s">
        <v>83</v>
      </c>
      <c r="AV238" s="12" t="s">
        <v>83</v>
      </c>
      <c r="AW238" s="12" t="s">
        <v>6</v>
      </c>
      <c r="AX238" s="12" t="s">
        <v>79</v>
      </c>
      <c r="AY238" s="225" t="s">
        <v>171</v>
      </c>
    </row>
    <row r="239" spans="2:65" s="1" customFormat="1" ht="22.5" customHeight="1">
      <c r="B239" s="41"/>
      <c r="C239" s="202" t="s">
        <v>371</v>
      </c>
      <c r="D239" s="202" t="s">
        <v>173</v>
      </c>
      <c r="E239" s="203" t="s">
        <v>372</v>
      </c>
      <c r="F239" s="204" t="s">
        <v>373</v>
      </c>
      <c r="G239" s="205" t="s">
        <v>184</v>
      </c>
      <c r="H239" s="206">
        <v>587.90700000000004</v>
      </c>
      <c r="I239" s="207"/>
      <c r="J239" s="208">
        <f>ROUND(I239*H239,2)</f>
        <v>0</v>
      </c>
      <c r="K239" s="204" t="s">
        <v>177</v>
      </c>
      <c r="L239" s="61"/>
      <c r="M239" s="209" t="s">
        <v>21</v>
      </c>
      <c r="N239" s="210" t="s">
        <v>43</v>
      </c>
      <c r="O239" s="42"/>
      <c r="P239" s="211">
        <f>O239*H239</f>
        <v>0</v>
      </c>
      <c r="Q239" s="211">
        <v>3.0000000000000001E-3</v>
      </c>
      <c r="R239" s="211">
        <f>Q239*H239</f>
        <v>1.7637210000000001</v>
      </c>
      <c r="S239" s="211">
        <v>0</v>
      </c>
      <c r="T239" s="212">
        <f>S239*H239</f>
        <v>0</v>
      </c>
      <c r="AR239" s="24" t="s">
        <v>178</v>
      </c>
      <c r="AT239" s="24" t="s">
        <v>173</v>
      </c>
      <c r="AU239" s="24" t="s">
        <v>83</v>
      </c>
      <c r="AY239" s="24" t="s">
        <v>171</v>
      </c>
      <c r="BE239" s="213">
        <f>IF(N239="základní",J239,0)</f>
        <v>0</v>
      </c>
      <c r="BF239" s="213">
        <f>IF(N239="snížená",J239,0)</f>
        <v>0</v>
      </c>
      <c r="BG239" s="213">
        <f>IF(N239="zákl. přenesená",J239,0)</f>
        <v>0</v>
      </c>
      <c r="BH239" s="213">
        <f>IF(N239="sníž. přenesená",J239,0)</f>
        <v>0</v>
      </c>
      <c r="BI239" s="213">
        <f>IF(N239="nulová",J239,0)</f>
        <v>0</v>
      </c>
      <c r="BJ239" s="24" t="s">
        <v>79</v>
      </c>
      <c r="BK239" s="213">
        <f>ROUND(I239*H239,2)</f>
        <v>0</v>
      </c>
      <c r="BL239" s="24" t="s">
        <v>178</v>
      </c>
      <c r="BM239" s="24" t="s">
        <v>374</v>
      </c>
    </row>
    <row r="240" spans="2:65" s="12" customFormat="1" ht="13.5">
      <c r="B240" s="214"/>
      <c r="C240" s="215"/>
      <c r="D240" s="226" t="s">
        <v>180</v>
      </c>
      <c r="E240" s="227" t="s">
        <v>21</v>
      </c>
      <c r="F240" s="228" t="s">
        <v>375</v>
      </c>
      <c r="G240" s="215"/>
      <c r="H240" s="229">
        <v>9.7349999999999994</v>
      </c>
      <c r="I240" s="220"/>
      <c r="J240" s="215"/>
      <c r="K240" s="215"/>
      <c r="L240" s="221"/>
      <c r="M240" s="222"/>
      <c r="N240" s="223"/>
      <c r="O240" s="223"/>
      <c r="P240" s="223"/>
      <c r="Q240" s="223"/>
      <c r="R240" s="223"/>
      <c r="S240" s="223"/>
      <c r="T240" s="224"/>
      <c r="AT240" s="225" t="s">
        <v>180</v>
      </c>
      <c r="AU240" s="225" t="s">
        <v>83</v>
      </c>
      <c r="AV240" s="12" t="s">
        <v>83</v>
      </c>
      <c r="AW240" s="12" t="s">
        <v>35</v>
      </c>
      <c r="AX240" s="12" t="s">
        <v>72</v>
      </c>
      <c r="AY240" s="225" t="s">
        <v>171</v>
      </c>
    </row>
    <row r="241" spans="2:65" s="12" customFormat="1" ht="27">
      <c r="B241" s="214"/>
      <c r="C241" s="215"/>
      <c r="D241" s="226" t="s">
        <v>180</v>
      </c>
      <c r="E241" s="227" t="s">
        <v>21</v>
      </c>
      <c r="F241" s="228" t="s">
        <v>334</v>
      </c>
      <c r="G241" s="215"/>
      <c r="H241" s="229">
        <v>60.41</v>
      </c>
      <c r="I241" s="220"/>
      <c r="J241" s="215"/>
      <c r="K241" s="215"/>
      <c r="L241" s="221"/>
      <c r="M241" s="222"/>
      <c r="N241" s="223"/>
      <c r="O241" s="223"/>
      <c r="P241" s="223"/>
      <c r="Q241" s="223"/>
      <c r="R241" s="223"/>
      <c r="S241" s="223"/>
      <c r="T241" s="224"/>
      <c r="AT241" s="225" t="s">
        <v>180</v>
      </c>
      <c r="AU241" s="225" t="s">
        <v>83</v>
      </c>
      <c r="AV241" s="12" t="s">
        <v>83</v>
      </c>
      <c r="AW241" s="12" t="s">
        <v>35</v>
      </c>
      <c r="AX241" s="12" t="s">
        <v>72</v>
      </c>
      <c r="AY241" s="225" t="s">
        <v>171</v>
      </c>
    </row>
    <row r="242" spans="2:65" s="12" customFormat="1" ht="13.5">
      <c r="B242" s="214"/>
      <c r="C242" s="215"/>
      <c r="D242" s="226" t="s">
        <v>180</v>
      </c>
      <c r="E242" s="227" t="s">
        <v>21</v>
      </c>
      <c r="F242" s="228" t="s">
        <v>335</v>
      </c>
      <c r="G242" s="215"/>
      <c r="H242" s="229">
        <v>16.52</v>
      </c>
      <c r="I242" s="220"/>
      <c r="J242" s="215"/>
      <c r="K242" s="215"/>
      <c r="L242" s="221"/>
      <c r="M242" s="222"/>
      <c r="N242" s="223"/>
      <c r="O242" s="223"/>
      <c r="P242" s="223"/>
      <c r="Q242" s="223"/>
      <c r="R242" s="223"/>
      <c r="S242" s="223"/>
      <c r="T242" s="224"/>
      <c r="AT242" s="225" t="s">
        <v>180</v>
      </c>
      <c r="AU242" s="225" t="s">
        <v>83</v>
      </c>
      <c r="AV242" s="12" t="s">
        <v>83</v>
      </c>
      <c r="AW242" s="12" t="s">
        <v>35</v>
      </c>
      <c r="AX242" s="12" t="s">
        <v>72</v>
      </c>
      <c r="AY242" s="225" t="s">
        <v>171</v>
      </c>
    </row>
    <row r="243" spans="2:65" s="12" customFormat="1" ht="13.5">
      <c r="B243" s="214"/>
      <c r="C243" s="215"/>
      <c r="D243" s="226" t="s">
        <v>180</v>
      </c>
      <c r="E243" s="227" t="s">
        <v>21</v>
      </c>
      <c r="F243" s="228" t="s">
        <v>336</v>
      </c>
      <c r="G243" s="215"/>
      <c r="H243" s="229">
        <v>14.355</v>
      </c>
      <c r="I243" s="220"/>
      <c r="J243" s="215"/>
      <c r="K243" s="215"/>
      <c r="L243" s="221"/>
      <c r="M243" s="222"/>
      <c r="N243" s="223"/>
      <c r="O243" s="223"/>
      <c r="P243" s="223"/>
      <c r="Q243" s="223"/>
      <c r="R243" s="223"/>
      <c r="S243" s="223"/>
      <c r="T243" s="224"/>
      <c r="AT243" s="225" t="s">
        <v>180</v>
      </c>
      <c r="AU243" s="225" t="s">
        <v>83</v>
      </c>
      <c r="AV243" s="12" t="s">
        <v>83</v>
      </c>
      <c r="AW243" s="12" t="s">
        <v>35</v>
      </c>
      <c r="AX243" s="12" t="s">
        <v>72</v>
      </c>
      <c r="AY243" s="225" t="s">
        <v>171</v>
      </c>
    </row>
    <row r="244" spans="2:65" s="12" customFormat="1" ht="13.5">
      <c r="B244" s="214"/>
      <c r="C244" s="215"/>
      <c r="D244" s="226" t="s">
        <v>180</v>
      </c>
      <c r="E244" s="227" t="s">
        <v>21</v>
      </c>
      <c r="F244" s="228" t="s">
        <v>337</v>
      </c>
      <c r="G244" s="215"/>
      <c r="H244" s="229">
        <v>14.19</v>
      </c>
      <c r="I244" s="220"/>
      <c r="J244" s="215"/>
      <c r="K244" s="215"/>
      <c r="L244" s="221"/>
      <c r="M244" s="222"/>
      <c r="N244" s="223"/>
      <c r="O244" s="223"/>
      <c r="P244" s="223"/>
      <c r="Q244" s="223"/>
      <c r="R244" s="223"/>
      <c r="S244" s="223"/>
      <c r="T244" s="224"/>
      <c r="AT244" s="225" t="s">
        <v>180</v>
      </c>
      <c r="AU244" s="225" t="s">
        <v>83</v>
      </c>
      <c r="AV244" s="12" t="s">
        <v>83</v>
      </c>
      <c r="AW244" s="12" t="s">
        <v>35</v>
      </c>
      <c r="AX244" s="12" t="s">
        <v>72</v>
      </c>
      <c r="AY244" s="225" t="s">
        <v>171</v>
      </c>
    </row>
    <row r="245" spans="2:65" s="12" customFormat="1" ht="13.5">
      <c r="B245" s="214"/>
      <c r="C245" s="215"/>
      <c r="D245" s="226" t="s">
        <v>180</v>
      </c>
      <c r="E245" s="227" t="s">
        <v>21</v>
      </c>
      <c r="F245" s="228" t="s">
        <v>338</v>
      </c>
      <c r="G245" s="215"/>
      <c r="H245" s="229">
        <v>4.95</v>
      </c>
      <c r="I245" s="220"/>
      <c r="J245" s="215"/>
      <c r="K245" s="215"/>
      <c r="L245" s="221"/>
      <c r="M245" s="222"/>
      <c r="N245" s="223"/>
      <c r="O245" s="223"/>
      <c r="P245" s="223"/>
      <c r="Q245" s="223"/>
      <c r="R245" s="223"/>
      <c r="S245" s="223"/>
      <c r="T245" s="224"/>
      <c r="AT245" s="225" t="s">
        <v>180</v>
      </c>
      <c r="AU245" s="225" t="s">
        <v>83</v>
      </c>
      <c r="AV245" s="12" t="s">
        <v>83</v>
      </c>
      <c r="AW245" s="12" t="s">
        <v>35</v>
      </c>
      <c r="AX245" s="12" t="s">
        <v>72</v>
      </c>
      <c r="AY245" s="225" t="s">
        <v>171</v>
      </c>
    </row>
    <row r="246" spans="2:65" s="12" customFormat="1" ht="13.5">
      <c r="B246" s="214"/>
      <c r="C246" s="215"/>
      <c r="D246" s="226" t="s">
        <v>180</v>
      </c>
      <c r="E246" s="227" t="s">
        <v>21</v>
      </c>
      <c r="F246" s="228" t="s">
        <v>339</v>
      </c>
      <c r="G246" s="215"/>
      <c r="H246" s="229">
        <v>5.3449999999999998</v>
      </c>
      <c r="I246" s="220"/>
      <c r="J246" s="215"/>
      <c r="K246" s="215"/>
      <c r="L246" s="221"/>
      <c r="M246" s="222"/>
      <c r="N246" s="223"/>
      <c r="O246" s="223"/>
      <c r="P246" s="223"/>
      <c r="Q246" s="223"/>
      <c r="R246" s="223"/>
      <c r="S246" s="223"/>
      <c r="T246" s="224"/>
      <c r="AT246" s="225" t="s">
        <v>180</v>
      </c>
      <c r="AU246" s="225" t="s">
        <v>83</v>
      </c>
      <c r="AV246" s="12" t="s">
        <v>83</v>
      </c>
      <c r="AW246" s="12" t="s">
        <v>35</v>
      </c>
      <c r="AX246" s="12" t="s">
        <v>72</v>
      </c>
      <c r="AY246" s="225" t="s">
        <v>171</v>
      </c>
    </row>
    <row r="247" spans="2:65" s="12" customFormat="1" ht="13.5">
      <c r="B247" s="214"/>
      <c r="C247" s="215"/>
      <c r="D247" s="226" t="s">
        <v>180</v>
      </c>
      <c r="E247" s="227" t="s">
        <v>21</v>
      </c>
      <c r="F247" s="228" t="s">
        <v>340</v>
      </c>
      <c r="G247" s="215"/>
      <c r="H247" s="229">
        <v>33.116</v>
      </c>
      <c r="I247" s="220"/>
      <c r="J247" s="215"/>
      <c r="K247" s="215"/>
      <c r="L247" s="221"/>
      <c r="M247" s="222"/>
      <c r="N247" s="223"/>
      <c r="O247" s="223"/>
      <c r="P247" s="223"/>
      <c r="Q247" s="223"/>
      <c r="R247" s="223"/>
      <c r="S247" s="223"/>
      <c r="T247" s="224"/>
      <c r="AT247" s="225" t="s">
        <v>180</v>
      </c>
      <c r="AU247" s="225" t="s">
        <v>83</v>
      </c>
      <c r="AV247" s="12" t="s">
        <v>83</v>
      </c>
      <c r="AW247" s="12" t="s">
        <v>35</v>
      </c>
      <c r="AX247" s="12" t="s">
        <v>72</v>
      </c>
      <c r="AY247" s="225" t="s">
        <v>171</v>
      </c>
    </row>
    <row r="248" spans="2:65" s="12" customFormat="1" ht="13.5">
      <c r="B248" s="214"/>
      <c r="C248" s="215"/>
      <c r="D248" s="226" t="s">
        <v>180</v>
      </c>
      <c r="E248" s="227" t="s">
        <v>21</v>
      </c>
      <c r="F248" s="228" t="s">
        <v>341</v>
      </c>
      <c r="G248" s="215"/>
      <c r="H248" s="229">
        <v>3.63</v>
      </c>
      <c r="I248" s="220"/>
      <c r="J248" s="215"/>
      <c r="K248" s="215"/>
      <c r="L248" s="221"/>
      <c r="M248" s="222"/>
      <c r="N248" s="223"/>
      <c r="O248" s="223"/>
      <c r="P248" s="223"/>
      <c r="Q248" s="223"/>
      <c r="R248" s="223"/>
      <c r="S248" s="223"/>
      <c r="T248" s="224"/>
      <c r="AT248" s="225" t="s">
        <v>180</v>
      </c>
      <c r="AU248" s="225" t="s">
        <v>83</v>
      </c>
      <c r="AV248" s="12" t="s">
        <v>83</v>
      </c>
      <c r="AW248" s="12" t="s">
        <v>35</v>
      </c>
      <c r="AX248" s="12" t="s">
        <v>72</v>
      </c>
      <c r="AY248" s="225" t="s">
        <v>171</v>
      </c>
    </row>
    <row r="249" spans="2:65" s="12" customFormat="1" ht="13.5">
      <c r="B249" s="214"/>
      <c r="C249" s="215"/>
      <c r="D249" s="226" t="s">
        <v>180</v>
      </c>
      <c r="E249" s="227" t="s">
        <v>21</v>
      </c>
      <c r="F249" s="228" t="s">
        <v>342</v>
      </c>
      <c r="G249" s="215"/>
      <c r="H249" s="229">
        <v>129.52500000000001</v>
      </c>
      <c r="I249" s="220"/>
      <c r="J249" s="215"/>
      <c r="K249" s="215"/>
      <c r="L249" s="221"/>
      <c r="M249" s="222"/>
      <c r="N249" s="223"/>
      <c r="O249" s="223"/>
      <c r="P249" s="223"/>
      <c r="Q249" s="223"/>
      <c r="R249" s="223"/>
      <c r="S249" s="223"/>
      <c r="T249" s="224"/>
      <c r="AT249" s="225" t="s">
        <v>180</v>
      </c>
      <c r="AU249" s="225" t="s">
        <v>83</v>
      </c>
      <c r="AV249" s="12" t="s">
        <v>83</v>
      </c>
      <c r="AW249" s="12" t="s">
        <v>35</v>
      </c>
      <c r="AX249" s="12" t="s">
        <v>72</v>
      </c>
      <c r="AY249" s="225" t="s">
        <v>171</v>
      </c>
    </row>
    <row r="250" spans="2:65" s="12" customFormat="1" ht="13.5">
      <c r="B250" s="214"/>
      <c r="C250" s="215"/>
      <c r="D250" s="226" t="s">
        <v>180</v>
      </c>
      <c r="E250" s="227" t="s">
        <v>21</v>
      </c>
      <c r="F250" s="228" t="s">
        <v>343</v>
      </c>
      <c r="G250" s="215"/>
      <c r="H250" s="229">
        <v>126.06</v>
      </c>
      <c r="I250" s="220"/>
      <c r="J250" s="215"/>
      <c r="K250" s="215"/>
      <c r="L250" s="221"/>
      <c r="M250" s="222"/>
      <c r="N250" s="223"/>
      <c r="O250" s="223"/>
      <c r="P250" s="223"/>
      <c r="Q250" s="223"/>
      <c r="R250" s="223"/>
      <c r="S250" s="223"/>
      <c r="T250" s="224"/>
      <c r="AT250" s="225" t="s">
        <v>180</v>
      </c>
      <c r="AU250" s="225" t="s">
        <v>83</v>
      </c>
      <c r="AV250" s="12" t="s">
        <v>83</v>
      </c>
      <c r="AW250" s="12" t="s">
        <v>35</v>
      </c>
      <c r="AX250" s="12" t="s">
        <v>72</v>
      </c>
      <c r="AY250" s="225" t="s">
        <v>171</v>
      </c>
    </row>
    <row r="251" spans="2:65" s="12" customFormat="1" ht="13.5">
      <c r="B251" s="214"/>
      <c r="C251" s="215"/>
      <c r="D251" s="226" t="s">
        <v>180</v>
      </c>
      <c r="E251" s="227" t="s">
        <v>21</v>
      </c>
      <c r="F251" s="228" t="s">
        <v>344</v>
      </c>
      <c r="G251" s="215"/>
      <c r="H251" s="229">
        <v>56.625</v>
      </c>
      <c r="I251" s="220"/>
      <c r="J251" s="215"/>
      <c r="K251" s="215"/>
      <c r="L251" s="221"/>
      <c r="M251" s="222"/>
      <c r="N251" s="223"/>
      <c r="O251" s="223"/>
      <c r="P251" s="223"/>
      <c r="Q251" s="223"/>
      <c r="R251" s="223"/>
      <c r="S251" s="223"/>
      <c r="T251" s="224"/>
      <c r="AT251" s="225" t="s">
        <v>180</v>
      </c>
      <c r="AU251" s="225" t="s">
        <v>83</v>
      </c>
      <c r="AV251" s="12" t="s">
        <v>83</v>
      </c>
      <c r="AW251" s="12" t="s">
        <v>35</v>
      </c>
      <c r="AX251" s="12" t="s">
        <v>72</v>
      </c>
      <c r="AY251" s="225" t="s">
        <v>171</v>
      </c>
    </row>
    <row r="252" spans="2:65" s="12" customFormat="1" ht="13.5">
      <c r="B252" s="214"/>
      <c r="C252" s="215"/>
      <c r="D252" s="226" t="s">
        <v>180</v>
      </c>
      <c r="E252" s="227" t="s">
        <v>21</v>
      </c>
      <c r="F252" s="228" t="s">
        <v>345</v>
      </c>
      <c r="G252" s="215"/>
      <c r="H252" s="229">
        <v>60</v>
      </c>
      <c r="I252" s="220"/>
      <c r="J252" s="215"/>
      <c r="K252" s="215"/>
      <c r="L252" s="221"/>
      <c r="M252" s="222"/>
      <c r="N252" s="223"/>
      <c r="O252" s="223"/>
      <c r="P252" s="223"/>
      <c r="Q252" s="223"/>
      <c r="R252" s="223"/>
      <c r="S252" s="223"/>
      <c r="T252" s="224"/>
      <c r="AT252" s="225" t="s">
        <v>180</v>
      </c>
      <c r="AU252" s="225" t="s">
        <v>83</v>
      </c>
      <c r="AV252" s="12" t="s">
        <v>83</v>
      </c>
      <c r="AW252" s="12" t="s">
        <v>35</v>
      </c>
      <c r="AX252" s="12" t="s">
        <v>72</v>
      </c>
      <c r="AY252" s="225" t="s">
        <v>171</v>
      </c>
    </row>
    <row r="253" spans="2:65" s="12" customFormat="1" ht="13.5">
      <c r="B253" s="214"/>
      <c r="C253" s="215"/>
      <c r="D253" s="226" t="s">
        <v>180</v>
      </c>
      <c r="E253" s="227" t="s">
        <v>21</v>
      </c>
      <c r="F253" s="228" t="s">
        <v>21</v>
      </c>
      <c r="G253" s="215"/>
      <c r="H253" s="229">
        <v>0</v>
      </c>
      <c r="I253" s="220"/>
      <c r="J253" s="215"/>
      <c r="K253" s="215"/>
      <c r="L253" s="221"/>
      <c r="M253" s="222"/>
      <c r="N253" s="223"/>
      <c r="O253" s="223"/>
      <c r="P253" s="223"/>
      <c r="Q253" s="223"/>
      <c r="R253" s="223"/>
      <c r="S253" s="223"/>
      <c r="T253" s="224"/>
      <c r="AT253" s="225" t="s">
        <v>180</v>
      </c>
      <c r="AU253" s="225" t="s">
        <v>83</v>
      </c>
      <c r="AV253" s="12" t="s">
        <v>83</v>
      </c>
      <c r="AW253" s="12" t="s">
        <v>35</v>
      </c>
      <c r="AX253" s="12" t="s">
        <v>72</v>
      </c>
      <c r="AY253" s="225" t="s">
        <v>171</v>
      </c>
    </row>
    <row r="254" spans="2:65" s="13" customFormat="1" ht="13.5">
      <c r="B254" s="230"/>
      <c r="C254" s="231"/>
      <c r="D254" s="226" t="s">
        <v>180</v>
      </c>
      <c r="E254" s="232" t="s">
        <v>21</v>
      </c>
      <c r="F254" s="233" t="s">
        <v>207</v>
      </c>
      <c r="G254" s="231"/>
      <c r="H254" s="234">
        <v>534.46100000000001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180</v>
      </c>
      <c r="AU254" s="240" t="s">
        <v>83</v>
      </c>
      <c r="AV254" s="13" t="s">
        <v>178</v>
      </c>
      <c r="AW254" s="13" t="s">
        <v>35</v>
      </c>
      <c r="AX254" s="13" t="s">
        <v>79</v>
      </c>
      <c r="AY254" s="240" t="s">
        <v>171</v>
      </c>
    </row>
    <row r="255" spans="2:65" s="12" customFormat="1" ht="13.5">
      <c r="B255" s="214"/>
      <c r="C255" s="215"/>
      <c r="D255" s="216" t="s">
        <v>180</v>
      </c>
      <c r="E255" s="215"/>
      <c r="F255" s="218" t="s">
        <v>376</v>
      </c>
      <c r="G255" s="215"/>
      <c r="H255" s="219">
        <v>587.90700000000004</v>
      </c>
      <c r="I255" s="220"/>
      <c r="J255" s="215"/>
      <c r="K255" s="215"/>
      <c r="L255" s="221"/>
      <c r="M255" s="222"/>
      <c r="N255" s="223"/>
      <c r="O255" s="223"/>
      <c r="P255" s="223"/>
      <c r="Q255" s="223"/>
      <c r="R255" s="223"/>
      <c r="S255" s="223"/>
      <c r="T255" s="224"/>
      <c r="AT255" s="225" t="s">
        <v>180</v>
      </c>
      <c r="AU255" s="225" t="s">
        <v>83</v>
      </c>
      <c r="AV255" s="12" t="s">
        <v>83</v>
      </c>
      <c r="AW255" s="12" t="s">
        <v>6</v>
      </c>
      <c r="AX255" s="12" t="s">
        <v>79</v>
      </c>
      <c r="AY255" s="225" t="s">
        <v>171</v>
      </c>
    </row>
    <row r="256" spans="2:65" s="1" customFormat="1" ht="31.5" customHeight="1">
      <c r="B256" s="41"/>
      <c r="C256" s="202" t="s">
        <v>377</v>
      </c>
      <c r="D256" s="202" t="s">
        <v>173</v>
      </c>
      <c r="E256" s="203" t="s">
        <v>378</v>
      </c>
      <c r="F256" s="204" t="s">
        <v>379</v>
      </c>
      <c r="G256" s="205" t="s">
        <v>184</v>
      </c>
      <c r="H256" s="206">
        <v>208.52</v>
      </c>
      <c r="I256" s="207"/>
      <c r="J256" s="208">
        <f>ROUND(I256*H256,2)</f>
        <v>0</v>
      </c>
      <c r="K256" s="204" t="s">
        <v>177</v>
      </c>
      <c r="L256" s="61"/>
      <c r="M256" s="209" t="s">
        <v>21</v>
      </c>
      <c r="N256" s="210" t="s">
        <v>43</v>
      </c>
      <c r="O256" s="42"/>
      <c r="P256" s="211">
        <f>O256*H256</f>
        <v>0</v>
      </c>
      <c r="Q256" s="211">
        <v>3.0000000000000001E-3</v>
      </c>
      <c r="R256" s="211">
        <f>Q256*H256</f>
        <v>0.62556</v>
      </c>
      <c r="S256" s="211">
        <v>0</v>
      </c>
      <c r="T256" s="212">
        <f>S256*H256</f>
        <v>0</v>
      </c>
      <c r="AR256" s="24" t="s">
        <v>178</v>
      </c>
      <c r="AT256" s="24" t="s">
        <v>173</v>
      </c>
      <c r="AU256" s="24" t="s">
        <v>83</v>
      </c>
      <c r="AY256" s="24" t="s">
        <v>171</v>
      </c>
      <c r="BE256" s="213">
        <f>IF(N256="základní",J256,0)</f>
        <v>0</v>
      </c>
      <c r="BF256" s="213">
        <f>IF(N256="snížená",J256,0)</f>
        <v>0</v>
      </c>
      <c r="BG256" s="213">
        <f>IF(N256="zákl. přenesená",J256,0)</f>
        <v>0</v>
      </c>
      <c r="BH256" s="213">
        <f>IF(N256="sníž. přenesená",J256,0)</f>
        <v>0</v>
      </c>
      <c r="BI256" s="213">
        <f>IF(N256="nulová",J256,0)</f>
        <v>0</v>
      </c>
      <c r="BJ256" s="24" t="s">
        <v>79</v>
      </c>
      <c r="BK256" s="213">
        <f>ROUND(I256*H256,2)</f>
        <v>0</v>
      </c>
      <c r="BL256" s="24" t="s">
        <v>178</v>
      </c>
      <c r="BM256" s="24" t="s">
        <v>380</v>
      </c>
    </row>
    <row r="257" spans="2:65" s="12" customFormat="1" ht="13.5">
      <c r="B257" s="214"/>
      <c r="C257" s="215"/>
      <c r="D257" s="216" t="s">
        <v>180</v>
      </c>
      <c r="E257" s="217" t="s">
        <v>21</v>
      </c>
      <c r="F257" s="218" t="s">
        <v>381</v>
      </c>
      <c r="G257" s="215"/>
      <c r="H257" s="219">
        <v>208.52</v>
      </c>
      <c r="I257" s="220"/>
      <c r="J257" s="215"/>
      <c r="K257" s="215"/>
      <c r="L257" s="221"/>
      <c r="M257" s="222"/>
      <c r="N257" s="223"/>
      <c r="O257" s="223"/>
      <c r="P257" s="223"/>
      <c r="Q257" s="223"/>
      <c r="R257" s="223"/>
      <c r="S257" s="223"/>
      <c r="T257" s="224"/>
      <c r="AT257" s="225" t="s">
        <v>180</v>
      </c>
      <c r="AU257" s="225" t="s">
        <v>83</v>
      </c>
      <c r="AV257" s="12" t="s">
        <v>83</v>
      </c>
      <c r="AW257" s="12" t="s">
        <v>35</v>
      </c>
      <c r="AX257" s="12" t="s">
        <v>79</v>
      </c>
      <c r="AY257" s="225" t="s">
        <v>171</v>
      </c>
    </row>
    <row r="258" spans="2:65" s="1" customFormat="1" ht="22.5" customHeight="1">
      <c r="B258" s="41"/>
      <c r="C258" s="202" t="s">
        <v>382</v>
      </c>
      <c r="D258" s="202" t="s">
        <v>173</v>
      </c>
      <c r="E258" s="203" t="s">
        <v>383</v>
      </c>
      <c r="F258" s="204" t="s">
        <v>384</v>
      </c>
      <c r="G258" s="205" t="s">
        <v>184</v>
      </c>
      <c r="H258" s="206">
        <v>40</v>
      </c>
      <c r="I258" s="207"/>
      <c r="J258" s="208">
        <f>ROUND(I258*H258,2)</f>
        <v>0</v>
      </c>
      <c r="K258" s="204" t="s">
        <v>21</v>
      </c>
      <c r="L258" s="61"/>
      <c r="M258" s="209" t="s">
        <v>21</v>
      </c>
      <c r="N258" s="210" t="s">
        <v>43</v>
      </c>
      <c r="O258" s="42"/>
      <c r="P258" s="211">
        <f>O258*H258</f>
        <v>0</v>
      </c>
      <c r="Q258" s="211">
        <v>0.10704</v>
      </c>
      <c r="R258" s="211">
        <f>Q258*H258</f>
        <v>4.2816000000000001</v>
      </c>
      <c r="S258" s="211">
        <v>0</v>
      </c>
      <c r="T258" s="212">
        <f>S258*H258</f>
        <v>0</v>
      </c>
      <c r="AR258" s="24" t="s">
        <v>178</v>
      </c>
      <c r="AT258" s="24" t="s">
        <v>173</v>
      </c>
      <c r="AU258" s="24" t="s">
        <v>83</v>
      </c>
      <c r="AY258" s="24" t="s">
        <v>171</v>
      </c>
      <c r="BE258" s="213">
        <f>IF(N258="základní",J258,0)</f>
        <v>0</v>
      </c>
      <c r="BF258" s="213">
        <f>IF(N258="snížená",J258,0)</f>
        <v>0</v>
      </c>
      <c r="BG258" s="213">
        <f>IF(N258="zákl. přenesená",J258,0)</f>
        <v>0</v>
      </c>
      <c r="BH258" s="213">
        <f>IF(N258="sníž. přenesená",J258,0)</f>
        <v>0</v>
      </c>
      <c r="BI258" s="213">
        <f>IF(N258="nulová",J258,0)</f>
        <v>0</v>
      </c>
      <c r="BJ258" s="24" t="s">
        <v>79</v>
      </c>
      <c r="BK258" s="213">
        <f>ROUND(I258*H258,2)</f>
        <v>0</v>
      </c>
      <c r="BL258" s="24" t="s">
        <v>178</v>
      </c>
      <c r="BM258" s="24" t="s">
        <v>385</v>
      </c>
    </row>
    <row r="259" spans="2:65" s="12" customFormat="1" ht="13.5">
      <c r="B259" s="214"/>
      <c r="C259" s="215"/>
      <c r="D259" s="216" t="s">
        <v>180</v>
      </c>
      <c r="E259" s="217" t="s">
        <v>21</v>
      </c>
      <c r="F259" s="218" t="s">
        <v>386</v>
      </c>
      <c r="G259" s="215"/>
      <c r="H259" s="219">
        <v>40</v>
      </c>
      <c r="I259" s="220"/>
      <c r="J259" s="215"/>
      <c r="K259" s="215"/>
      <c r="L259" s="221"/>
      <c r="M259" s="222"/>
      <c r="N259" s="223"/>
      <c r="O259" s="223"/>
      <c r="P259" s="223"/>
      <c r="Q259" s="223"/>
      <c r="R259" s="223"/>
      <c r="S259" s="223"/>
      <c r="T259" s="224"/>
      <c r="AT259" s="225" t="s">
        <v>180</v>
      </c>
      <c r="AU259" s="225" t="s">
        <v>83</v>
      </c>
      <c r="AV259" s="12" t="s">
        <v>83</v>
      </c>
      <c r="AW259" s="12" t="s">
        <v>35</v>
      </c>
      <c r="AX259" s="12" t="s">
        <v>79</v>
      </c>
      <c r="AY259" s="225" t="s">
        <v>171</v>
      </c>
    </row>
    <row r="260" spans="2:65" s="1" customFormat="1" ht="22.5" customHeight="1">
      <c r="B260" s="41"/>
      <c r="C260" s="202" t="s">
        <v>362</v>
      </c>
      <c r="D260" s="202" t="s">
        <v>173</v>
      </c>
      <c r="E260" s="203" t="s">
        <v>387</v>
      </c>
      <c r="F260" s="204" t="s">
        <v>388</v>
      </c>
      <c r="G260" s="205" t="s">
        <v>281</v>
      </c>
      <c r="H260" s="206">
        <v>561.24</v>
      </c>
      <c r="I260" s="207"/>
      <c r="J260" s="208">
        <f>ROUND(I260*H260,2)</f>
        <v>0</v>
      </c>
      <c r="K260" s="204" t="s">
        <v>177</v>
      </c>
      <c r="L260" s="61"/>
      <c r="M260" s="209" t="s">
        <v>21</v>
      </c>
      <c r="N260" s="210" t="s">
        <v>43</v>
      </c>
      <c r="O260" s="42"/>
      <c r="P260" s="211">
        <f>O260*H260</f>
        <v>0</v>
      </c>
      <c r="Q260" s="211">
        <v>1.5E-3</v>
      </c>
      <c r="R260" s="211">
        <f>Q260*H260</f>
        <v>0.84186000000000005</v>
      </c>
      <c r="S260" s="211">
        <v>0</v>
      </c>
      <c r="T260" s="212">
        <f>S260*H260</f>
        <v>0</v>
      </c>
      <c r="AR260" s="24" t="s">
        <v>178</v>
      </c>
      <c r="AT260" s="24" t="s">
        <v>173</v>
      </c>
      <c r="AU260" s="24" t="s">
        <v>83</v>
      </c>
      <c r="AY260" s="24" t="s">
        <v>171</v>
      </c>
      <c r="BE260" s="213">
        <f>IF(N260="základní",J260,0)</f>
        <v>0</v>
      </c>
      <c r="BF260" s="213">
        <f>IF(N260="snížená",J260,0)</f>
        <v>0</v>
      </c>
      <c r="BG260" s="213">
        <f>IF(N260="zákl. přenesená",J260,0)</f>
        <v>0</v>
      </c>
      <c r="BH260" s="213">
        <f>IF(N260="sníž. přenesená",J260,0)</f>
        <v>0</v>
      </c>
      <c r="BI260" s="213">
        <f>IF(N260="nulová",J260,0)</f>
        <v>0</v>
      </c>
      <c r="BJ260" s="24" t="s">
        <v>79</v>
      </c>
      <c r="BK260" s="213">
        <f>ROUND(I260*H260,2)</f>
        <v>0</v>
      </c>
      <c r="BL260" s="24" t="s">
        <v>178</v>
      </c>
      <c r="BM260" s="24" t="s">
        <v>389</v>
      </c>
    </row>
    <row r="261" spans="2:65" s="12" customFormat="1" ht="13.5">
      <c r="B261" s="214"/>
      <c r="C261" s="215"/>
      <c r="D261" s="226" t="s">
        <v>180</v>
      </c>
      <c r="E261" s="227" t="s">
        <v>21</v>
      </c>
      <c r="F261" s="228" t="s">
        <v>390</v>
      </c>
      <c r="G261" s="215"/>
      <c r="H261" s="229">
        <v>72</v>
      </c>
      <c r="I261" s="220"/>
      <c r="J261" s="215"/>
      <c r="K261" s="215"/>
      <c r="L261" s="221"/>
      <c r="M261" s="222"/>
      <c r="N261" s="223"/>
      <c r="O261" s="223"/>
      <c r="P261" s="223"/>
      <c r="Q261" s="223"/>
      <c r="R261" s="223"/>
      <c r="S261" s="223"/>
      <c r="T261" s="224"/>
      <c r="AT261" s="225" t="s">
        <v>180</v>
      </c>
      <c r="AU261" s="225" t="s">
        <v>83</v>
      </c>
      <c r="AV261" s="12" t="s">
        <v>83</v>
      </c>
      <c r="AW261" s="12" t="s">
        <v>35</v>
      </c>
      <c r="AX261" s="12" t="s">
        <v>72</v>
      </c>
      <c r="AY261" s="225" t="s">
        <v>171</v>
      </c>
    </row>
    <row r="262" spans="2:65" s="12" customFormat="1" ht="13.5">
      <c r="B262" s="214"/>
      <c r="C262" s="215"/>
      <c r="D262" s="226" t="s">
        <v>180</v>
      </c>
      <c r="E262" s="227" t="s">
        <v>21</v>
      </c>
      <c r="F262" s="228" t="s">
        <v>391</v>
      </c>
      <c r="G262" s="215"/>
      <c r="H262" s="229">
        <v>36</v>
      </c>
      <c r="I262" s="220"/>
      <c r="J262" s="215"/>
      <c r="K262" s="215"/>
      <c r="L262" s="221"/>
      <c r="M262" s="222"/>
      <c r="N262" s="223"/>
      <c r="O262" s="223"/>
      <c r="P262" s="223"/>
      <c r="Q262" s="223"/>
      <c r="R262" s="223"/>
      <c r="S262" s="223"/>
      <c r="T262" s="224"/>
      <c r="AT262" s="225" t="s">
        <v>180</v>
      </c>
      <c r="AU262" s="225" t="s">
        <v>83</v>
      </c>
      <c r="AV262" s="12" t="s">
        <v>83</v>
      </c>
      <c r="AW262" s="12" t="s">
        <v>35</v>
      </c>
      <c r="AX262" s="12" t="s">
        <v>72</v>
      </c>
      <c r="AY262" s="225" t="s">
        <v>171</v>
      </c>
    </row>
    <row r="263" spans="2:65" s="12" customFormat="1" ht="13.5">
      <c r="B263" s="214"/>
      <c r="C263" s="215"/>
      <c r="D263" s="226" t="s">
        <v>180</v>
      </c>
      <c r="E263" s="227" t="s">
        <v>21</v>
      </c>
      <c r="F263" s="228" t="s">
        <v>392</v>
      </c>
      <c r="G263" s="215"/>
      <c r="H263" s="229">
        <v>31.2</v>
      </c>
      <c r="I263" s="220"/>
      <c r="J263" s="215"/>
      <c r="K263" s="215"/>
      <c r="L263" s="221"/>
      <c r="M263" s="222"/>
      <c r="N263" s="223"/>
      <c r="O263" s="223"/>
      <c r="P263" s="223"/>
      <c r="Q263" s="223"/>
      <c r="R263" s="223"/>
      <c r="S263" s="223"/>
      <c r="T263" s="224"/>
      <c r="AT263" s="225" t="s">
        <v>180</v>
      </c>
      <c r="AU263" s="225" t="s">
        <v>83</v>
      </c>
      <c r="AV263" s="12" t="s">
        <v>83</v>
      </c>
      <c r="AW263" s="12" t="s">
        <v>35</v>
      </c>
      <c r="AX263" s="12" t="s">
        <v>72</v>
      </c>
      <c r="AY263" s="225" t="s">
        <v>171</v>
      </c>
    </row>
    <row r="264" spans="2:65" s="12" customFormat="1" ht="13.5">
      <c r="B264" s="214"/>
      <c r="C264" s="215"/>
      <c r="D264" s="226" t="s">
        <v>180</v>
      </c>
      <c r="E264" s="227" t="s">
        <v>21</v>
      </c>
      <c r="F264" s="228" t="s">
        <v>393</v>
      </c>
      <c r="G264" s="215"/>
      <c r="H264" s="229">
        <v>16.440000000000001</v>
      </c>
      <c r="I264" s="220"/>
      <c r="J264" s="215"/>
      <c r="K264" s="215"/>
      <c r="L264" s="221"/>
      <c r="M264" s="222"/>
      <c r="N264" s="223"/>
      <c r="O264" s="223"/>
      <c r="P264" s="223"/>
      <c r="Q264" s="223"/>
      <c r="R264" s="223"/>
      <c r="S264" s="223"/>
      <c r="T264" s="224"/>
      <c r="AT264" s="225" t="s">
        <v>180</v>
      </c>
      <c r="AU264" s="225" t="s">
        <v>83</v>
      </c>
      <c r="AV264" s="12" t="s">
        <v>83</v>
      </c>
      <c r="AW264" s="12" t="s">
        <v>35</v>
      </c>
      <c r="AX264" s="12" t="s">
        <v>72</v>
      </c>
      <c r="AY264" s="225" t="s">
        <v>171</v>
      </c>
    </row>
    <row r="265" spans="2:65" s="12" customFormat="1" ht="13.5">
      <c r="B265" s="214"/>
      <c r="C265" s="215"/>
      <c r="D265" s="226" t="s">
        <v>180</v>
      </c>
      <c r="E265" s="227" t="s">
        <v>21</v>
      </c>
      <c r="F265" s="228" t="s">
        <v>394</v>
      </c>
      <c r="G265" s="215"/>
      <c r="H265" s="229">
        <v>10.4</v>
      </c>
      <c r="I265" s="220"/>
      <c r="J265" s="215"/>
      <c r="K265" s="215"/>
      <c r="L265" s="221"/>
      <c r="M265" s="222"/>
      <c r="N265" s="223"/>
      <c r="O265" s="223"/>
      <c r="P265" s="223"/>
      <c r="Q265" s="223"/>
      <c r="R265" s="223"/>
      <c r="S265" s="223"/>
      <c r="T265" s="224"/>
      <c r="AT265" s="225" t="s">
        <v>180</v>
      </c>
      <c r="AU265" s="225" t="s">
        <v>83</v>
      </c>
      <c r="AV265" s="12" t="s">
        <v>83</v>
      </c>
      <c r="AW265" s="12" t="s">
        <v>35</v>
      </c>
      <c r="AX265" s="12" t="s">
        <v>72</v>
      </c>
      <c r="AY265" s="225" t="s">
        <v>171</v>
      </c>
    </row>
    <row r="266" spans="2:65" s="12" customFormat="1" ht="13.5">
      <c r="B266" s="214"/>
      <c r="C266" s="215"/>
      <c r="D266" s="226" t="s">
        <v>180</v>
      </c>
      <c r="E266" s="227" t="s">
        <v>21</v>
      </c>
      <c r="F266" s="228" t="s">
        <v>395</v>
      </c>
      <c r="G266" s="215"/>
      <c r="H266" s="229">
        <v>36</v>
      </c>
      <c r="I266" s="220"/>
      <c r="J266" s="215"/>
      <c r="K266" s="215"/>
      <c r="L266" s="221"/>
      <c r="M266" s="222"/>
      <c r="N266" s="223"/>
      <c r="O266" s="223"/>
      <c r="P266" s="223"/>
      <c r="Q266" s="223"/>
      <c r="R266" s="223"/>
      <c r="S266" s="223"/>
      <c r="T266" s="224"/>
      <c r="AT266" s="225" t="s">
        <v>180</v>
      </c>
      <c r="AU266" s="225" t="s">
        <v>83</v>
      </c>
      <c r="AV266" s="12" t="s">
        <v>83</v>
      </c>
      <c r="AW266" s="12" t="s">
        <v>35</v>
      </c>
      <c r="AX266" s="12" t="s">
        <v>72</v>
      </c>
      <c r="AY266" s="225" t="s">
        <v>171</v>
      </c>
    </row>
    <row r="267" spans="2:65" s="12" customFormat="1" ht="13.5">
      <c r="B267" s="214"/>
      <c r="C267" s="215"/>
      <c r="D267" s="226" t="s">
        <v>180</v>
      </c>
      <c r="E267" s="227" t="s">
        <v>21</v>
      </c>
      <c r="F267" s="228" t="s">
        <v>396</v>
      </c>
      <c r="G267" s="215"/>
      <c r="H267" s="229">
        <v>33.6</v>
      </c>
      <c r="I267" s="220"/>
      <c r="J267" s="215"/>
      <c r="K267" s="215"/>
      <c r="L267" s="221"/>
      <c r="M267" s="222"/>
      <c r="N267" s="223"/>
      <c r="O267" s="223"/>
      <c r="P267" s="223"/>
      <c r="Q267" s="223"/>
      <c r="R267" s="223"/>
      <c r="S267" s="223"/>
      <c r="T267" s="224"/>
      <c r="AT267" s="225" t="s">
        <v>180</v>
      </c>
      <c r="AU267" s="225" t="s">
        <v>83</v>
      </c>
      <c r="AV267" s="12" t="s">
        <v>83</v>
      </c>
      <c r="AW267" s="12" t="s">
        <v>35</v>
      </c>
      <c r="AX267" s="12" t="s">
        <v>72</v>
      </c>
      <c r="AY267" s="225" t="s">
        <v>171</v>
      </c>
    </row>
    <row r="268" spans="2:65" s="12" customFormat="1" ht="13.5">
      <c r="B268" s="214"/>
      <c r="C268" s="215"/>
      <c r="D268" s="226" t="s">
        <v>180</v>
      </c>
      <c r="E268" s="227" t="s">
        <v>21</v>
      </c>
      <c r="F268" s="228" t="s">
        <v>397</v>
      </c>
      <c r="G268" s="215"/>
      <c r="H268" s="229">
        <v>14.8</v>
      </c>
      <c r="I268" s="220"/>
      <c r="J268" s="215"/>
      <c r="K268" s="215"/>
      <c r="L268" s="221"/>
      <c r="M268" s="222"/>
      <c r="N268" s="223"/>
      <c r="O268" s="223"/>
      <c r="P268" s="223"/>
      <c r="Q268" s="223"/>
      <c r="R268" s="223"/>
      <c r="S268" s="223"/>
      <c r="T268" s="224"/>
      <c r="AT268" s="225" t="s">
        <v>180</v>
      </c>
      <c r="AU268" s="225" t="s">
        <v>83</v>
      </c>
      <c r="AV268" s="12" t="s">
        <v>83</v>
      </c>
      <c r="AW268" s="12" t="s">
        <v>35</v>
      </c>
      <c r="AX268" s="12" t="s">
        <v>72</v>
      </c>
      <c r="AY268" s="225" t="s">
        <v>171</v>
      </c>
    </row>
    <row r="269" spans="2:65" s="12" customFormat="1" ht="13.5">
      <c r="B269" s="214"/>
      <c r="C269" s="215"/>
      <c r="D269" s="226" t="s">
        <v>180</v>
      </c>
      <c r="E269" s="227" t="s">
        <v>21</v>
      </c>
      <c r="F269" s="228" t="s">
        <v>398</v>
      </c>
      <c r="G269" s="215"/>
      <c r="H269" s="229">
        <v>10.8</v>
      </c>
      <c r="I269" s="220"/>
      <c r="J269" s="215"/>
      <c r="K269" s="215"/>
      <c r="L269" s="221"/>
      <c r="M269" s="222"/>
      <c r="N269" s="223"/>
      <c r="O269" s="223"/>
      <c r="P269" s="223"/>
      <c r="Q269" s="223"/>
      <c r="R269" s="223"/>
      <c r="S269" s="223"/>
      <c r="T269" s="224"/>
      <c r="AT269" s="225" t="s">
        <v>180</v>
      </c>
      <c r="AU269" s="225" t="s">
        <v>83</v>
      </c>
      <c r="AV269" s="12" t="s">
        <v>83</v>
      </c>
      <c r="AW269" s="12" t="s">
        <v>35</v>
      </c>
      <c r="AX269" s="12" t="s">
        <v>72</v>
      </c>
      <c r="AY269" s="225" t="s">
        <v>171</v>
      </c>
    </row>
    <row r="270" spans="2:65" s="14" customFormat="1" ht="13.5">
      <c r="B270" s="244"/>
      <c r="C270" s="245"/>
      <c r="D270" s="226" t="s">
        <v>180</v>
      </c>
      <c r="E270" s="246" t="s">
        <v>21</v>
      </c>
      <c r="F270" s="247" t="s">
        <v>399</v>
      </c>
      <c r="G270" s="245"/>
      <c r="H270" s="248">
        <v>261.24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AT270" s="254" t="s">
        <v>180</v>
      </c>
      <c r="AU270" s="254" t="s">
        <v>83</v>
      </c>
      <c r="AV270" s="14" t="s">
        <v>99</v>
      </c>
      <c r="AW270" s="14" t="s">
        <v>35</v>
      </c>
      <c r="AX270" s="14" t="s">
        <v>72</v>
      </c>
      <c r="AY270" s="254" t="s">
        <v>171</v>
      </c>
    </row>
    <row r="271" spans="2:65" s="12" customFormat="1" ht="13.5">
      <c r="B271" s="214"/>
      <c r="C271" s="215"/>
      <c r="D271" s="226" t="s">
        <v>180</v>
      </c>
      <c r="E271" s="227" t="s">
        <v>21</v>
      </c>
      <c r="F271" s="228" t="s">
        <v>400</v>
      </c>
      <c r="G271" s="215"/>
      <c r="H271" s="229">
        <v>200</v>
      </c>
      <c r="I271" s="220"/>
      <c r="J271" s="215"/>
      <c r="K271" s="215"/>
      <c r="L271" s="221"/>
      <c r="M271" s="222"/>
      <c r="N271" s="223"/>
      <c r="O271" s="223"/>
      <c r="P271" s="223"/>
      <c r="Q271" s="223"/>
      <c r="R271" s="223"/>
      <c r="S271" s="223"/>
      <c r="T271" s="224"/>
      <c r="AT271" s="225" t="s">
        <v>180</v>
      </c>
      <c r="AU271" s="225" t="s">
        <v>83</v>
      </c>
      <c r="AV271" s="12" t="s">
        <v>83</v>
      </c>
      <c r="AW271" s="12" t="s">
        <v>35</v>
      </c>
      <c r="AX271" s="12" t="s">
        <v>72</v>
      </c>
      <c r="AY271" s="225" t="s">
        <v>171</v>
      </c>
    </row>
    <row r="272" spans="2:65" s="12" customFormat="1" ht="13.5">
      <c r="B272" s="214"/>
      <c r="C272" s="215"/>
      <c r="D272" s="226" t="s">
        <v>180</v>
      </c>
      <c r="E272" s="227" t="s">
        <v>21</v>
      </c>
      <c r="F272" s="228" t="s">
        <v>401</v>
      </c>
      <c r="G272" s="215"/>
      <c r="H272" s="229">
        <v>100</v>
      </c>
      <c r="I272" s="220"/>
      <c r="J272" s="215"/>
      <c r="K272" s="215"/>
      <c r="L272" s="221"/>
      <c r="M272" s="222"/>
      <c r="N272" s="223"/>
      <c r="O272" s="223"/>
      <c r="P272" s="223"/>
      <c r="Q272" s="223"/>
      <c r="R272" s="223"/>
      <c r="S272" s="223"/>
      <c r="T272" s="224"/>
      <c r="AT272" s="225" t="s">
        <v>180</v>
      </c>
      <c r="AU272" s="225" t="s">
        <v>83</v>
      </c>
      <c r="AV272" s="12" t="s">
        <v>83</v>
      </c>
      <c r="AW272" s="12" t="s">
        <v>35</v>
      </c>
      <c r="AX272" s="12" t="s">
        <v>72</v>
      </c>
      <c r="AY272" s="225" t="s">
        <v>171</v>
      </c>
    </row>
    <row r="273" spans="2:65" s="13" customFormat="1" ht="13.5">
      <c r="B273" s="230"/>
      <c r="C273" s="231"/>
      <c r="D273" s="216" t="s">
        <v>180</v>
      </c>
      <c r="E273" s="241" t="s">
        <v>21</v>
      </c>
      <c r="F273" s="242" t="s">
        <v>207</v>
      </c>
      <c r="G273" s="231"/>
      <c r="H273" s="243">
        <v>561.24</v>
      </c>
      <c r="I273" s="235"/>
      <c r="J273" s="231"/>
      <c r="K273" s="231"/>
      <c r="L273" s="236"/>
      <c r="M273" s="237"/>
      <c r="N273" s="238"/>
      <c r="O273" s="238"/>
      <c r="P273" s="238"/>
      <c r="Q273" s="238"/>
      <c r="R273" s="238"/>
      <c r="S273" s="238"/>
      <c r="T273" s="239"/>
      <c r="AT273" s="240" t="s">
        <v>180</v>
      </c>
      <c r="AU273" s="240" t="s">
        <v>83</v>
      </c>
      <c r="AV273" s="13" t="s">
        <v>178</v>
      </c>
      <c r="AW273" s="13" t="s">
        <v>35</v>
      </c>
      <c r="AX273" s="13" t="s">
        <v>79</v>
      </c>
      <c r="AY273" s="240" t="s">
        <v>171</v>
      </c>
    </row>
    <row r="274" spans="2:65" s="1" customFormat="1" ht="22.5" customHeight="1">
      <c r="B274" s="41"/>
      <c r="C274" s="202" t="s">
        <v>402</v>
      </c>
      <c r="D274" s="202" t="s">
        <v>173</v>
      </c>
      <c r="E274" s="203" t="s">
        <v>403</v>
      </c>
      <c r="F274" s="204" t="s">
        <v>404</v>
      </c>
      <c r="G274" s="205" t="s">
        <v>184</v>
      </c>
      <c r="H274" s="206">
        <v>9.7349999999999994</v>
      </c>
      <c r="I274" s="207"/>
      <c r="J274" s="208">
        <f>ROUND(I274*H274,2)</f>
        <v>0</v>
      </c>
      <c r="K274" s="204" t="s">
        <v>21</v>
      </c>
      <c r="L274" s="61"/>
      <c r="M274" s="209" t="s">
        <v>21</v>
      </c>
      <c r="N274" s="210" t="s">
        <v>43</v>
      </c>
      <c r="O274" s="42"/>
      <c r="P274" s="211">
        <f>O274*H274</f>
        <v>0</v>
      </c>
      <c r="Q274" s="211">
        <v>4.1799999999999997E-3</v>
      </c>
      <c r="R274" s="211">
        <f>Q274*H274</f>
        <v>4.0692299999999994E-2</v>
      </c>
      <c r="S274" s="211">
        <v>0</v>
      </c>
      <c r="T274" s="212">
        <f>S274*H274</f>
        <v>0</v>
      </c>
      <c r="AR274" s="24" t="s">
        <v>178</v>
      </c>
      <c r="AT274" s="24" t="s">
        <v>173</v>
      </c>
      <c r="AU274" s="24" t="s">
        <v>83</v>
      </c>
      <c r="AY274" s="24" t="s">
        <v>171</v>
      </c>
      <c r="BE274" s="213">
        <f>IF(N274="základní",J274,0)</f>
        <v>0</v>
      </c>
      <c r="BF274" s="213">
        <f>IF(N274="snížená",J274,0)</f>
        <v>0</v>
      </c>
      <c r="BG274" s="213">
        <f>IF(N274="zákl. přenesená",J274,0)</f>
        <v>0</v>
      </c>
      <c r="BH274" s="213">
        <f>IF(N274="sníž. přenesená",J274,0)</f>
        <v>0</v>
      </c>
      <c r="BI274" s="213">
        <f>IF(N274="nulová",J274,0)</f>
        <v>0</v>
      </c>
      <c r="BJ274" s="24" t="s">
        <v>79</v>
      </c>
      <c r="BK274" s="213">
        <f>ROUND(I274*H274,2)</f>
        <v>0</v>
      </c>
      <c r="BL274" s="24" t="s">
        <v>178</v>
      </c>
      <c r="BM274" s="24" t="s">
        <v>405</v>
      </c>
    </row>
    <row r="275" spans="2:65" s="12" customFormat="1" ht="13.5">
      <c r="B275" s="214"/>
      <c r="C275" s="215"/>
      <c r="D275" s="216" t="s">
        <v>180</v>
      </c>
      <c r="E275" s="217" t="s">
        <v>21</v>
      </c>
      <c r="F275" s="218" t="s">
        <v>406</v>
      </c>
      <c r="G275" s="215"/>
      <c r="H275" s="219">
        <v>9.7349999999999994</v>
      </c>
      <c r="I275" s="220"/>
      <c r="J275" s="215"/>
      <c r="K275" s="215"/>
      <c r="L275" s="221"/>
      <c r="M275" s="222"/>
      <c r="N275" s="223"/>
      <c r="O275" s="223"/>
      <c r="P275" s="223"/>
      <c r="Q275" s="223"/>
      <c r="R275" s="223"/>
      <c r="S275" s="223"/>
      <c r="T275" s="224"/>
      <c r="AT275" s="225" t="s">
        <v>180</v>
      </c>
      <c r="AU275" s="225" t="s">
        <v>83</v>
      </c>
      <c r="AV275" s="12" t="s">
        <v>83</v>
      </c>
      <c r="AW275" s="12" t="s">
        <v>35</v>
      </c>
      <c r="AX275" s="12" t="s">
        <v>79</v>
      </c>
      <c r="AY275" s="225" t="s">
        <v>171</v>
      </c>
    </row>
    <row r="276" spans="2:65" s="1" customFormat="1" ht="31.5" customHeight="1">
      <c r="B276" s="41"/>
      <c r="C276" s="202" t="s">
        <v>407</v>
      </c>
      <c r="D276" s="202" t="s">
        <v>173</v>
      </c>
      <c r="E276" s="203" t="s">
        <v>408</v>
      </c>
      <c r="F276" s="204" t="s">
        <v>409</v>
      </c>
      <c r="G276" s="205" t="s">
        <v>184</v>
      </c>
      <c r="H276" s="206">
        <v>316.74400000000003</v>
      </c>
      <c r="I276" s="207"/>
      <c r="J276" s="208">
        <f>ROUND(I276*H276,2)</f>
        <v>0</v>
      </c>
      <c r="K276" s="204" t="s">
        <v>177</v>
      </c>
      <c r="L276" s="61"/>
      <c r="M276" s="209" t="s">
        <v>21</v>
      </c>
      <c r="N276" s="210" t="s">
        <v>43</v>
      </c>
      <c r="O276" s="42"/>
      <c r="P276" s="211">
        <f>O276*H276</f>
        <v>0</v>
      </c>
      <c r="Q276" s="211">
        <v>1.2E-4</v>
      </c>
      <c r="R276" s="211">
        <f>Q276*H276</f>
        <v>3.8009280000000006E-2</v>
      </c>
      <c r="S276" s="211">
        <v>0</v>
      </c>
      <c r="T276" s="212">
        <f>S276*H276</f>
        <v>0</v>
      </c>
      <c r="AR276" s="24" t="s">
        <v>178</v>
      </c>
      <c r="AT276" s="24" t="s">
        <v>173</v>
      </c>
      <c r="AU276" s="24" t="s">
        <v>83</v>
      </c>
      <c r="AY276" s="24" t="s">
        <v>171</v>
      </c>
      <c r="BE276" s="213">
        <f>IF(N276="základní",J276,0)</f>
        <v>0</v>
      </c>
      <c r="BF276" s="213">
        <f>IF(N276="snížená",J276,0)</f>
        <v>0</v>
      </c>
      <c r="BG276" s="213">
        <f>IF(N276="zákl. přenesená",J276,0)</f>
        <v>0</v>
      </c>
      <c r="BH276" s="213">
        <f>IF(N276="sníž. přenesená",J276,0)</f>
        <v>0</v>
      </c>
      <c r="BI276" s="213">
        <f>IF(N276="nulová",J276,0)</f>
        <v>0</v>
      </c>
      <c r="BJ276" s="24" t="s">
        <v>79</v>
      </c>
      <c r="BK276" s="213">
        <f>ROUND(I276*H276,2)</f>
        <v>0</v>
      </c>
      <c r="BL276" s="24" t="s">
        <v>178</v>
      </c>
      <c r="BM276" s="24" t="s">
        <v>410</v>
      </c>
    </row>
    <row r="277" spans="2:65" s="12" customFormat="1" ht="13.5">
      <c r="B277" s="214"/>
      <c r="C277" s="215"/>
      <c r="D277" s="216" t="s">
        <v>180</v>
      </c>
      <c r="E277" s="217" t="s">
        <v>21</v>
      </c>
      <c r="F277" s="218" t="s">
        <v>411</v>
      </c>
      <c r="G277" s="215"/>
      <c r="H277" s="219">
        <v>316.74400000000003</v>
      </c>
      <c r="I277" s="220"/>
      <c r="J277" s="215"/>
      <c r="K277" s="215"/>
      <c r="L277" s="221"/>
      <c r="M277" s="222"/>
      <c r="N277" s="223"/>
      <c r="O277" s="223"/>
      <c r="P277" s="223"/>
      <c r="Q277" s="223"/>
      <c r="R277" s="223"/>
      <c r="S277" s="223"/>
      <c r="T277" s="224"/>
      <c r="AT277" s="225" t="s">
        <v>180</v>
      </c>
      <c r="AU277" s="225" t="s">
        <v>83</v>
      </c>
      <c r="AV277" s="12" t="s">
        <v>83</v>
      </c>
      <c r="AW277" s="12" t="s">
        <v>35</v>
      </c>
      <c r="AX277" s="12" t="s">
        <v>79</v>
      </c>
      <c r="AY277" s="225" t="s">
        <v>171</v>
      </c>
    </row>
    <row r="278" spans="2:65" s="1" customFormat="1" ht="31.5" customHeight="1">
      <c r="B278" s="41"/>
      <c r="C278" s="202" t="s">
        <v>412</v>
      </c>
      <c r="D278" s="202" t="s">
        <v>173</v>
      </c>
      <c r="E278" s="203" t="s">
        <v>413</v>
      </c>
      <c r="F278" s="204" t="s">
        <v>414</v>
      </c>
      <c r="G278" s="205" t="s">
        <v>193</v>
      </c>
      <c r="H278" s="206">
        <v>2.8010000000000002</v>
      </c>
      <c r="I278" s="207"/>
      <c r="J278" s="208">
        <f>ROUND(I278*H278,2)</f>
        <v>0</v>
      </c>
      <c r="K278" s="204" t="s">
        <v>21</v>
      </c>
      <c r="L278" s="61"/>
      <c r="M278" s="209" t="s">
        <v>21</v>
      </c>
      <c r="N278" s="210" t="s">
        <v>43</v>
      </c>
      <c r="O278" s="42"/>
      <c r="P278" s="211">
        <f>O278*H278</f>
        <v>0</v>
      </c>
      <c r="Q278" s="211">
        <v>2.2563399999999998</v>
      </c>
      <c r="R278" s="211">
        <f>Q278*H278</f>
        <v>6.3200083399999993</v>
      </c>
      <c r="S278" s="211">
        <v>0</v>
      </c>
      <c r="T278" s="212">
        <f>S278*H278</f>
        <v>0</v>
      </c>
      <c r="AR278" s="24" t="s">
        <v>178</v>
      </c>
      <c r="AT278" s="24" t="s">
        <v>173</v>
      </c>
      <c r="AU278" s="24" t="s">
        <v>83</v>
      </c>
      <c r="AY278" s="24" t="s">
        <v>171</v>
      </c>
      <c r="BE278" s="213">
        <f>IF(N278="základní",J278,0)</f>
        <v>0</v>
      </c>
      <c r="BF278" s="213">
        <f>IF(N278="snížená",J278,0)</f>
        <v>0</v>
      </c>
      <c r="BG278" s="213">
        <f>IF(N278="zákl. přenesená",J278,0)</f>
        <v>0</v>
      </c>
      <c r="BH278" s="213">
        <f>IF(N278="sníž. přenesená",J278,0)</f>
        <v>0</v>
      </c>
      <c r="BI278" s="213">
        <f>IF(N278="nulová",J278,0)</f>
        <v>0</v>
      </c>
      <c r="BJ278" s="24" t="s">
        <v>79</v>
      </c>
      <c r="BK278" s="213">
        <f>ROUND(I278*H278,2)</f>
        <v>0</v>
      </c>
      <c r="BL278" s="24" t="s">
        <v>178</v>
      </c>
      <c r="BM278" s="24" t="s">
        <v>415</v>
      </c>
    </row>
    <row r="279" spans="2:65" s="12" customFormat="1" ht="13.5">
      <c r="B279" s="214"/>
      <c r="C279" s="215"/>
      <c r="D279" s="226" t="s">
        <v>180</v>
      </c>
      <c r="E279" s="227" t="s">
        <v>21</v>
      </c>
      <c r="F279" s="228" t="s">
        <v>416</v>
      </c>
      <c r="G279" s="215"/>
      <c r="H279" s="229">
        <v>9.2999999999999999E-2</v>
      </c>
      <c r="I279" s="220"/>
      <c r="J279" s="215"/>
      <c r="K279" s="215"/>
      <c r="L279" s="221"/>
      <c r="M279" s="222"/>
      <c r="N279" s="223"/>
      <c r="O279" s="223"/>
      <c r="P279" s="223"/>
      <c r="Q279" s="223"/>
      <c r="R279" s="223"/>
      <c r="S279" s="223"/>
      <c r="T279" s="224"/>
      <c r="AT279" s="225" t="s">
        <v>180</v>
      </c>
      <c r="AU279" s="225" t="s">
        <v>83</v>
      </c>
      <c r="AV279" s="12" t="s">
        <v>83</v>
      </c>
      <c r="AW279" s="12" t="s">
        <v>35</v>
      </c>
      <c r="AX279" s="12" t="s">
        <v>72</v>
      </c>
      <c r="AY279" s="225" t="s">
        <v>171</v>
      </c>
    </row>
    <row r="280" spans="2:65" s="12" customFormat="1" ht="13.5">
      <c r="B280" s="214"/>
      <c r="C280" s="215"/>
      <c r="D280" s="226" t="s">
        <v>180</v>
      </c>
      <c r="E280" s="227" t="s">
        <v>21</v>
      </c>
      <c r="F280" s="228" t="s">
        <v>417</v>
      </c>
      <c r="G280" s="215"/>
      <c r="H280" s="229">
        <v>0.113</v>
      </c>
      <c r="I280" s="220"/>
      <c r="J280" s="215"/>
      <c r="K280" s="215"/>
      <c r="L280" s="221"/>
      <c r="M280" s="222"/>
      <c r="N280" s="223"/>
      <c r="O280" s="223"/>
      <c r="P280" s="223"/>
      <c r="Q280" s="223"/>
      <c r="R280" s="223"/>
      <c r="S280" s="223"/>
      <c r="T280" s="224"/>
      <c r="AT280" s="225" t="s">
        <v>180</v>
      </c>
      <c r="AU280" s="225" t="s">
        <v>83</v>
      </c>
      <c r="AV280" s="12" t="s">
        <v>83</v>
      </c>
      <c r="AW280" s="12" t="s">
        <v>35</v>
      </c>
      <c r="AX280" s="12" t="s">
        <v>72</v>
      </c>
      <c r="AY280" s="225" t="s">
        <v>171</v>
      </c>
    </row>
    <row r="281" spans="2:65" s="12" customFormat="1" ht="13.5">
      <c r="B281" s="214"/>
      <c r="C281" s="215"/>
      <c r="D281" s="226" t="s">
        <v>180</v>
      </c>
      <c r="E281" s="227" t="s">
        <v>21</v>
      </c>
      <c r="F281" s="228" t="s">
        <v>418</v>
      </c>
      <c r="G281" s="215"/>
      <c r="H281" s="229">
        <v>9.5000000000000001E-2</v>
      </c>
      <c r="I281" s="220"/>
      <c r="J281" s="215"/>
      <c r="K281" s="215"/>
      <c r="L281" s="221"/>
      <c r="M281" s="222"/>
      <c r="N281" s="223"/>
      <c r="O281" s="223"/>
      <c r="P281" s="223"/>
      <c r="Q281" s="223"/>
      <c r="R281" s="223"/>
      <c r="S281" s="223"/>
      <c r="T281" s="224"/>
      <c r="AT281" s="225" t="s">
        <v>180</v>
      </c>
      <c r="AU281" s="225" t="s">
        <v>83</v>
      </c>
      <c r="AV281" s="12" t="s">
        <v>83</v>
      </c>
      <c r="AW281" s="12" t="s">
        <v>35</v>
      </c>
      <c r="AX281" s="12" t="s">
        <v>72</v>
      </c>
      <c r="AY281" s="225" t="s">
        <v>171</v>
      </c>
    </row>
    <row r="282" spans="2:65" s="12" customFormat="1" ht="13.5">
      <c r="B282" s="214"/>
      <c r="C282" s="215"/>
      <c r="D282" s="226" t="s">
        <v>180</v>
      </c>
      <c r="E282" s="227" t="s">
        <v>21</v>
      </c>
      <c r="F282" s="228" t="s">
        <v>419</v>
      </c>
      <c r="G282" s="215"/>
      <c r="H282" s="229">
        <v>0.371</v>
      </c>
      <c r="I282" s="220"/>
      <c r="J282" s="215"/>
      <c r="K282" s="215"/>
      <c r="L282" s="221"/>
      <c r="M282" s="222"/>
      <c r="N282" s="223"/>
      <c r="O282" s="223"/>
      <c r="P282" s="223"/>
      <c r="Q282" s="223"/>
      <c r="R282" s="223"/>
      <c r="S282" s="223"/>
      <c r="T282" s="224"/>
      <c r="AT282" s="225" t="s">
        <v>180</v>
      </c>
      <c r="AU282" s="225" t="s">
        <v>83</v>
      </c>
      <c r="AV282" s="12" t="s">
        <v>83</v>
      </c>
      <c r="AW282" s="12" t="s">
        <v>35</v>
      </c>
      <c r="AX282" s="12" t="s">
        <v>72</v>
      </c>
      <c r="AY282" s="225" t="s">
        <v>171</v>
      </c>
    </row>
    <row r="283" spans="2:65" s="12" customFormat="1" ht="13.5">
      <c r="B283" s="214"/>
      <c r="C283" s="215"/>
      <c r="D283" s="226" t="s">
        <v>180</v>
      </c>
      <c r="E283" s="227" t="s">
        <v>21</v>
      </c>
      <c r="F283" s="228" t="s">
        <v>420</v>
      </c>
      <c r="G283" s="215"/>
      <c r="H283" s="229">
        <v>0.14399999999999999</v>
      </c>
      <c r="I283" s="220"/>
      <c r="J283" s="215"/>
      <c r="K283" s="215"/>
      <c r="L283" s="221"/>
      <c r="M283" s="222"/>
      <c r="N283" s="223"/>
      <c r="O283" s="223"/>
      <c r="P283" s="223"/>
      <c r="Q283" s="223"/>
      <c r="R283" s="223"/>
      <c r="S283" s="223"/>
      <c r="T283" s="224"/>
      <c r="AT283" s="225" t="s">
        <v>180</v>
      </c>
      <c r="AU283" s="225" t="s">
        <v>83</v>
      </c>
      <c r="AV283" s="12" t="s">
        <v>83</v>
      </c>
      <c r="AW283" s="12" t="s">
        <v>35</v>
      </c>
      <c r="AX283" s="12" t="s">
        <v>72</v>
      </c>
      <c r="AY283" s="225" t="s">
        <v>171</v>
      </c>
    </row>
    <row r="284" spans="2:65" s="12" customFormat="1" ht="13.5">
      <c r="B284" s="214"/>
      <c r="C284" s="215"/>
      <c r="D284" s="226" t="s">
        <v>180</v>
      </c>
      <c r="E284" s="227" t="s">
        <v>21</v>
      </c>
      <c r="F284" s="228" t="s">
        <v>421</v>
      </c>
      <c r="G284" s="215"/>
      <c r="H284" s="229">
        <v>0.248</v>
      </c>
      <c r="I284" s="220"/>
      <c r="J284" s="215"/>
      <c r="K284" s="215"/>
      <c r="L284" s="221"/>
      <c r="M284" s="222"/>
      <c r="N284" s="223"/>
      <c r="O284" s="223"/>
      <c r="P284" s="223"/>
      <c r="Q284" s="223"/>
      <c r="R284" s="223"/>
      <c r="S284" s="223"/>
      <c r="T284" s="224"/>
      <c r="AT284" s="225" t="s">
        <v>180</v>
      </c>
      <c r="AU284" s="225" t="s">
        <v>83</v>
      </c>
      <c r="AV284" s="12" t="s">
        <v>83</v>
      </c>
      <c r="AW284" s="12" t="s">
        <v>35</v>
      </c>
      <c r="AX284" s="12" t="s">
        <v>72</v>
      </c>
      <c r="AY284" s="225" t="s">
        <v>171</v>
      </c>
    </row>
    <row r="285" spans="2:65" s="12" customFormat="1" ht="13.5">
      <c r="B285" s="214"/>
      <c r="C285" s="215"/>
      <c r="D285" s="226" t="s">
        <v>180</v>
      </c>
      <c r="E285" s="227" t="s">
        <v>21</v>
      </c>
      <c r="F285" s="228" t="s">
        <v>422</v>
      </c>
      <c r="G285" s="215"/>
      <c r="H285" s="229">
        <v>0.22500000000000001</v>
      </c>
      <c r="I285" s="220"/>
      <c r="J285" s="215"/>
      <c r="K285" s="215"/>
      <c r="L285" s="221"/>
      <c r="M285" s="222"/>
      <c r="N285" s="223"/>
      <c r="O285" s="223"/>
      <c r="P285" s="223"/>
      <c r="Q285" s="223"/>
      <c r="R285" s="223"/>
      <c r="S285" s="223"/>
      <c r="T285" s="224"/>
      <c r="AT285" s="225" t="s">
        <v>180</v>
      </c>
      <c r="AU285" s="225" t="s">
        <v>83</v>
      </c>
      <c r="AV285" s="12" t="s">
        <v>83</v>
      </c>
      <c r="AW285" s="12" t="s">
        <v>35</v>
      </c>
      <c r="AX285" s="12" t="s">
        <v>72</v>
      </c>
      <c r="AY285" s="225" t="s">
        <v>171</v>
      </c>
    </row>
    <row r="286" spans="2:65" s="12" customFormat="1" ht="13.5">
      <c r="B286" s="214"/>
      <c r="C286" s="215"/>
      <c r="D286" s="226" t="s">
        <v>180</v>
      </c>
      <c r="E286" s="227" t="s">
        <v>21</v>
      </c>
      <c r="F286" s="228" t="s">
        <v>423</v>
      </c>
      <c r="G286" s="215"/>
      <c r="H286" s="229">
        <v>8.1000000000000003E-2</v>
      </c>
      <c r="I286" s="220"/>
      <c r="J286" s="215"/>
      <c r="K286" s="215"/>
      <c r="L286" s="221"/>
      <c r="M286" s="222"/>
      <c r="N286" s="223"/>
      <c r="O286" s="223"/>
      <c r="P286" s="223"/>
      <c r="Q286" s="223"/>
      <c r="R286" s="223"/>
      <c r="S286" s="223"/>
      <c r="T286" s="224"/>
      <c r="AT286" s="225" t="s">
        <v>180</v>
      </c>
      <c r="AU286" s="225" t="s">
        <v>83</v>
      </c>
      <c r="AV286" s="12" t="s">
        <v>83</v>
      </c>
      <c r="AW286" s="12" t="s">
        <v>35</v>
      </c>
      <c r="AX286" s="12" t="s">
        <v>72</v>
      </c>
      <c r="AY286" s="225" t="s">
        <v>171</v>
      </c>
    </row>
    <row r="287" spans="2:65" s="12" customFormat="1" ht="13.5">
      <c r="B287" s="214"/>
      <c r="C287" s="215"/>
      <c r="D287" s="226" t="s">
        <v>180</v>
      </c>
      <c r="E287" s="227" t="s">
        <v>21</v>
      </c>
      <c r="F287" s="228" t="s">
        <v>424</v>
      </c>
      <c r="G287" s="215"/>
      <c r="H287" s="229">
        <v>0.21199999999999999</v>
      </c>
      <c r="I287" s="220"/>
      <c r="J287" s="215"/>
      <c r="K287" s="215"/>
      <c r="L287" s="221"/>
      <c r="M287" s="222"/>
      <c r="N287" s="223"/>
      <c r="O287" s="223"/>
      <c r="P287" s="223"/>
      <c r="Q287" s="223"/>
      <c r="R287" s="223"/>
      <c r="S287" s="223"/>
      <c r="T287" s="224"/>
      <c r="AT287" s="225" t="s">
        <v>180</v>
      </c>
      <c r="AU287" s="225" t="s">
        <v>83</v>
      </c>
      <c r="AV287" s="12" t="s">
        <v>83</v>
      </c>
      <c r="AW287" s="12" t="s">
        <v>35</v>
      </c>
      <c r="AX287" s="12" t="s">
        <v>72</v>
      </c>
      <c r="AY287" s="225" t="s">
        <v>171</v>
      </c>
    </row>
    <row r="288" spans="2:65" s="12" customFormat="1" ht="13.5">
      <c r="B288" s="214"/>
      <c r="C288" s="215"/>
      <c r="D288" s="226" t="s">
        <v>180</v>
      </c>
      <c r="E288" s="227" t="s">
        <v>21</v>
      </c>
      <c r="F288" s="228" t="s">
        <v>425</v>
      </c>
      <c r="G288" s="215"/>
      <c r="H288" s="229">
        <v>0.15</v>
      </c>
      <c r="I288" s="220"/>
      <c r="J288" s="215"/>
      <c r="K288" s="215"/>
      <c r="L288" s="221"/>
      <c r="M288" s="222"/>
      <c r="N288" s="223"/>
      <c r="O288" s="223"/>
      <c r="P288" s="223"/>
      <c r="Q288" s="223"/>
      <c r="R288" s="223"/>
      <c r="S288" s="223"/>
      <c r="T288" s="224"/>
      <c r="AT288" s="225" t="s">
        <v>180</v>
      </c>
      <c r="AU288" s="225" t="s">
        <v>83</v>
      </c>
      <c r="AV288" s="12" t="s">
        <v>83</v>
      </c>
      <c r="AW288" s="12" t="s">
        <v>35</v>
      </c>
      <c r="AX288" s="12" t="s">
        <v>72</v>
      </c>
      <c r="AY288" s="225" t="s">
        <v>171</v>
      </c>
    </row>
    <row r="289" spans="2:65" s="12" customFormat="1" ht="13.5">
      <c r="B289" s="214"/>
      <c r="C289" s="215"/>
      <c r="D289" s="226" t="s">
        <v>180</v>
      </c>
      <c r="E289" s="227" t="s">
        <v>21</v>
      </c>
      <c r="F289" s="228" t="s">
        <v>426</v>
      </c>
      <c r="G289" s="215"/>
      <c r="H289" s="229">
        <v>2.9000000000000001E-2</v>
      </c>
      <c r="I289" s="220"/>
      <c r="J289" s="215"/>
      <c r="K289" s="215"/>
      <c r="L289" s="221"/>
      <c r="M289" s="222"/>
      <c r="N289" s="223"/>
      <c r="O289" s="223"/>
      <c r="P289" s="223"/>
      <c r="Q289" s="223"/>
      <c r="R289" s="223"/>
      <c r="S289" s="223"/>
      <c r="T289" s="224"/>
      <c r="AT289" s="225" t="s">
        <v>180</v>
      </c>
      <c r="AU289" s="225" t="s">
        <v>83</v>
      </c>
      <c r="AV289" s="12" t="s">
        <v>83</v>
      </c>
      <c r="AW289" s="12" t="s">
        <v>35</v>
      </c>
      <c r="AX289" s="12" t="s">
        <v>72</v>
      </c>
      <c r="AY289" s="225" t="s">
        <v>171</v>
      </c>
    </row>
    <row r="290" spans="2:65" s="12" customFormat="1" ht="13.5">
      <c r="B290" s="214"/>
      <c r="C290" s="215"/>
      <c r="D290" s="226" t="s">
        <v>180</v>
      </c>
      <c r="E290" s="227" t="s">
        <v>21</v>
      </c>
      <c r="F290" s="228" t="s">
        <v>427</v>
      </c>
      <c r="G290" s="215"/>
      <c r="H290" s="229">
        <v>0.23400000000000001</v>
      </c>
      <c r="I290" s="220"/>
      <c r="J290" s="215"/>
      <c r="K290" s="215"/>
      <c r="L290" s="221"/>
      <c r="M290" s="222"/>
      <c r="N290" s="223"/>
      <c r="O290" s="223"/>
      <c r="P290" s="223"/>
      <c r="Q290" s="223"/>
      <c r="R290" s="223"/>
      <c r="S290" s="223"/>
      <c r="T290" s="224"/>
      <c r="AT290" s="225" t="s">
        <v>180</v>
      </c>
      <c r="AU290" s="225" t="s">
        <v>83</v>
      </c>
      <c r="AV290" s="12" t="s">
        <v>83</v>
      </c>
      <c r="AW290" s="12" t="s">
        <v>35</v>
      </c>
      <c r="AX290" s="12" t="s">
        <v>72</v>
      </c>
      <c r="AY290" s="225" t="s">
        <v>171</v>
      </c>
    </row>
    <row r="291" spans="2:65" s="12" customFormat="1" ht="13.5">
      <c r="B291" s="214"/>
      <c r="C291" s="215"/>
      <c r="D291" s="226" t="s">
        <v>180</v>
      </c>
      <c r="E291" s="227" t="s">
        <v>21</v>
      </c>
      <c r="F291" s="228" t="s">
        <v>428</v>
      </c>
      <c r="G291" s="215"/>
      <c r="H291" s="229">
        <v>5.0999999999999997E-2</v>
      </c>
      <c r="I291" s="220"/>
      <c r="J291" s="215"/>
      <c r="K291" s="215"/>
      <c r="L291" s="221"/>
      <c r="M291" s="222"/>
      <c r="N291" s="223"/>
      <c r="O291" s="223"/>
      <c r="P291" s="223"/>
      <c r="Q291" s="223"/>
      <c r="R291" s="223"/>
      <c r="S291" s="223"/>
      <c r="T291" s="224"/>
      <c r="AT291" s="225" t="s">
        <v>180</v>
      </c>
      <c r="AU291" s="225" t="s">
        <v>83</v>
      </c>
      <c r="AV291" s="12" t="s">
        <v>83</v>
      </c>
      <c r="AW291" s="12" t="s">
        <v>35</v>
      </c>
      <c r="AX291" s="12" t="s">
        <v>72</v>
      </c>
      <c r="AY291" s="225" t="s">
        <v>171</v>
      </c>
    </row>
    <row r="292" spans="2:65" s="12" customFormat="1" ht="13.5">
      <c r="B292" s="214"/>
      <c r="C292" s="215"/>
      <c r="D292" s="226" t="s">
        <v>180</v>
      </c>
      <c r="E292" s="227" t="s">
        <v>21</v>
      </c>
      <c r="F292" s="228" t="s">
        <v>429</v>
      </c>
      <c r="G292" s="215"/>
      <c r="H292" s="229">
        <v>0.5</v>
      </c>
      <c r="I292" s="220"/>
      <c r="J292" s="215"/>
      <c r="K292" s="215"/>
      <c r="L292" s="221"/>
      <c r="M292" s="222"/>
      <c r="N292" s="223"/>
      <c r="O292" s="223"/>
      <c r="P292" s="223"/>
      <c r="Q292" s="223"/>
      <c r="R292" s="223"/>
      <c r="S292" s="223"/>
      <c r="T292" s="224"/>
      <c r="AT292" s="225" t="s">
        <v>180</v>
      </c>
      <c r="AU292" s="225" t="s">
        <v>83</v>
      </c>
      <c r="AV292" s="12" t="s">
        <v>83</v>
      </c>
      <c r="AW292" s="12" t="s">
        <v>35</v>
      </c>
      <c r="AX292" s="12" t="s">
        <v>72</v>
      </c>
      <c r="AY292" s="225" t="s">
        <v>171</v>
      </c>
    </row>
    <row r="293" spans="2:65" s="13" customFormat="1" ht="13.5">
      <c r="B293" s="230"/>
      <c r="C293" s="231"/>
      <c r="D293" s="226" t="s">
        <v>180</v>
      </c>
      <c r="E293" s="232" t="s">
        <v>21</v>
      </c>
      <c r="F293" s="233" t="s">
        <v>207</v>
      </c>
      <c r="G293" s="231"/>
      <c r="H293" s="234">
        <v>2.5459999999999998</v>
      </c>
      <c r="I293" s="235"/>
      <c r="J293" s="231"/>
      <c r="K293" s="231"/>
      <c r="L293" s="236"/>
      <c r="M293" s="237"/>
      <c r="N293" s="238"/>
      <c r="O293" s="238"/>
      <c r="P293" s="238"/>
      <c r="Q293" s="238"/>
      <c r="R293" s="238"/>
      <c r="S293" s="238"/>
      <c r="T293" s="239"/>
      <c r="AT293" s="240" t="s">
        <v>180</v>
      </c>
      <c r="AU293" s="240" t="s">
        <v>83</v>
      </c>
      <c r="AV293" s="13" t="s">
        <v>178</v>
      </c>
      <c r="AW293" s="13" t="s">
        <v>35</v>
      </c>
      <c r="AX293" s="13" t="s">
        <v>79</v>
      </c>
      <c r="AY293" s="240" t="s">
        <v>171</v>
      </c>
    </row>
    <row r="294" spans="2:65" s="12" customFormat="1" ht="13.5">
      <c r="B294" s="214"/>
      <c r="C294" s="215"/>
      <c r="D294" s="216" t="s">
        <v>180</v>
      </c>
      <c r="E294" s="215"/>
      <c r="F294" s="218" t="s">
        <v>430</v>
      </c>
      <c r="G294" s="215"/>
      <c r="H294" s="219">
        <v>2.8010000000000002</v>
      </c>
      <c r="I294" s="220"/>
      <c r="J294" s="215"/>
      <c r="K294" s="215"/>
      <c r="L294" s="221"/>
      <c r="M294" s="222"/>
      <c r="N294" s="223"/>
      <c r="O294" s="223"/>
      <c r="P294" s="223"/>
      <c r="Q294" s="223"/>
      <c r="R294" s="223"/>
      <c r="S294" s="223"/>
      <c r="T294" s="224"/>
      <c r="AT294" s="225" t="s">
        <v>180</v>
      </c>
      <c r="AU294" s="225" t="s">
        <v>83</v>
      </c>
      <c r="AV294" s="12" t="s">
        <v>83</v>
      </c>
      <c r="AW294" s="12" t="s">
        <v>6</v>
      </c>
      <c r="AX294" s="12" t="s">
        <v>79</v>
      </c>
      <c r="AY294" s="225" t="s">
        <v>171</v>
      </c>
    </row>
    <row r="295" spans="2:65" s="1" customFormat="1" ht="31.5" customHeight="1">
      <c r="B295" s="41"/>
      <c r="C295" s="202" t="s">
        <v>431</v>
      </c>
      <c r="D295" s="202" t="s">
        <v>173</v>
      </c>
      <c r="E295" s="203" t="s">
        <v>432</v>
      </c>
      <c r="F295" s="204" t="s">
        <v>433</v>
      </c>
      <c r="G295" s="205" t="s">
        <v>193</v>
      </c>
      <c r="H295" s="206">
        <v>3.9390000000000001</v>
      </c>
      <c r="I295" s="207"/>
      <c r="J295" s="208">
        <f>ROUND(I295*H295,2)</f>
        <v>0</v>
      </c>
      <c r="K295" s="204" t="s">
        <v>21</v>
      </c>
      <c r="L295" s="61"/>
      <c r="M295" s="209" t="s">
        <v>21</v>
      </c>
      <c r="N295" s="210" t="s">
        <v>43</v>
      </c>
      <c r="O295" s="42"/>
      <c r="P295" s="211">
        <f>O295*H295</f>
        <v>0</v>
      </c>
      <c r="Q295" s="211">
        <v>0.505</v>
      </c>
      <c r="R295" s="211">
        <f>Q295*H295</f>
        <v>1.989195</v>
      </c>
      <c r="S295" s="211">
        <v>0</v>
      </c>
      <c r="T295" s="212">
        <f>S295*H295</f>
        <v>0</v>
      </c>
      <c r="AR295" s="24" t="s">
        <v>178</v>
      </c>
      <c r="AT295" s="24" t="s">
        <v>173</v>
      </c>
      <c r="AU295" s="24" t="s">
        <v>83</v>
      </c>
      <c r="AY295" s="24" t="s">
        <v>171</v>
      </c>
      <c r="BE295" s="213">
        <f>IF(N295="základní",J295,0)</f>
        <v>0</v>
      </c>
      <c r="BF295" s="213">
        <f>IF(N295="snížená",J295,0)</f>
        <v>0</v>
      </c>
      <c r="BG295" s="213">
        <f>IF(N295="zákl. přenesená",J295,0)</f>
        <v>0</v>
      </c>
      <c r="BH295" s="213">
        <f>IF(N295="sníž. přenesená",J295,0)</f>
        <v>0</v>
      </c>
      <c r="BI295" s="213">
        <f>IF(N295="nulová",J295,0)</f>
        <v>0</v>
      </c>
      <c r="BJ295" s="24" t="s">
        <v>79</v>
      </c>
      <c r="BK295" s="213">
        <f>ROUND(I295*H295,2)</f>
        <v>0</v>
      </c>
      <c r="BL295" s="24" t="s">
        <v>178</v>
      </c>
      <c r="BM295" s="24" t="s">
        <v>434</v>
      </c>
    </row>
    <row r="296" spans="2:65" s="12" customFormat="1" ht="13.5">
      <c r="B296" s="214"/>
      <c r="C296" s="215"/>
      <c r="D296" s="226" t="s">
        <v>180</v>
      </c>
      <c r="E296" s="227" t="s">
        <v>21</v>
      </c>
      <c r="F296" s="228" t="s">
        <v>435</v>
      </c>
      <c r="G296" s="215"/>
      <c r="H296" s="229">
        <v>2.476</v>
      </c>
      <c r="I296" s="220"/>
      <c r="J296" s="215"/>
      <c r="K296" s="215"/>
      <c r="L296" s="221"/>
      <c r="M296" s="222"/>
      <c r="N296" s="223"/>
      <c r="O296" s="223"/>
      <c r="P296" s="223"/>
      <c r="Q296" s="223"/>
      <c r="R296" s="223"/>
      <c r="S296" s="223"/>
      <c r="T296" s="224"/>
      <c r="AT296" s="225" t="s">
        <v>180</v>
      </c>
      <c r="AU296" s="225" t="s">
        <v>83</v>
      </c>
      <c r="AV296" s="12" t="s">
        <v>83</v>
      </c>
      <c r="AW296" s="12" t="s">
        <v>35</v>
      </c>
      <c r="AX296" s="12" t="s">
        <v>72</v>
      </c>
      <c r="AY296" s="225" t="s">
        <v>171</v>
      </c>
    </row>
    <row r="297" spans="2:65" s="12" customFormat="1" ht="13.5">
      <c r="B297" s="214"/>
      <c r="C297" s="215"/>
      <c r="D297" s="226" t="s">
        <v>180</v>
      </c>
      <c r="E297" s="227" t="s">
        <v>21</v>
      </c>
      <c r="F297" s="228" t="s">
        <v>436</v>
      </c>
      <c r="G297" s="215"/>
      <c r="H297" s="229">
        <v>1.4630000000000001</v>
      </c>
      <c r="I297" s="220"/>
      <c r="J297" s="215"/>
      <c r="K297" s="215"/>
      <c r="L297" s="221"/>
      <c r="M297" s="222"/>
      <c r="N297" s="223"/>
      <c r="O297" s="223"/>
      <c r="P297" s="223"/>
      <c r="Q297" s="223"/>
      <c r="R297" s="223"/>
      <c r="S297" s="223"/>
      <c r="T297" s="224"/>
      <c r="AT297" s="225" t="s">
        <v>180</v>
      </c>
      <c r="AU297" s="225" t="s">
        <v>83</v>
      </c>
      <c r="AV297" s="12" t="s">
        <v>83</v>
      </c>
      <c r="AW297" s="12" t="s">
        <v>35</v>
      </c>
      <c r="AX297" s="12" t="s">
        <v>72</v>
      </c>
      <c r="AY297" s="225" t="s">
        <v>171</v>
      </c>
    </row>
    <row r="298" spans="2:65" s="13" customFormat="1" ht="13.5">
      <c r="B298" s="230"/>
      <c r="C298" s="231"/>
      <c r="D298" s="216" t="s">
        <v>180</v>
      </c>
      <c r="E298" s="241" t="s">
        <v>21</v>
      </c>
      <c r="F298" s="242" t="s">
        <v>207</v>
      </c>
      <c r="G298" s="231"/>
      <c r="H298" s="243">
        <v>3.9390000000000001</v>
      </c>
      <c r="I298" s="235"/>
      <c r="J298" s="231"/>
      <c r="K298" s="231"/>
      <c r="L298" s="236"/>
      <c r="M298" s="237"/>
      <c r="N298" s="238"/>
      <c r="O298" s="238"/>
      <c r="P298" s="238"/>
      <c r="Q298" s="238"/>
      <c r="R298" s="238"/>
      <c r="S298" s="238"/>
      <c r="T298" s="239"/>
      <c r="AT298" s="240" t="s">
        <v>180</v>
      </c>
      <c r="AU298" s="240" t="s">
        <v>83</v>
      </c>
      <c r="AV298" s="13" t="s">
        <v>178</v>
      </c>
      <c r="AW298" s="13" t="s">
        <v>35</v>
      </c>
      <c r="AX298" s="13" t="s">
        <v>79</v>
      </c>
      <c r="AY298" s="240" t="s">
        <v>171</v>
      </c>
    </row>
    <row r="299" spans="2:65" s="1" customFormat="1" ht="22.5" customHeight="1">
      <c r="B299" s="41"/>
      <c r="C299" s="255" t="s">
        <v>437</v>
      </c>
      <c r="D299" s="255" t="s">
        <v>239</v>
      </c>
      <c r="E299" s="256" t="s">
        <v>438</v>
      </c>
      <c r="F299" s="257" t="s">
        <v>439</v>
      </c>
      <c r="G299" s="258" t="s">
        <v>176</v>
      </c>
      <c r="H299" s="259">
        <v>4</v>
      </c>
      <c r="I299" s="260"/>
      <c r="J299" s="261">
        <f>ROUND(I299*H299,2)</f>
        <v>0</v>
      </c>
      <c r="K299" s="257" t="s">
        <v>177</v>
      </c>
      <c r="L299" s="262"/>
      <c r="M299" s="263" t="s">
        <v>21</v>
      </c>
      <c r="N299" s="264" t="s">
        <v>43</v>
      </c>
      <c r="O299" s="42"/>
      <c r="P299" s="211">
        <f>O299*H299</f>
        <v>0</v>
      </c>
      <c r="Q299" s="211">
        <v>1.7000000000000001E-2</v>
      </c>
      <c r="R299" s="211">
        <f>Q299*H299</f>
        <v>6.8000000000000005E-2</v>
      </c>
      <c r="S299" s="211">
        <v>0</v>
      </c>
      <c r="T299" s="212">
        <f>S299*H299</f>
        <v>0</v>
      </c>
      <c r="AR299" s="24" t="s">
        <v>215</v>
      </c>
      <c r="AT299" s="24" t="s">
        <v>239</v>
      </c>
      <c r="AU299" s="24" t="s">
        <v>83</v>
      </c>
      <c r="AY299" s="24" t="s">
        <v>171</v>
      </c>
      <c r="BE299" s="213">
        <f>IF(N299="základní",J299,0)</f>
        <v>0</v>
      </c>
      <c r="BF299" s="213">
        <f>IF(N299="snížená",J299,0)</f>
        <v>0</v>
      </c>
      <c r="BG299" s="213">
        <f>IF(N299="zákl. přenesená",J299,0)</f>
        <v>0</v>
      </c>
      <c r="BH299" s="213">
        <f>IF(N299="sníž. přenesená",J299,0)</f>
        <v>0</v>
      </c>
      <c r="BI299" s="213">
        <f>IF(N299="nulová",J299,0)</f>
        <v>0</v>
      </c>
      <c r="BJ299" s="24" t="s">
        <v>79</v>
      </c>
      <c r="BK299" s="213">
        <f>ROUND(I299*H299,2)</f>
        <v>0</v>
      </c>
      <c r="BL299" s="24" t="s">
        <v>178</v>
      </c>
      <c r="BM299" s="24" t="s">
        <v>440</v>
      </c>
    </row>
    <row r="300" spans="2:65" s="12" customFormat="1" ht="13.5">
      <c r="B300" s="214"/>
      <c r="C300" s="215"/>
      <c r="D300" s="216" t="s">
        <v>180</v>
      </c>
      <c r="E300" s="217" t="s">
        <v>21</v>
      </c>
      <c r="F300" s="218" t="s">
        <v>178</v>
      </c>
      <c r="G300" s="215"/>
      <c r="H300" s="219">
        <v>4</v>
      </c>
      <c r="I300" s="220"/>
      <c r="J300" s="215"/>
      <c r="K300" s="215"/>
      <c r="L300" s="221"/>
      <c r="M300" s="222"/>
      <c r="N300" s="223"/>
      <c r="O300" s="223"/>
      <c r="P300" s="223"/>
      <c r="Q300" s="223"/>
      <c r="R300" s="223"/>
      <c r="S300" s="223"/>
      <c r="T300" s="224"/>
      <c r="AT300" s="225" t="s">
        <v>180</v>
      </c>
      <c r="AU300" s="225" t="s">
        <v>83</v>
      </c>
      <c r="AV300" s="12" t="s">
        <v>83</v>
      </c>
      <c r="AW300" s="12" t="s">
        <v>35</v>
      </c>
      <c r="AX300" s="12" t="s">
        <v>79</v>
      </c>
      <c r="AY300" s="225" t="s">
        <v>171</v>
      </c>
    </row>
    <row r="301" spans="2:65" s="1" customFormat="1" ht="31.5" customHeight="1">
      <c r="B301" s="41"/>
      <c r="C301" s="255" t="s">
        <v>441</v>
      </c>
      <c r="D301" s="255" t="s">
        <v>239</v>
      </c>
      <c r="E301" s="256" t="s">
        <v>442</v>
      </c>
      <c r="F301" s="257" t="s">
        <v>443</v>
      </c>
      <c r="G301" s="258" t="s">
        <v>176</v>
      </c>
      <c r="H301" s="259">
        <v>3</v>
      </c>
      <c r="I301" s="260"/>
      <c r="J301" s="261">
        <f>ROUND(I301*H301,2)</f>
        <v>0</v>
      </c>
      <c r="K301" s="257" t="s">
        <v>21</v>
      </c>
      <c r="L301" s="262"/>
      <c r="M301" s="263" t="s">
        <v>21</v>
      </c>
      <c r="N301" s="264" t="s">
        <v>43</v>
      </c>
      <c r="O301" s="42"/>
      <c r="P301" s="211">
        <f>O301*H301</f>
        <v>0</v>
      </c>
      <c r="Q301" s="211">
        <v>1.7000000000000001E-2</v>
      </c>
      <c r="R301" s="211">
        <f>Q301*H301</f>
        <v>5.1000000000000004E-2</v>
      </c>
      <c r="S301" s="211">
        <v>0</v>
      </c>
      <c r="T301" s="212">
        <f>S301*H301</f>
        <v>0</v>
      </c>
      <c r="AR301" s="24" t="s">
        <v>215</v>
      </c>
      <c r="AT301" s="24" t="s">
        <v>239</v>
      </c>
      <c r="AU301" s="24" t="s">
        <v>83</v>
      </c>
      <c r="AY301" s="24" t="s">
        <v>171</v>
      </c>
      <c r="BE301" s="213">
        <f>IF(N301="základní",J301,0)</f>
        <v>0</v>
      </c>
      <c r="BF301" s="213">
        <f>IF(N301="snížená",J301,0)</f>
        <v>0</v>
      </c>
      <c r="BG301" s="213">
        <f>IF(N301="zákl. přenesená",J301,0)</f>
        <v>0</v>
      </c>
      <c r="BH301" s="213">
        <f>IF(N301="sníž. přenesená",J301,0)</f>
        <v>0</v>
      </c>
      <c r="BI301" s="213">
        <f>IF(N301="nulová",J301,0)</f>
        <v>0</v>
      </c>
      <c r="BJ301" s="24" t="s">
        <v>79</v>
      </c>
      <c r="BK301" s="213">
        <f>ROUND(I301*H301,2)</f>
        <v>0</v>
      </c>
      <c r="BL301" s="24" t="s">
        <v>178</v>
      </c>
      <c r="BM301" s="24" t="s">
        <v>444</v>
      </c>
    </row>
    <row r="302" spans="2:65" s="11" customFormat="1" ht="29.85" customHeight="1">
      <c r="B302" s="185"/>
      <c r="C302" s="186"/>
      <c r="D302" s="199" t="s">
        <v>71</v>
      </c>
      <c r="E302" s="200" t="s">
        <v>220</v>
      </c>
      <c r="F302" s="200" t="s">
        <v>445</v>
      </c>
      <c r="G302" s="186"/>
      <c r="H302" s="186"/>
      <c r="I302" s="189"/>
      <c r="J302" s="201">
        <f>BK302</f>
        <v>0</v>
      </c>
      <c r="K302" s="186"/>
      <c r="L302" s="191"/>
      <c r="M302" s="192"/>
      <c r="N302" s="193"/>
      <c r="O302" s="193"/>
      <c r="P302" s="194">
        <f>SUM(P303:P403)</f>
        <v>0</v>
      </c>
      <c r="Q302" s="193"/>
      <c r="R302" s="194">
        <f>SUM(R303:R403)</f>
        <v>0.14805770000000001</v>
      </c>
      <c r="S302" s="193"/>
      <c r="T302" s="195">
        <f>SUM(T303:T403)</f>
        <v>133.93672600000002</v>
      </c>
      <c r="AR302" s="196" t="s">
        <v>79</v>
      </c>
      <c r="AT302" s="197" t="s">
        <v>71</v>
      </c>
      <c r="AU302" s="197" t="s">
        <v>79</v>
      </c>
      <c r="AY302" s="196" t="s">
        <v>171</v>
      </c>
      <c r="BK302" s="198">
        <f>SUM(BK303:BK403)</f>
        <v>0</v>
      </c>
    </row>
    <row r="303" spans="2:65" s="1" customFormat="1" ht="31.5" customHeight="1">
      <c r="B303" s="41"/>
      <c r="C303" s="202" t="s">
        <v>446</v>
      </c>
      <c r="D303" s="202" t="s">
        <v>173</v>
      </c>
      <c r="E303" s="203" t="s">
        <v>447</v>
      </c>
      <c r="F303" s="204" t="s">
        <v>448</v>
      </c>
      <c r="G303" s="205" t="s">
        <v>184</v>
      </c>
      <c r="H303" s="206">
        <v>940.51</v>
      </c>
      <c r="I303" s="207"/>
      <c r="J303" s="208">
        <f>ROUND(I303*H303,2)</f>
        <v>0</v>
      </c>
      <c r="K303" s="204" t="s">
        <v>177</v>
      </c>
      <c r="L303" s="61"/>
      <c r="M303" s="209" t="s">
        <v>21</v>
      </c>
      <c r="N303" s="210" t="s">
        <v>43</v>
      </c>
      <c r="O303" s="42"/>
      <c r="P303" s="211">
        <f>O303*H303</f>
        <v>0</v>
      </c>
      <c r="Q303" s="211">
        <v>1.2999999999999999E-4</v>
      </c>
      <c r="R303" s="211">
        <f>Q303*H303</f>
        <v>0.12226629999999999</v>
      </c>
      <c r="S303" s="211">
        <v>0</v>
      </c>
      <c r="T303" s="212">
        <f>S303*H303</f>
        <v>0</v>
      </c>
      <c r="AR303" s="24" t="s">
        <v>178</v>
      </c>
      <c r="AT303" s="24" t="s">
        <v>173</v>
      </c>
      <c r="AU303" s="24" t="s">
        <v>83</v>
      </c>
      <c r="AY303" s="24" t="s">
        <v>171</v>
      </c>
      <c r="BE303" s="213">
        <f>IF(N303="základní",J303,0)</f>
        <v>0</v>
      </c>
      <c r="BF303" s="213">
        <f>IF(N303="snížená",J303,0)</f>
        <v>0</v>
      </c>
      <c r="BG303" s="213">
        <f>IF(N303="zákl. přenesená",J303,0)</f>
        <v>0</v>
      </c>
      <c r="BH303" s="213">
        <f>IF(N303="sníž. přenesená",J303,0)</f>
        <v>0</v>
      </c>
      <c r="BI303" s="213">
        <f>IF(N303="nulová",J303,0)</f>
        <v>0</v>
      </c>
      <c r="BJ303" s="24" t="s">
        <v>79</v>
      </c>
      <c r="BK303" s="213">
        <f>ROUND(I303*H303,2)</f>
        <v>0</v>
      </c>
      <c r="BL303" s="24" t="s">
        <v>178</v>
      </c>
      <c r="BM303" s="24" t="s">
        <v>449</v>
      </c>
    </row>
    <row r="304" spans="2:65" s="12" customFormat="1" ht="13.5">
      <c r="B304" s="214"/>
      <c r="C304" s="215"/>
      <c r="D304" s="226" t="s">
        <v>180</v>
      </c>
      <c r="E304" s="227" t="s">
        <v>21</v>
      </c>
      <c r="F304" s="228" t="s">
        <v>450</v>
      </c>
      <c r="G304" s="215"/>
      <c r="H304" s="229">
        <v>314.47000000000003</v>
      </c>
      <c r="I304" s="220"/>
      <c r="J304" s="215"/>
      <c r="K304" s="215"/>
      <c r="L304" s="221"/>
      <c r="M304" s="222"/>
      <c r="N304" s="223"/>
      <c r="O304" s="223"/>
      <c r="P304" s="223"/>
      <c r="Q304" s="223"/>
      <c r="R304" s="223"/>
      <c r="S304" s="223"/>
      <c r="T304" s="224"/>
      <c r="AT304" s="225" t="s">
        <v>180</v>
      </c>
      <c r="AU304" s="225" t="s">
        <v>83</v>
      </c>
      <c r="AV304" s="12" t="s">
        <v>83</v>
      </c>
      <c r="AW304" s="12" t="s">
        <v>35</v>
      </c>
      <c r="AX304" s="12" t="s">
        <v>72</v>
      </c>
      <c r="AY304" s="225" t="s">
        <v>171</v>
      </c>
    </row>
    <row r="305" spans="2:65" s="12" customFormat="1" ht="27">
      <c r="B305" s="214"/>
      <c r="C305" s="215"/>
      <c r="D305" s="226" t="s">
        <v>180</v>
      </c>
      <c r="E305" s="227" t="s">
        <v>21</v>
      </c>
      <c r="F305" s="228" t="s">
        <v>451</v>
      </c>
      <c r="G305" s="215"/>
      <c r="H305" s="229">
        <v>170.04</v>
      </c>
      <c r="I305" s="220"/>
      <c r="J305" s="215"/>
      <c r="K305" s="215"/>
      <c r="L305" s="221"/>
      <c r="M305" s="222"/>
      <c r="N305" s="223"/>
      <c r="O305" s="223"/>
      <c r="P305" s="223"/>
      <c r="Q305" s="223"/>
      <c r="R305" s="223"/>
      <c r="S305" s="223"/>
      <c r="T305" s="224"/>
      <c r="AT305" s="225" t="s">
        <v>180</v>
      </c>
      <c r="AU305" s="225" t="s">
        <v>83</v>
      </c>
      <c r="AV305" s="12" t="s">
        <v>83</v>
      </c>
      <c r="AW305" s="12" t="s">
        <v>35</v>
      </c>
      <c r="AX305" s="12" t="s">
        <v>72</v>
      </c>
      <c r="AY305" s="225" t="s">
        <v>171</v>
      </c>
    </row>
    <row r="306" spans="2:65" s="14" customFormat="1" ht="13.5">
      <c r="B306" s="244"/>
      <c r="C306" s="245"/>
      <c r="D306" s="226" t="s">
        <v>180</v>
      </c>
      <c r="E306" s="246" t="s">
        <v>21</v>
      </c>
      <c r="F306" s="247" t="s">
        <v>452</v>
      </c>
      <c r="G306" s="245"/>
      <c r="H306" s="248">
        <v>484.51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AT306" s="254" t="s">
        <v>180</v>
      </c>
      <c r="AU306" s="254" t="s">
        <v>83</v>
      </c>
      <c r="AV306" s="14" t="s">
        <v>99</v>
      </c>
      <c r="AW306" s="14" t="s">
        <v>35</v>
      </c>
      <c r="AX306" s="14" t="s">
        <v>72</v>
      </c>
      <c r="AY306" s="254" t="s">
        <v>171</v>
      </c>
    </row>
    <row r="307" spans="2:65" s="12" customFormat="1" ht="13.5">
      <c r="B307" s="214"/>
      <c r="C307" s="215"/>
      <c r="D307" s="226" t="s">
        <v>180</v>
      </c>
      <c r="E307" s="227" t="s">
        <v>21</v>
      </c>
      <c r="F307" s="228" t="s">
        <v>453</v>
      </c>
      <c r="G307" s="215"/>
      <c r="H307" s="229">
        <v>30</v>
      </c>
      <c r="I307" s="220"/>
      <c r="J307" s="215"/>
      <c r="K307" s="215"/>
      <c r="L307" s="221"/>
      <c r="M307" s="222"/>
      <c r="N307" s="223"/>
      <c r="O307" s="223"/>
      <c r="P307" s="223"/>
      <c r="Q307" s="223"/>
      <c r="R307" s="223"/>
      <c r="S307" s="223"/>
      <c r="T307" s="224"/>
      <c r="AT307" s="225" t="s">
        <v>180</v>
      </c>
      <c r="AU307" s="225" t="s">
        <v>83</v>
      </c>
      <c r="AV307" s="12" t="s">
        <v>83</v>
      </c>
      <c r="AW307" s="12" t="s">
        <v>35</v>
      </c>
      <c r="AX307" s="12" t="s">
        <v>72</v>
      </c>
      <c r="AY307" s="225" t="s">
        <v>171</v>
      </c>
    </row>
    <row r="308" spans="2:65" s="12" customFormat="1" ht="13.5">
      <c r="B308" s="214"/>
      <c r="C308" s="215"/>
      <c r="D308" s="226" t="s">
        <v>180</v>
      </c>
      <c r="E308" s="227" t="s">
        <v>21</v>
      </c>
      <c r="F308" s="228" t="s">
        <v>454</v>
      </c>
      <c r="G308" s="215"/>
      <c r="H308" s="229">
        <v>300</v>
      </c>
      <c r="I308" s="220"/>
      <c r="J308" s="215"/>
      <c r="K308" s="215"/>
      <c r="L308" s="221"/>
      <c r="M308" s="222"/>
      <c r="N308" s="223"/>
      <c r="O308" s="223"/>
      <c r="P308" s="223"/>
      <c r="Q308" s="223"/>
      <c r="R308" s="223"/>
      <c r="S308" s="223"/>
      <c r="T308" s="224"/>
      <c r="AT308" s="225" t="s">
        <v>180</v>
      </c>
      <c r="AU308" s="225" t="s">
        <v>83</v>
      </c>
      <c r="AV308" s="12" t="s">
        <v>83</v>
      </c>
      <c r="AW308" s="12" t="s">
        <v>35</v>
      </c>
      <c r="AX308" s="12" t="s">
        <v>72</v>
      </c>
      <c r="AY308" s="225" t="s">
        <v>171</v>
      </c>
    </row>
    <row r="309" spans="2:65" s="12" customFormat="1" ht="13.5">
      <c r="B309" s="214"/>
      <c r="C309" s="215"/>
      <c r="D309" s="226" t="s">
        <v>180</v>
      </c>
      <c r="E309" s="227" t="s">
        <v>21</v>
      </c>
      <c r="F309" s="228" t="s">
        <v>455</v>
      </c>
      <c r="G309" s="215"/>
      <c r="H309" s="229">
        <v>12</v>
      </c>
      <c r="I309" s="220"/>
      <c r="J309" s="215"/>
      <c r="K309" s="215"/>
      <c r="L309" s="221"/>
      <c r="M309" s="222"/>
      <c r="N309" s="223"/>
      <c r="O309" s="223"/>
      <c r="P309" s="223"/>
      <c r="Q309" s="223"/>
      <c r="R309" s="223"/>
      <c r="S309" s="223"/>
      <c r="T309" s="224"/>
      <c r="AT309" s="225" t="s">
        <v>180</v>
      </c>
      <c r="AU309" s="225" t="s">
        <v>83</v>
      </c>
      <c r="AV309" s="12" t="s">
        <v>83</v>
      </c>
      <c r="AW309" s="12" t="s">
        <v>35</v>
      </c>
      <c r="AX309" s="12" t="s">
        <v>72</v>
      </c>
      <c r="AY309" s="225" t="s">
        <v>171</v>
      </c>
    </row>
    <row r="310" spans="2:65" s="12" customFormat="1" ht="13.5">
      <c r="B310" s="214"/>
      <c r="C310" s="215"/>
      <c r="D310" s="226" t="s">
        <v>180</v>
      </c>
      <c r="E310" s="227" t="s">
        <v>21</v>
      </c>
      <c r="F310" s="228" t="s">
        <v>456</v>
      </c>
      <c r="G310" s="215"/>
      <c r="H310" s="229">
        <v>114</v>
      </c>
      <c r="I310" s="220"/>
      <c r="J310" s="215"/>
      <c r="K310" s="215"/>
      <c r="L310" s="221"/>
      <c r="M310" s="222"/>
      <c r="N310" s="223"/>
      <c r="O310" s="223"/>
      <c r="P310" s="223"/>
      <c r="Q310" s="223"/>
      <c r="R310" s="223"/>
      <c r="S310" s="223"/>
      <c r="T310" s="224"/>
      <c r="AT310" s="225" t="s">
        <v>180</v>
      </c>
      <c r="AU310" s="225" t="s">
        <v>83</v>
      </c>
      <c r="AV310" s="12" t="s">
        <v>83</v>
      </c>
      <c r="AW310" s="12" t="s">
        <v>35</v>
      </c>
      <c r="AX310" s="12" t="s">
        <v>72</v>
      </c>
      <c r="AY310" s="225" t="s">
        <v>171</v>
      </c>
    </row>
    <row r="311" spans="2:65" s="13" customFormat="1" ht="13.5">
      <c r="B311" s="230"/>
      <c r="C311" s="231"/>
      <c r="D311" s="216" t="s">
        <v>180</v>
      </c>
      <c r="E311" s="241" t="s">
        <v>21</v>
      </c>
      <c r="F311" s="242" t="s">
        <v>207</v>
      </c>
      <c r="G311" s="231"/>
      <c r="H311" s="243">
        <v>940.51</v>
      </c>
      <c r="I311" s="235"/>
      <c r="J311" s="231"/>
      <c r="K311" s="231"/>
      <c r="L311" s="236"/>
      <c r="M311" s="237"/>
      <c r="N311" s="238"/>
      <c r="O311" s="238"/>
      <c r="P311" s="238"/>
      <c r="Q311" s="238"/>
      <c r="R311" s="238"/>
      <c r="S311" s="238"/>
      <c r="T311" s="239"/>
      <c r="AT311" s="240" t="s">
        <v>180</v>
      </c>
      <c r="AU311" s="240" t="s">
        <v>83</v>
      </c>
      <c r="AV311" s="13" t="s">
        <v>178</v>
      </c>
      <c r="AW311" s="13" t="s">
        <v>35</v>
      </c>
      <c r="AX311" s="13" t="s">
        <v>79</v>
      </c>
      <c r="AY311" s="240" t="s">
        <v>171</v>
      </c>
    </row>
    <row r="312" spans="2:65" s="1" customFormat="1" ht="22.5" customHeight="1">
      <c r="B312" s="41"/>
      <c r="C312" s="202" t="s">
        <v>457</v>
      </c>
      <c r="D312" s="202" t="s">
        <v>173</v>
      </c>
      <c r="E312" s="203" t="s">
        <v>458</v>
      </c>
      <c r="F312" s="204" t="s">
        <v>459</v>
      </c>
      <c r="G312" s="205" t="s">
        <v>184</v>
      </c>
      <c r="H312" s="206">
        <v>484.51</v>
      </c>
      <c r="I312" s="207"/>
      <c r="J312" s="208">
        <f>ROUND(I312*H312,2)</f>
        <v>0</v>
      </c>
      <c r="K312" s="204" t="s">
        <v>21</v>
      </c>
      <c r="L312" s="61"/>
      <c r="M312" s="209" t="s">
        <v>21</v>
      </c>
      <c r="N312" s="210" t="s">
        <v>43</v>
      </c>
      <c r="O312" s="42"/>
      <c r="P312" s="211">
        <f>O312*H312</f>
        <v>0</v>
      </c>
      <c r="Q312" s="211">
        <v>4.0000000000000003E-5</v>
      </c>
      <c r="R312" s="211">
        <f>Q312*H312</f>
        <v>1.9380400000000002E-2</v>
      </c>
      <c r="S312" s="211">
        <v>0</v>
      </c>
      <c r="T312" s="212">
        <f>S312*H312</f>
        <v>0</v>
      </c>
      <c r="AR312" s="24" t="s">
        <v>178</v>
      </c>
      <c r="AT312" s="24" t="s">
        <v>173</v>
      </c>
      <c r="AU312" s="24" t="s">
        <v>83</v>
      </c>
      <c r="AY312" s="24" t="s">
        <v>171</v>
      </c>
      <c r="BE312" s="213">
        <f>IF(N312="základní",J312,0)</f>
        <v>0</v>
      </c>
      <c r="BF312" s="213">
        <f>IF(N312="snížená",J312,0)</f>
        <v>0</v>
      </c>
      <c r="BG312" s="213">
        <f>IF(N312="zákl. přenesená",J312,0)</f>
        <v>0</v>
      </c>
      <c r="BH312" s="213">
        <f>IF(N312="sníž. přenesená",J312,0)</f>
        <v>0</v>
      </c>
      <c r="BI312" s="213">
        <f>IF(N312="nulová",J312,0)</f>
        <v>0</v>
      </c>
      <c r="BJ312" s="24" t="s">
        <v>79</v>
      </c>
      <c r="BK312" s="213">
        <f>ROUND(I312*H312,2)</f>
        <v>0</v>
      </c>
      <c r="BL312" s="24" t="s">
        <v>178</v>
      </c>
      <c r="BM312" s="24" t="s">
        <v>460</v>
      </c>
    </row>
    <row r="313" spans="2:65" s="12" customFormat="1" ht="13.5">
      <c r="B313" s="214"/>
      <c r="C313" s="215"/>
      <c r="D313" s="226" t="s">
        <v>180</v>
      </c>
      <c r="E313" s="227" t="s">
        <v>21</v>
      </c>
      <c r="F313" s="228" t="s">
        <v>450</v>
      </c>
      <c r="G313" s="215"/>
      <c r="H313" s="229">
        <v>314.47000000000003</v>
      </c>
      <c r="I313" s="220"/>
      <c r="J313" s="215"/>
      <c r="K313" s="215"/>
      <c r="L313" s="221"/>
      <c r="M313" s="222"/>
      <c r="N313" s="223"/>
      <c r="O313" s="223"/>
      <c r="P313" s="223"/>
      <c r="Q313" s="223"/>
      <c r="R313" s="223"/>
      <c r="S313" s="223"/>
      <c r="T313" s="224"/>
      <c r="AT313" s="225" t="s">
        <v>180</v>
      </c>
      <c r="AU313" s="225" t="s">
        <v>83</v>
      </c>
      <c r="AV313" s="12" t="s">
        <v>83</v>
      </c>
      <c r="AW313" s="12" t="s">
        <v>35</v>
      </c>
      <c r="AX313" s="12" t="s">
        <v>72</v>
      </c>
      <c r="AY313" s="225" t="s">
        <v>171</v>
      </c>
    </row>
    <row r="314" spans="2:65" s="12" customFormat="1" ht="27">
      <c r="B314" s="214"/>
      <c r="C314" s="215"/>
      <c r="D314" s="226" t="s">
        <v>180</v>
      </c>
      <c r="E314" s="227" t="s">
        <v>21</v>
      </c>
      <c r="F314" s="228" t="s">
        <v>451</v>
      </c>
      <c r="G314" s="215"/>
      <c r="H314" s="229">
        <v>170.04</v>
      </c>
      <c r="I314" s="220"/>
      <c r="J314" s="215"/>
      <c r="K314" s="215"/>
      <c r="L314" s="221"/>
      <c r="M314" s="222"/>
      <c r="N314" s="223"/>
      <c r="O314" s="223"/>
      <c r="P314" s="223"/>
      <c r="Q314" s="223"/>
      <c r="R314" s="223"/>
      <c r="S314" s="223"/>
      <c r="T314" s="224"/>
      <c r="AT314" s="225" t="s">
        <v>180</v>
      </c>
      <c r="AU314" s="225" t="s">
        <v>83</v>
      </c>
      <c r="AV314" s="12" t="s">
        <v>83</v>
      </c>
      <c r="AW314" s="12" t="s">
        <v>35</v>
      </c>
      <c r="AX314" s="12" t="s">
        <v>72</v>
      </c>
      <c r="AY314" s="225" t="s">
        <v>171</v>
      </c>
    </row>
    <row r="315" spans="2:65" s="13" customFormat="1" ht="13.5">
      <c r="B315" s="230"/>
      <c r="C315" s="231"/>
      <c r="D315" s="216" t="s">
        <v>180</v>
      </c>
      <c r="E315" s="241" t="s">
        <v>21</v>
      </c>
      <c r="F315" s="242" t="s">
        <v>207</v>
      </c>
      <c r="G315" s="231"/>
      <c r="H315" s="243">
        <v>484.51</v>
      </c>
      <c r="I315" s="235"/>
      <c r="J315" s="231"/>
      <c r="K315" s="231"/>
      <c r="L315" s="236"/>
      <c r="M315" s="237"/>
      <c r="N315" s="238"/>
      <c r="O315" s="238"/>
      <c r="P315" s="238"/>
      <c r="Q315" s="238"/>
      <c r="R315" s="238"/>
      <c r="S315" s="238"/>
      <c r="T315" s="239"/>
      <c r="AT315" s="240" t="s">
        <v>180</v>
      </c>
      <c r="AU315" s="240" t="s">
        <v>83</v>
      </c>
      <c r="AV315" s="13" t="s">
        <v>178</v>
      </c>
      <c r="AW315" s="13" t="s">
        <v>35</v>
      </c>
      <c r="AX315" s="13" t="s">
        <v>79</v>
      </c>
      <c r="AY315" s="240" t="s">
        <v>171</v>
      </c>
    </row>
    <row r="316" spans="2:65" s="1" customFormat="1" ht="22.5" customHeight="1">
      <c r="B316" s="41"/>
      <c r="C316" s="202" t="s">
        <v>461</v>
      </c>
      <c r="D316" s="202" t="s">
        <v>173</v>
      </c>
      <c r="E316" s="203" t="s">
        <v>462</v>
      </c>
      <c r="F316" s="204" t="s">
        <v>463</v>
      </c>
      <c r="G316" s="205" t="s">
        <v>184</v>
      </c>
      <c r="H316" s="206">
        <v>159.05000000000001</v>
      </c>
      <c r="I316" s="207"/>
      <c r="J316" s="208">
        <f>ROUND(I316*H316,2)</f>
        <v>0</v>
      </c>
      <c r="K316" s="204" t="s">
        <v>177</v>
      </c>
      <c r="L316" s="61"/>
      <c r="M316" s="209" t="s">
        <v>21</v>
      </c>
      <c r="N316" s="210" t="s">
        <v>43</v>
      </c>
      <c r="O316" s="42"/>
      <c r="P316" s="211">
        <f>O316*H316</f>
        <v>0</v>
      </c>
      <c r="Q316" s="211">
        <v>0</v>
      </c>
      <c r="R316" s="211">
        <f>Q316*H316</f>
        <v>0</v>
      </c>
      <c r="S316" s="211">
        <v>0</v>
      </c>
      <c r="T316" s="212">
        <f>S316*H316</f>
        <v>0</v>
      </c>
      <c r="AR316" s="24" t="s">
        <v>178</v>
      </c>
      <c r="AT316" s="24" t="s">
        <v>173</v>
      </c>
      <c r="AU316" s="24" t="s">
        <v>83</v>
      </c>
      <c r="AY316" s="24" t="s">
        <v>171</v>
      </c>
      <c r="BE316" s="213">
        <f>IF(N316="základní",J316,0)</f>
        <v>0</v>
      </c>
      <c r="BF316" s="213">
        <f>IF(N316="snížená",J316,0)</f>
        <v>0</v>
      </c>
      <c r="BG316" s="213">
        <f>IF(N316="zákl. přenesená",J316,0)</f>
        <v>0</v>
      </c>
      <c r="BH316" s="213">
        <f>IF(N316="sníž. přenesená",J316,0)</f>
        <v>0</v>
      </c>
      <c r="BI316" s="213">
        <f>IF(N316="nulová",J316,0)</f>
        <v>0</v>
      </c>
      <c r="BJ316" s="24" t="s">
        <v>79</v>
      </c>
      <c r="BK316" s="213">
        <f>ROUND(I316*H316,2)</f>
        <v>0</v>
      </c>
      <c r="BL316" s="24" t="s">
        <v>178</v>
      </c>
      <c r="BM316" s="24" t="s">
        <v>464</v>
      </c>
    </row>
    <row r="317" spans="2:65" s="12" customFormat="1" ht="13.5">
      <c r="B317" s="214"/>
      <c r="C317" s="215"/>
      <c r="D317" s="226" t="s">
        <v>180</v>
      </c>
      <c r="E317" s="227" t="s">
        <v>21</v>
      </c>
      <c r="F317" s="228" t="s">
        <v>465</v>
      </c>
      <c r="G317" s="215"/>
      <c r="H317" s="229">
        <v>94.05</v>
      </c>
      <c r="I317" s="220"/>
      <c r="J317" s="215"/>
      <c r="K317" s="215"/>
      <c r="L317" s="221"/>
      <c r="M317" s="222"/>
      <c r="N317" s="223"/>
      <c r="O317" s="223"/>
      <c r="P317" s="223"/>
      <c r="Q317" s="223"/>
      <c r="R317" s="223"/>
      <c r="S317" s="223"/>
      <c r="T317" s="224"/>
      <c r="AT317" s="225" t="s">
        <v>180</v>
      </c>
      <c r="AU317" s="225" t="s">
        <v>83</v>
      </c>
      <c r="AV317" s="12" t="s">
        <v>83</v>
      </c>
      <c r="AW317" s="12" t="s">
        <v>35</v>
      </c>
      <c r="AX317" s="12" t="s">
        <v>72</v>
      </c>
      <c r="AY317" s="225" t="s">
        <v>171</v>
      </c>
    </row>
    <row r="318" spans="2:65" s="12" customFormat="1" ht="13.5">
      <c r="B318" s="214"/>
      <c r="C318" s="215"/>
      <c r="D318" s="226" t="s">
        <v>180</v>
      </c>
      <c r="E318" s="227" t="s">
        <v>21</v>
      </c>
      <c r="F318" s="228" t="s">
        <v>466</v>
      </c>
      <c r="G318" s="215"/>
      <c r="H318" s="229">
        <v>8</v>
      </c>
      <c r="I318" s="220"/>
      <c r="J318" s="215"/>
      <c r="K318" s="215"/>
      <c r="L318" s="221"/>
      <c r="M318" s="222"/>
      <c r="N318" s="223"/>
      <c r="O318" s="223"/>
      <c r="P318" s="223"/>
      <c r="Q318" s="223"/>
      <c r="R318" s="223"/>
      <c r="S318" s="223"/>
      <c r="T318" s="224"/>
      <c r="AT318" s="225" t="s">
        <v>180</v>
      </c>
      <c r="AU318" s="225" t="s">
        <v>83</v>
      </c>
      <c r="AV318" s="12" t="s">
        <v>83</v>
      </c>
      <c r="AW318" s="12" t="s">
        <v>35</v>
      </c>
      <c r="AX318" s="12" t="s">
        <v>72</v>
      </c>
      <c r="AY318" s="225" t="s">
        <v>171</v>
      </c>
    </row>
    <row r="319" spans="2:65" s="12" customFormat="1" ht="13.5">
      <c r="B319" s="214"/>
      <c r="C319" s="215"/>
      <c r="D319" s="226" t="s">
        <v>180</v>
      </c>
      <c r="E319" s="227" t="s">
        <v>21</v>
      </c>
      <c r="F319" s="228" t="s">
        <v>467</v>
      </c>
      <c r="G319" s="215"/>
      <c r="H319" s="229">
        <v>57</v>
      </c>
      <c r="I319" s="220"/>
      <c r="J319" s="215"/>
      <c r="K319" s="215"/>
      <c r="L319" s="221"/>
      <c r="M319" s="222"/>
      <c r="N319" s="223"/>
      <c r="O319" s="223"/>
      <c r="P319" s="223"/>
      <c r="Q319" s="223"/>
      <c r="R319" s="223"/>
      <c r="S319" s="223"/>
      <c r="T319" s="224"/>
      <c r="AT319" s="225" t="s">
        <v>180</v>
      </c>
      <c r="AU319" s="225" t="s">
        <v>83</v>
      </c>
      <c r="AV319" s="12" t="s">
        <v>83</v>
      </c>
      <c r="AW319" s="12" t="s">
        <v>35</v>
      </c>
      <c r="AX319" s="12" t="s">
        <v>72</v>
      </c>
      <c r="AY319" s="225" t="s">
        <v>171</v>
      </c>
    </row>
    <row r="320" spans="2:65" s="13" customFormat="1" ht="13.5">
      <c r="B320" s="230"/>
      <c r="C320" s="231"/>
      <c r="D320" s="216" t="s">
        <v>180</v>
      </c>
      <c r="E320" s="241" t="s">
        <v>21</v>
      </c>
      <c r="F320" s="242" t="s">
        <v>207</v>
      </c>
      <c r="G320" s="231"/>
      <c r="H320" s="243">
        <v>159.05000000000001</v>
      </c>
      <c r="I320" s="235"/>
      <c r="J320" s="231"/>
      <c r="K320" s="231"/>
      <c r="L320" s="236"/>
      <c r="M320" s="237"/>
      <c r="N320" s="238"/>
      <c r="O320" s="238"/>
      <c r="P320" s="238"/>
      <c r="Q320" s="238"/>
      <c r="R320" s="238"/>
      <c r="S320" s="238"/>
      <c r="T320" s="239"/>
      <c r="AT320" s="240" t="s">
        <v>180</v>
      </c>
      <c r="AU320" s="240" t="s">
        <v>83</v>
      </c>
      <c r="AV320" s="13" t="s">
        <v>178</v>
      </c>
      <c r="AW320" s="13" t="s">
        <v>35</v>
      </c>
      <c r="AX320" s="13" t="s">
        <v>79</v>
      </c>
      <c r="AY320" s="240" t="s">
        <v>171</v>
      </c>
    </row>
    <row r="321" spans="2:65" s="1" customFormat="1" ht="31.5" customHeight="1">
      <c r="B321" s="41"/>
      <c r="C321" s="202" t="s">
        <v>468</v>
      </c>
      <c r="D321" s="202" t="s">
        <v>173</v>
      </c>
      <c r="E321" s="203" t="s">
        <v>469</v>
      </c>
      <c r="F321" s="204" t="s">
        <v>470</v>
      </c>
      <c r="G321" s="205" t="s">
        <v>184</v>
      </c>
      <c r="H321" s="206">
        <v>190.958</v>
      </c>
      <c r="I321" s="207"/>
      <c r="J321" s="208">
        <f>ROUND(I321*H321,2)</f>
        <v>0</v>
      </c>
      <c r="K321" s="204" t="s">
        <v>177</v>
      </c>
      <c r="L321" s="61"/>
      <c r="M321" s="209" t="s">
        <v>21</v>
      </c>
      <c r="N321" s="210" t="s">
        <v>43</v>
      </c>
      <c r="O321" s="42"/>
      <c r="P321" s="211">
        <f>O321*H321</f>
        <v>0</v>
      </c>
      <c r="Q321" s="211">
        <v>0</v>
      </c>
      <c r="R321" s="211">
        <f>Q321*H321</f>
        <v>0</v>
      </c>
      <c r="S321" s="211">
        <v>0.26100000000000001</v>
      </c>
      <c r="T321" s="212">
        <f>S321*H321</f>
        <v>49.840038</v>
      </c>
      <c r="AR321" s="24" t="s">
        <v>178</v>
      </c>
      <c r="AT321" s="24" t="s">
        <v>173</v>
      </c>
      <c r="AU321" s="24" t="s">
        <v>83</v>
      </c>
      <c r="AY321" s="24" t="s">
        <v>171</v>
      </c>
      <c r="BE321" s="213">
        <f>IF(N321="základní",J321,0)</f>
        <v>0</v>
      </c>
      <c r="BF321" s="213">
        <f>IF(N321="snížená",J321,0)</f>
        <v>0</v>
      </c>
      <c r="BG321" s="213">
        <f>IF(N321="zákl. přenesená",J321,0)</f>
        <v>0</v>
      </c>
      <c r="BH321" s="213">
        <f>IF(N321="sníž. přenesená",J321,0)</f>
        <v>0</v>
      </c>
      <c r="BI321" s="213">
        <f>IF(N321="nulová",J321,0)</f>
        <v>0</v>
      </c>
      <c r="BJ321" s="24" t="s">
        <v>79</v>
      </c>
      <c r="BK321" s="213">
        <f>ROUND(I321*H321,2)</f>
        <v>0</v>
      </c>
      <c r="BL321" s="24" t="s">
        <v>178</v>
      </c>
      <c r="BM321" s="24" t="s">
        <v>471</v>
      </c>
    </row>
    <row r="322" spans="2:65" s="12" customFormat="1" ht="13.5">
      <c r="B322" s="214"/>
      <c r="C322" s="215"/>
      <c r="D322" s="226" t="s">
        <v>180</v>
      </c>
      <c r="E322" s="227" t="s">
        <v>21</v>
      </c>
      <c r="F322" s="228" t="s">
        <v>472</v>
      </c>
      <c r="G322" s="215"/>
      <c r="H322" s="229">
        <v>13.324999999999999</v>
      </c>
      <c r="I322" s="220"/>
      <c r="J322" s="215"/>
      <c r="K322" s="215"/>
      <c r="L322" s="221"/>
      <c r="M322" s="222"/>
      <c r="N322" s="223"/>
      <c r="O322" s="223"/>
      <c r="P322" s="223"/>
      <c r="Q322" s="223"/>
      <c r="R322" s="223"/>
      <c r="S322" s="223"/>
      <c r="T322" s="224"/>
      <c r="AT322" s="225" t="s">
        <v>180</v>
      </c>
      <c r="AU322" s="225" t="s">
        <v>83</v>
      </c>
      <c r="AV322" s="12" t="s">
        <v>83</v>
      </c>
      <c r="AW322" s="12" t="s">
        <v>35</v>
      </c>
      <c r="AX322" s="12" t="s">
        <v>72</v>
      </c>
      <c r="AY322" s="225" t="s">
        <v>171</v>
      </c>
    </row>
    <row r="323" spans="2:65" s="12" customFormat="1" ht="13.5">
      <c r="B323" s="214"/>
      <c r="C323" s="215"/>
      <c r="D323" s="226" t="s">
        <v>180</v>
      </c>
      <c r="E323" s="227" t="s">
        <v>21</v>
      </c>
      <c r="F323" s="228" t="s">
        <v>473</v>
      </c>
      <c r="G323" s="215"/>
      <c r="H323" s="229">
        <v>17.28</v>
      </c>
      <c r="I323" s="220"/>
      <c r="J323" s="215"/>
      <c r="K323" s="215"/>
      <c r="L323" s="221"/>
      <c r="M323" s="222"/>
      <c r="N323" s="223"/>
      <c r="O323" s="223"/>
      <c r="P323" s="223"/>
      <c r="Q323" s="223"/>
      <c r="R323" s="223"/>
      <c r="S323" s="223"/>
      <c r="T323" s="224"/>
      <c r="AT323" s="225" t="s">
        <v>180</v>
      </c>
      <c r="AU323" s="225" t="s">
        <v>83</v>
      </c>
      <c r="AV323" s="12" t="s">
        <v>83</v>
      </c>
      <c r="AW323" s="12" t="s">
        <v>35</v>
      </c>
      <c r="AX323" s="12" t="s">
        <v>72</v>
      </c>
      <c r="AY323" s="225" t="s">
        <v>171</v>
      </c>
    </row>
    <row r="324" spans="2:65" s="14" customFormat="1" ht="13.5">
      <c r="B324" s="244"/>
      <c r="C324" s="245"/>
      <c r="D324" s="226" t="s">
        <v>180</v>
      </c>
      <c r="E324" s="246" t="s">
        <v>21</v>
      </c>
      <c r="F324" s="247" t="s">
        <v>474</v>
      </c>
      <c r="G324" s="245"/>
      <c r="H324" s="248">
        <v>30.605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AT324" s="254" t="s">
        <v>180</v>
      </c>
      <c r="AU324" s="254" t="s">
        <v>83</v>
      </c>
      <c r="AV324" s="14" t="s">
        <v>99</v>
      </c>
      <c r="AW324" s="14" t="s">
        <v>35</v>
      </c>
      <c r="AX324" s="14" t="s">
        <v>72</v>
      </c>
      <c r="AY324" s="254" t="s">
        <v>171</v>
      </c>
    </row>
    <row r="325" spans="2:65" s="12" customFormat="1" ht="27">
      <c r="B325" s="214"/>
      <c r="C325" s="215"/>
      <c r="D325" s="226" t="s">
        <v>180</v>
      </c>
      <c r="E325" s="227" t="s">
        <v>21</v>
      </c>
      <c r="F325" s="228" t="s">
        <v>475</v>
      </c>
      <c r="G325" s="215"/>
      <c r="H325" s="229">
        <v>42.59</v>
      </c>
      <c r="I325" s="220"/>
      <c r="J325" s="215"/>
      <c r="K325" s="215"/>
      <c r="L325" s="221"/>
      <c r="M325" s="222"/>
      <c r="N325" s="223"/>
      <c r="O325" s="223"/>
      <c r="P325" s="223"/>
      <c r="Q325" s="223"/>
      <c r="R325" s="223"/>
      <c r="S325" s="223"/>
      <c r="T325" s="224"/>
      <c r="AT325" s="225" t="s">
        <v>180</v>
      </c>
      <c r="AU325" s="225" t="s">
        <v>83</v>
      </c>
      <c r="AV325" s="12" t="s">
        <v>83</v>
      </c>
      <c r="AW325" s="12" t="s">
        <v>35</v>
      </c>
      <c r="AX325" s="12" t="s">
        <v>72</v>
      </c>
      <c r="AY325" s="225" t="s">
        <v>171</v>
      </c>
    </row>
    <row r="326" spans="2:65" s="12" customFormat="1" ht="13.5">
      <c r="B326" s="214"/>
      <c r="C326" s="215"/>
      <c r="D326" s="226" t="s">
        <v>180</v>
      </c>
      <c r="E326" s="227" t="s">
        <v>21</v>
      </c>
      <c r="F326" s="228" t="s">
        <v>476</v>
      </c>
      <c r="G326" s="215"/>
      <c r="H326" s="229">
        <v>5.5</v>
      </c>
      <c r="I326" s="220"/>
      <c r="J326" s="215"/>
      <c r="K326" s="215"/>
      <c r="L326" s="221"/>
      <c r="M326" s="222"/>
      <c r="N326" s="223"/>
      <c r="O326" s="223"/>
      <c r="P326" s="223"/>
      <c r="Q326" s="223"/>
      <c r="R326" s="223"/>
      <c r="S326" s="223"/>
      <c r="T326" s="224"/>
      <c r="AT326" s="225" t="s">
        <v>180</v>
      </c>
      <c r="AU326" s="225" t="s">
        <v>83</v>
      </c>
      <c r="AV326" s="12" t="s">
        <v>83</v>
      </c>
      <c r="AW326" s="12" t="s">
        <v>35</v>
      </c>
      <c r="AX326" s="12" t="s">
        <v>72</v>
      </c>
      <c r="AY326" s="225" t="s">
        <v>171</v>
      </c>
    </row>
    <row r="327" spans="2:65" s="12" customFormat="1" ht="13.5">
      <c r="B327" s="214"/>
      <c r="C327" s="215"/>
      <c r="D327" s="226" t="s">
        <v>180</v>
      </c>
      <c r="E327" s="227" t="s">
        <v>21</v>
      </c>
      <c r="F327" s="228" t="s">
        <v>477</v>
      </c>
      <c r="G327" s="215"/>
      <c r="H327" s="229">
        <v>63.118000000000002</v>
      </c>
      <c r="I327" s="220"/>
      <c r="J327" s="215"/>
      <c r="K327" s="215"/>
      <c r="L327" s="221"/>
      <c r="M327" s="222"/>
      <c r="N327" s="223"/>
      <c r="O327" s="223"/>
      <c r="P327" s="223"/>
      <c r="Q327" s="223"/>
      <c r="R327" s="223"/>
      <c r="S327" s="223"/>
      <c r="T327" s="224"/>
      <c r="AT327" s="225" t="s">
        <v>180</v>
      </c>
      <c r="AU327" s="225" t="s">
        <v>83</v>
      </c>
      <c r="AV327" s="12" t="s">
        <v>83</v>
      </c>
      <c r="AW327" s="12" t="s">
        <v>35</v>
      </c>
      <c r="AX327" s="12" t="s">
        <v>72</v>
      </c>
      <c r="AY327" s="225" t="s">
        <v>171</v>
      </c>
    </row>
    <row r="328" spans="2:65" s="12" customFormat="1" ht="13.5">
      <c r="B328" s="214"/>
      <c r="C328" s="215"/>
      <c r="D328" s="226" t="s">
        <v>180</v>
      </c>
      <c r="E328" s="227" t="s">
        <v>21</v>
      </c>
      <c r="F328" s="228" t="s">
        <v>478</v>
      </c>
      <c r="G328" s="215"/>
      <c r="H328" s="229">
        <v>25.16</v>
      </c>
      <c r="I328" s="220"/>
      <c r="J328" s="215"/>
      <c r="K328" s="215"/>
      <c r="L328" s="221"/>
      <c r="M328" s="222"/>
      <c r="N328" s="223"/>
      <c r="O328" s="223"/>
      <c r="P328" s="223"/>
      <c r="Q328" s="223"/>
      <c r="R328" s="223"/>
      <c r="S328" s="223"/>
      <c r="T328" s="224"/>
      <c r="AT328" s="225" t="s">
        <v>180</v>
      </c>
      <c r="AU328" s="225" t="s">
        <v>83</v>
      </c>
      <c r="AV328" s="12" t="s">
        <v>83</v>
      </c>
      <c r="AW328" s="12" t="s">
        <v>35</v>
      </c>
      <c r="AX328" s="12" t="s">
        <v>72</v>
      </c>
      <c r="AY328" s="225" t="s">
        <v>171</v>
      </c>
    </row>
    <row r="329" spans="2:65" s="14" customFormat="1" ht="13.5">
      <c r="B329" s="244"/>
      <c r="C329" s="245"/>
      <c r="D329" s="226" t="s">
        <v>180</v>
      </c>
      <c r="E329" s="246" t="s">
        <v>21</v>
      </c>
      <c r="F329" s="247" t="s">
        <v>479</v>
      </c>
      <c r="G329" s="245"/>
      <c r="H329" s="248">
        <v>136.36799999999999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AT329" s="254" t="s">
        <v>180</v>
      </c>
      <c r="AU329" s="254" t="s">
        <v>83</v>
      </c>
      <c r="AV329" s="14" t="s">
        <v>99</v>
      </c>
      <c r="AW329" s="14" t="s">
        <v>35</v>
      </c>
      <c r="AX329" s="14" t="s">
        <v>72</v>
      </c>
      <c r="AY329" s="254" t="s">
        <v>171</v>
      </c>
    </row>
    <row r="330" spans="2:65" s="12" customFormat="1" ht="13.5">
      <c r="B330" s="214"/>
      <c r="C330" s="215"/>
      <c r="D330" s="226" t="s">
        <v>180</v>
      </c>
      <c r="E330" s="227" t="s">
        <v>21</v>
      </c>
      <c r="F330" s="228" t="s">
        <v>480</v>
      </c>
      <c r="G330" s="215"/>
      <c r="H330" s="229">
        <v>3</v>
      </c>
      <c r="I330" s="220"/>
      <c r="J330" s="215"/>
      <c r="K330" s="215"/>
      <c r="L330" s="221"/>
      <c r="M330" s="222"/>
      <c r="N330" s="223"/>
      <c r="O330" s="223"/>
      <c r="P330" s="223"/>
      <c r="Q330" s="223"/>
      <c r="R330" s="223"/>
      <c r="S330" s="223"/>
      <c r="T330" s="224"/>
      <c r="AT330" s="225" t="s">
        <v>180</v>
      </c>
      <c r="AU330" s="225" t="s">
        <v>83</v>
      </c>
      <c r="AV330" s="12" t="s">
        <v>83</v>
      </c>
      <c r="AW330" s="12" t="s">
        <v>35</v>
      </c>
      <c r="AX330" s="12" t="s">
        <v>72</v>
      </c>
      <c r="AY330" s="225" t="s">
        <v>171</v>
      </c>
    </row>
    <row r="331" spans="2:65" s="12" customFormat="1" ht="13.5">
      <c r="B331" s="214"/>
      <c r="C331" s="215"/>
      <c r="D331" s="226" t="s">
        <v>180</v>
      </c>
      <c r="E331" s="227" t="s">
        <v>21</v>
      </c>
      <c r="F331" s="228" t="s">
        <v>481</v>
      </c>
      <c r="G331" s="215"/>
      <c r="H331" s="229">
        <v>11.385</v>
      </c>
      <c r="I331" s="220"/>
      <c r="J331" s="215"/>
      <c r="K331" s="215"/>
      <c r="L331" s="221"/>
      <c r="M331" s="222"/>
      <c r="N331" s="223"/>
      <c r="O331" s="223"/>
      <c r="P331" s="223"/>
      <c r="Q331" s="223"/>
      <c r="R331" s="223"/>
      <c r="S331" s="223"/>
      <c r="T331" s="224"/>
      <c r="AT331" s="225" t="s">
        <v>180</v>
      </c>
      <c r="AU331" s="225" t="s">
        <v>83</v>
      </c>
      <c r="AV331" s="12" t="s">
        <v>83</v>
      </c>
      <c r="AW331" s="12" t="s">
        <v>35</v>
      </c>
      <c r="AX331" s="12" t="s">
        <v>72</v>
      </c>
      <c r="AY331" s="225" t="s">
        <v>171</v>
      </c>
    </row>
    <row r="332" spans="2:65" s="14" customFormat="1" ht="13.5">
      <c r="B332" s="244"/>
      <c r="C332" s="245"/>
      <c r="D332" s="226" t="s">
        <v>180</v>
      </c>
      <c r="E332" s="246" t="s">
        <v>21</v>
      </c>
      <c r="F332" s="247" t="s">
        <v>482</v>
      </c>
      <c r="G332" s="245"/>
      <c r="H332" s="248">
        <v>14.385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AT332" s="254" t="s">
        <v>180</v>
      </c>
      <c r="AU332" s="254" t="s">
        <v>83</v>
      </c>
      <c r="AV332" s="14" t="s">
        <v>99</v>
      </c>
      <c r="AW332" s="14" t="s">
        <v>35</v>
      </c>
      <c r="AX332" s="14" t="s">
        <v>72</v>
      </c>
      <c r="AY332" s="254" t="s">
        <v>171</v>
      </c>
    </row>
    <row r="333" spans="2:65" s="12" customFormat="1" ht="13.5">
      <c r="B333" s="214"/>
      <c r="C333" s="215"/>
      <c r="D333" s="226" t="s">
        <v>180</v>
      </c>
      <c r="E333" s="227" t="s">
        <v>21</v>
      </c>
      <c r="F333" s="228" t="s">
        <v>483</v>
      </c>
      <c r="G333" s="215"/>
      <c r="H333" s="229">
        <v>11.2</v>
      </c>
      <c r="I333" s="220"/>
      <c r="J333" s="215"/>
      <c r="K333" s="215"/>
      <c r="L333" s="221"/>
      <c r="M333" s="222"/>
      <c r="N333" s="223"/>
      <c r="O333" s="223"/>
      <c r="P333" s="223"/>
      <c r="Q333" s="223"/>
      <c r="R333" s="223"/>
      <c r="S333" s="223"/>
      <c r="T333" s="224"/>
      <c r="AT333" s="225" t="s">
        <v>180</v>
      </c>
      <c r="AU333" s="225" t="s">
        <v>83</v>
      </c>
      <c r="AV333" s="12" t="s">
        <v>83</v>
      </c>
      <c r="AW333" s="12" t="s">
        <v>35</v>
      </c>
      <c r="AX333" s="12" t="s">
        <v>72</v>
      </c>
      <c r="AY333" s="225" t="s">
        <v>171</v>
      </c>
    </row>
    <row r="334" spans="2:65" s="12" customFormat="1" ht="13.5">
      <c r="B334" s="214"/>
      <c r="C334" s="215"/>
      <c r="D334" s="226" t="s">
        <v>180</v>
      </c>
      <c r="E334" s="227" t="s">
        <v>21</v>
      </c>
      <c r="F334" s="228" t="s">
        <v>484</v>
      </c>
      <c r="G334" s="215"/>
      <c r="H334" s="229">
        <v>-1.6</v>
      </c>
      <c r="I334" s="220"/>
      <c r="J334" s="215"/>
      <c r="K334" s="215"/>
      <c r="L334" s="221"/>
      <c r="M334" s="222"/>
      <c r="N334" s="223"/>
      <c r="O334" s="223"/>
      <c r="P334" s="223"/>
      <c r="Q334" s="223"/>
      <c r="R334" s="223"/>
      <c r="S334" s="223"/>
      <c r="T334" s="224"/>
      <c r="AT334" s="225" t="s">
        <v>180</v>
      </c>
      <c r="AU334" s="225" t="s">
        <v>83</v>
      </c>
      <c r="AV334" s="12" t="s">
        <v>83</v>
      </c>
      <c r="AW334" s="12" t="s">
        <v>35</v>
      </c>
      <c r="AX334" s="12" t="s">
        <v>72</v>
      </c>
      <c r="AY334" s="225" t="s">
        <v>171</v>
      </c>
    </row>
    <row r="335" spans="2:65" s="13" customFormat="1" ht="13.5">
      <c r="B335" s="230"/>
      <c r="C335" s="231"/>
      <c r="D335" s="216" t="s">
        <v>180</v>
      </c>
      <c r="E335" s="241" t="s">
        <v>21</v>
      </c>
      <c r="F335" s="242" t="s">
        <v>207</v>
      </c>
      <c r="G335" s="231"/>
      <c r="H335" s="243">
        <v>190.958</v>
      </c>
      <c r="I335" s="235"/>
      <c r="J335" s="231"/>
      <c r="K335" s="231"/>
      <c r="L335" s="236"/>
      <c r="M335" s="237"/>
      <c r="N335" s="238"/>
      <c r="O335" s="238"/>
      <c r="P335" s="238"/>
      <c r="Q335" s="238"/>
      <c r="R335" s="238"/>
      <c r="S335" s="238"/>
      <c r="T335" s="239"/>
      <c r="AT335" s="240" t="s">
        <v>180</v>
      </c>
      <c r="AU335" s="240" t="s">
        <v>83</v>
      </c>
      <c r="AV335" s="13" t="s">
        <v>178</v>
      </c>
      <c r="AW335" s="13" t="s">
        <v>35</v>
      </c>
      <c r="AX335" s="13" t="s">
        <v>79</v>
      </c>
      <c r="AY335" s="240" t="s">
        <v>171</v>
      </c>
    </row>
    <row r="336" spans="2:65" s="1" customFormat="1" ht="31.5" customHeight="1">
      <c r="B336" s="41"/>
      <c r="C336" s="202" t="s">
        <v>485</v>
      </c>
      <c r="D336" s="202" t="s">
        <v>173</v>
      </c>
      <c r="E336" s="203" t="s">
        <v>486</v>
      </c>
      <c r="F336" s="204" t="s">
        <v>487</v>
      </c>
      <c r="G336" s="205" t="s">
        <v>193</v>
      </c>
      <c r="H336" s="206">
        <v>3.3010000000000002</v>
      </c>
      <c r="I336" s="207"/>
      <c r="J336" s="208">
        <f>ROUND(I336*H336,2)</f>
        <v>0</v>
      </c>
      <c r="K336" s="204" t="s">
        <v>177</v>
      </c>
      <c r="L336" s="61"/>
      <c r="M336" s="209" t="s">
        <v>21</v>
      </c>
      <c r="N336" s="210" t="s">
        <v>43</v>
      </c>
      <c r="O336" s="42"/>
      <c r="P336" s="211">
        <f>O336*H336</f>
        <v>0</v>
      </c>
      <c r="Q336" s="211">
        <v>0</v>
      </c>
      <c r="R336" s="211">
        <f>Q336*H336</f>
        <v>0</v>
      </c>
      <c r="S336" s="211">
        <v>1.8</v>
      </c>
      <c r="T336" s="212">
        <f>S336*H336</f>
        <v>5.9418000000000006</v>
      </c>
      <c r="AR336" s="24" t="s">
        <v>178</v>
      </c>
      <c r="AT336" s="24" t="s">
        <v>173</v>
      </c>
      <c r="AU336" s="24" t="s">
        <v>83</v>
      </c>
      <c r="AY336" s="24" t="s">
        <v>171</v>
      </c>
      <c r="BE336" s="213">
        <f>IF(N336="základní",J336,0)</f>
        <v>0</v>
      </c>
      <c r="BF336" s="213">
        <f>IF(N336="snížená",J336,0)</f>
        <v>0</v>
      </c>
      <c r="BG336" s="213">
        <f>IF(N336="zákl. přenesená",J336,0)</f>
        <v>0</v>
      </c>
      <c r="BH336" s="213">
        <f>IF(N336="sníž. přenesená",J336,0)</f>
        <v>0</v>
      </c>
      <c r="BI336" s="213">
        <f>IF(N336="nulová",J336,0)</f>
        <v>0</v>
      </c>
      <c r="BJ336" s="24" t="s">
        <v>79</v>
      </c>
      <c r="BK336" s="213">
        <f>ROUND(I336*H336,2)</f>
        <v>0</v>
      </c>
      <c r="BL336" s="24" t="s">
        <v>178</v>
      </c>
      <c r="BM336" s="24" t="s">
        <v>488</v>
      </c>
    </row>
    <row r="337" spans="2:65" s="12" customFormat="1" ht="13.5">
      <c r="B337" s="214"/>
      <c r="C337" s="215"/>
      <c r="D337" s="226" t="s">
        <v>180</v>
      </c>
      <c r="E337" s="227" t="s">
        <v>21</v>
      </c>
      <c r="F337" s="228" t="s">
        <v>489</v>
      </c>
      <c r="G337" s="215"/>
      <c r="H337" s="229">
        <v>2.569</v>
      </c>
      <c r="I337" s="220"/>
      <c r="J337" s="215"/>
      <c r="K337" s="215"/>
      <c r="L337" s="221"/>
      <c r="M337" s="222"/>
      <c r="N337" s="223"/>
      <c r="O337" s="223"/>
      <c r="P337" s="223"/>
      <c r="Q337" s="223"/>
      <c r="R337" s="223"/>
      <c r="S337" s="223"/>
      <c r="T337" s="224"/>
      <c r="AT337" s="225" t="s">
        <v>180</v>
      </c>
      <c r="AU337" s="225" t="s">
        <v>83</v>
      </c>
      <c r="AV337" s="12" t="s">
        <v>83</v>
      </c>
      <c r="AW337" s="12" t="s">
        <v>35</v>
      </c>
      <c r="AX337" s="12" t="s">
        <v>72</v>
      </c>
      <c r="AY337" s="225" t="s">
        <v>171</v>
      </c>
    </row>
    <row r="338" spans="2:65" s="12" customFormat="1" ht="13.5">
      <c r="B338" s="214"/>
      <c r="C338" s="215"/>
      <c r="D338" s="226" t="s">
        <v>180</v>
      </c>
      <c r="E338" s="227" t="s">
        <v>21</v>
      </c>
      <c r="F338" s="228" t="s">
        <v>490</v>
      </c>
      <c r="G338" s="215"/>
      <c r="H338" s="229">
        <v>0.432</v>
      </c>
      <c r="I338" s="220"/>
      <c r="J338" s="215"/>
      <c r="K338" s="215"/>
      <c r="L338" s="221"/>
      <c r="M338" s="222"/>
      <c r="N338" s="223"/>
      <c r="O338" s="223"/>
      <c r="P338" s="223"/>
      <c r="Q338" s="223"/>
      <c r="R338" s="223"/>
      <c r="S338" s="223"/>
      <c r="T338" s="224"/>
      <c r="AT338" s="225" t="s">
        <v>180</v>
      </c>
      <c r="AU338" s="225" t="s">
        <v>83</v>
      </c>
      <c r="AV338" s="12" t="s">
        <v>83</v>
      </c>
      <c r="AW338" s="12" t="s">
        <v>35</v>
      </c>
      <c r="AX338" s="12" t="s">
        <v>72</v>
      </c>
      <c r="AY338" s="225" t="s">
        <v>171</v>
      </c>
    </row>
    <row r="339" spans="2:65" s="13" customFormat="1" ht="13.5">
      <c r="B339" s="230"/>
      <c r="C339" s="231"/>
      <c r="D339" s="226" t="s">
        <v>180</v>
      </c>
      <c r="E339" s="232" t="s">
        <v>21</v>
      </c>
      <c r="F339" s="233" t="s">
        <v>207</v>
      </c>
      <c r="G339" s="231"/>
      <c r="H339" s="234">
        <v>3.0009999999999999</v>
      </c>
      <c r="I339" s="235"/>
      <c r="J339" s="231"/>
      <c r="K339" s="231"/>
      <c r="L339" s="236"/>
      <c r="M339" s="237"/>
      <c r="N339" s="238"/>
      <c r="O339" s="238"/>
      <c r="P339" s="238"/>
      <c r="Q339" s="238"/>
      <c r="R339" s="238"/>
      <c r="S339" s="238"/>
      <c r="T339" s="239"/>
      <c r="AT339" s="240" t="s">
        <v>180</v>
      </c>
      <c r="AU339" s="240" t="s">
        <v>83</v>
      </c>
      <c r="AV339" s="13" t="s">
        <v>178</v>
      </c>
      <c r="AW339" s="13" t="s">
        <v>35</v>
      </c>
      <c r="AX339" s="13" t="s">
        <v>79</v>
      </c>
      <c r="AY339" s="240" t="s">
        <v>171</v>
      </c>
    </row>
    <row r="340" spans="2:65" s="12" customFormat="1" ht="13.5">
      <c r="B340" s="214"/>
      <c r="C340" s="215"/>
      <c r="D340" s="216" t="s">
        <v>180</v>
      </c>
      <c r="E340" s="215"/>
      <c r="F340" s="218" t="s">
        <v>491</v>
      </c>
      <c r="G340" s="215"/>
      <c r="H340" s="219">
        <v>3.3010000000000002</v>
      </c>
      <c r="I340" s="220"/>
      <c r="J340" s="215"/>
      <c r="K340" s="215"/>
      <c r="L340" s="221"/>
      <c r="M340" s="222"/>
      <c r="N340" s="223"/>
      <c r="O340" s="223"/>
      <c r="P340" s="223"/>
      <c r="Q340" s="223"/>
      <c r="R340" s="223"/>
      <c r="S340" s="223"/>
      <c r="T340" s="224"/>
      <c r="AT340" s="225" t="s">
        <v>180</v>
      </c>
      <c r="AU340" s="225" t="s">
        <v>83</v>
      </c>
      <c r="AV340" s="12" t="s">
        <v>83</v>
      </c>
      <c r="AW340" s="12" t="s">
        <v>6</v>
      </c>
      <c r="AX340" s="12" t="s">
        <v>79</v>
      </c>
      <c r="AY340" s="225" t="s">
        <v>171</v>
      </c>
    </row>
    <row r="341" spans="2:65" s="1" customFormat="1" ht="31.5" customHeight="1">
      <c r="B341" s="41"/>
      <c r="C341" s="202" t="s">
        <v>492</v>
      </c>
      <c r="D341" s="202" t="s">
        <v>173</v>
      </c>
      <c r="E341" s="203" t="s">
        <v>493</v>
      </c>
      <c r="F341" s="204" t="s">
        <v>494</v>
      </c>
      <c r="G341" s="205" t="s">
        <v>176</v>
      </c>
      <c r="H341" s="206">
        <v>14</v>
      </c>
      <c r="I341" s="207"/>
      <c r="J341" s="208">
        <f>ROUND(I341*H341,2)</f>
        <v>0</v>
      </c>
      <c r="K341" s="204" t="s">
        <v>177</v>
      </c>
      <c r="L341" s="61"/>
      <c r="M341" s="209" t="s">
        <v>21</v>
      </c>
      <c r="N341" s="210" t="s">
        <v>43</v>
      </c>
      <c r="O341" s="42"/>
      <c r="P341" s="211">
        <f>O341*H341</f>
        <v>0</v>
      </c>
      <c r="Q341" s="211">
        <v>0</v>
      </c>
      <c r="R341" s="211">
        <f>Q341*H341</f>
        <v>0</v>
      </c>
      <c r="S341" s="211">
        <v>3.9E-2</v>
      </c>
      <c r="T341" s="212">
        <f>S341*H341</f>
        <v>0.54600000000000004</v>
      </c>
      <c r="AR341" s="24" t="s">
        <v>178</v>
      </c>
      <c r="AT341" s="24" t="s">
        <v>173</v>
      </c>
      <c r="AU341" s="24" t="s">
        <v>83</v>
      </c>
      <c r="AY341" s="24" t="s">
        <v>171</v>
      </c>
      <c r="BE341" s="213">
        <f>IF(N341="základní",J341,0)</f>
        <v>0</v>
      </c>
      <c r="BF341" s="213">
        <f>IF(N341="snížená",J341,0)</f>
        <v>0</v>
      </c>
      <c r="BG341" s="213">
        <f>IF(N341="zákl. přenesená",J341,0)</f>
        <v>0</v>
      </c>
      <c r="BH341" s="213">
        <f>IF(N341="sníž. přenesená",J341,0)</f>
        <v>0</v>
      </c>
      <c r="BI341" s="213">
        <f>IF(N341="nulová",J341,0)</f>
        <v>0</v>
      </c>
      <c r="BJ341" s="24" t="s">
        <v>79</v>
      </c>
      <c r="BK341" s="213">
        <f>ROUND(I341*H341,2)</f>
        <v>0</v>
      </c>
      <c r="BL341" s="24" t="s">
        <v>178</v>
      </c>
      <c r="BM341" s="24" t="s">
        <v>495</v>
      </c>
    </row>
    <row r="342" spans="2:65" s="12" customFormat="1" ht="13.5">
      <c r="B342" s="214"/>
      <c r="C342" s="215"/>
      <c r="D342" s="216" t="s">
        <v>180</v>
      </c>
      <c r="E342" s="217" t="s">
        <v>21</v>
      </c>
      <c r="F342" s="218" t="s">
        <v>496</v>
      </c>
      <c r="G342" s="215"/>
      <c r="H342" s="219">
        <v>14</v>
      </c>
      <c r="I342" s="220"/>
      <c r="J342" s="215"/>
      <c r="K342" s="215"/>
      <c r="L342" s="221"/>
      <c r="M342" s="222"/>
      <c r="N342" s="223"/>
      <c r="O342" s="223"/>
      <c r="P342" s="223"/>
      <c r="Q342" s="223"/>
      <c r="R342" s="223"/>
      <c r="S342" s="223"/>
      <c r="T342" s="224"/>
      <c r="AT342" s="225" t="s">
        <v>180</v>
      </c>
      <c r="AU342" s="225" t="s">
        <v>83</v>
      </c>
      <c r="AV342" s="12" t="s">
        <v>83</v>
      </c>
      <c r="AW342" s="12" t="s">
        <v>35</v>
      </c>
      <c r="AX342" s="12" t="s">
        <v>79</v>
      </c>
      <c r="AY342" s="225" t="s">
        <v>171</v>
      </c>
    </row>
    <row r="343" spans="2:65" s="1" customFormat="1" ht="22.5" customHeight="1">
      <c r="B343" s="41"/>
      <c r="C343" s="202" t="s">
        <v>497</v>
      </c>
      <c r="D343" s="202" t="s">
        <v>173</v>
      </c>
      <c r="E343" s="203" t="s">
        <v>498</v>
      </c>
      <c r="F343" s="204" t="s">
        <v>499</v>
      </c>
      <c r="G343" s="205" t="s">
        <v>193</v>
      </c>
      <c r="H343" s="206">
        <v>3.5990000000000002</v>
      </c>
      <c r="I343" s="207"/>
      <c r="J343" s="208">
        <f>ROUND(I343*H343,2)</f>
        <v>0</v>
      </c>
      <c r="K343" s="204" t="s">
        <v>177</v>
      </c>
      <c r="L343" s="61"/>
      <c r="M343" s="209" t="s">
        <v>21</v>
      </c>
      <c r="N343" s="210" t="s">
        <v>43</v>
      </c>
      <c r="O343" s="42"/>
      <c r="P343" s="211">
        <f>O343*H343</f>
        <v>0</v>
      </c>
      <c r="Q343" s="211">
        <v>0</v>
      </c>
      <c r="R343" s="211">
        <f>Q343*H343</f>
        <v>0</v>
      </c>
      <c r="S343" s="211">
        <v>2.4</v>
      </c>
      <c r="T343" s="212">
        <f>S343*H343</f>
        <v>8.6376000000000008</v>
      </c>
      <c r="AR343" s="24" t="s">
        <v>178</v>
      </c>
      <c r="AT343" s="24" t="s">
        <v>173</v>
      </c>
      <c r="AU343" s="24" t="s">
        <v>83</v>
      </c>
      <c r="AY343" s="24" t="s">
        <v>171</v>
      </c>
      <c r="BE343" s="213">
        <f>IF(N343="základní",J343,0)</f>
        <v>0</v>
      </c>
      <c r="BF343" s="213">
        <f>IF(N343="snížená",J343,0)</f>
        <v>0</v>
      </c>
      <c r="BG343" s="213">
        <f>IF(N343="zákl. přenesená",J343,0)</f>
        <v>0</v>
      </c>
      <c r="BH343" s="213">
        <f>IF(N343="sníž. přenesená",J343,0)</f>
        <v>0</v>
      </c>
      <c r="BI343" s="213">
        <f>IF(N343="nulová",J343,0)</f>
        <v>0</v>
      </c>
      <c r="BJ343" s="24" t="s">
        <v>79</v>
      </c>
      <c r="BK343" s="213">
        <f>ROUND(I343*H343,2)</f>
        <v>0</v>
      </c>
      <c r="BL343" s="24" t="s">
        <v>178</v>
      </c>
      <c r="BM343" s="24" t="s">
        <v>500</v>
      </c>
    </row>
    <row r="344" spans="2:65" s="12" customFormat="1" ht="13.5">
      <c r="B344" s="214"/>
      <c r="C344" s="215"/>
      <c r="D344" s="226" t="s">
        <v>180</v>
      </c>
      <c r="E344" s="227" t="s">
        <v>21</v>
      </c>
      <c r="F344" s="228" t="s">
        <v>501</v>
      </c>
      <c r="G344" s="215"/>
      <c r="H344" s="229">
        <v>0.67500000000000004</v>
      </c>
      <c r="I344" s="220"/>
      <c r="J344" s="215"/>
      <c r="K344" s="215"/>
      <c r="L344" s="221"/>
      <c r="M344" s="222"/>
      <c r="N344" s="223"/>
      <c r="O344" s="223"/>
      <c r="P344" s="223"/>
      <c r="Q344" s="223"/>
      <c r="R344" s="223"/>
      <c r="S344" s="223"/>
      <c r="T344" s="224"/>
      <c r="AT344" s="225" t="s">
        <v>180</v>
      </c>
      <c r="AU344" s="225" t="s">
        <v>83</v>
      </c>
      <c r="AV344" s="12" t="s">
        <v>83</v>
      </c>
      <c r="AW344" s="12" t="s">
        <v>35</v>
      </c>
      <c r="AX344" s="12" t="s">
        <v>72</v>
      </c>
      <c r="AY344" s="225" t="s">
        <v>171</v>
      </c>
    </row>
    <row r="345" spans="2:65" s="12" customFormat="1" ht="13.5">
      <c r="B345" s="214"/>
      <c r="C345" s="215"/>
      <c r="D345" s="226" t="s">
        <v>180</v>
      </c>
      <c r="E345" s="227" t="s">
        <v>21</v>
      </c>
      <c r="F345" s="228" t="s">
        <v>502</v>
      </c>
      <c r="G345" s="215"/>
      <c r="H345" s="229">
        <v>0.56699999999999995</v>
      </c>
      <c r="I345" s="220"/>
      <c r="J345" s="215"/>
      <c r="K345" s="215"/>
      <c r="L345" s="221"/>
      <c r="M345" s="222"/>
      <c r="N345" s="223"/>
      <c r="O345" s="223"/>
      <c r="P345" s="223"/>
      <c r="Q345" s="223"/>
      <c r="R345" s="223"/>
      <c r="S345" s="223"/>
      <c r="T345" s="224"/>
      <c r="AT345" s="225" t="s">
        <v>180</v>
      </c>
      <c r="AU345" s="225" t="s">
        <v>83</v>
      </c>
      <c r="AV345" s="12" t="s">
        <v>83</v>
      </c>
      <c r="AW345" s="12" t="s">
        <v>35</v>
      </c>
      <c r="AX345" s="12" t="s">
        <v>72</v>
      </c>
      <c r="AY345" s="225" t="s">
        <v>171</v>
      </c>
    </row>
    <row r="346" spans="2:65" s="12" customFormat="1" ht="13.5">
      <c r="B346" s="214"/>
      <c r="C346" s="215"/>
      <c r="D346" s="226" t="s">
        <v>180</v>
      </c>
      <c r="E346" s="227" t="s">
        <v>21</v>
      </c>
      <c r="F346" s="228" t="s">
        <v>503</v>
      </c>
      <c r="G346" s="215"/>
      <c r="H346" s="229">
        <v>1.113</v>
      </c>
      <c r="I346" s="220"/>
      <c r="J346" s="215"/>
      <c r="K346" s="215"/>
      <c r="L346" s="221"/>
      <c r="M346" s="222"/>
      <c r="N346" s="223"/>
      <c r="O346" s="223"/>
      <c r="P346" s="223"/>
      <c r="Q346" s="223"/>
      <c r="R346" s="223"/>
      <c r="S346" s="223"/>
      <c r="T346" s="224"/>
      <c r="AT346" s="225" t="s">
        <v>180</v>
      </c>
      <c r="AU346" s="225" t="s">
        <v>83</v>
      </c>
      <c r="AV346" s="12" t="s">
        <v>83</v>
      </c>
      <c r="AW346" s="12" t="s">
        <v>35</v>
      </c>
      <c r="AX346" s="12" t="s">
        <v>72</v>
      </c>
      <c r="AY346" s="225" t="s">
        <v>171</v>
      </c>
    </row>
    <row r="347" spans="2:65" s="12" customFormat="1" ht="13.5">
      <c r="B347" s="214"/>
      <c r="C347" s="215"/>
      <c r="D347" s="226" t="s">
        <v>180</v>
      </c>
      <c r="E347" s="227" t="s">
        <v>21</v>
      </c>
      <c r="F347" s="228" t="s">
        <v>504</v>
      </c>
      <c r="G347" s="215"/>
      <c r="H347" s="229">
        <v>0.79200000000000004</v>
      </c>
      <c r="I347" s="220"/>
      <c r="J347" s="215"/>
      <c r="K347" s="215"/>
      <c r="L347" s="221"/>
      <c r="M347" s="222"/>
      <c r="N347" s="223"/>
      <c r="O347" s="223"/>
      <c r="P347" s="223"/>
      <c r="Q347" s="223"/>
      <c r="R347" s="223"/>
      <c r="S347" s="223"/>
      <c r="T347" s="224"/>
      <c r="AT347" s="225" t="s">
        <v>180</v>
      </c>
      <c r="AU347" s="225" t="s">
        <v>83</v>
      </c>
      <c r="AV347" s="12" t="s">
        <v>83</v>
      </c>
      <c r="AW347" s="12" t="s">
        <v>35</v>
      </c>
      <c r="AX347" s="12" t="s">
        <v>72</v>
      </c>
      <c r="AY347" s="225" t="s">
        <v>171</v>
      </c>
    </row>
    <row r="348" spans="2:65" s="12" customFormat="1" ht="13.5">
      <c r="B348" s="214"/>
      <c r="C348" s="215"/>
      <c r="D348" s="226" t="s">
        <v>180</v>
      </c>
      <c r="E348" s="227" t="s">
        <v>21</v>
      </c>
      <c r="F348" s="228" t="s">
        <v>505</v>
      </c>
      <c r="G348" s="215"/>
      <c r="H348" s="229">
        <v>0.371</v>
      </c>
      <c r="I348" s="220"/>
      <c r="J348" s="215"/>
      <c r="K348" s="215"/>
      <c r="L348" s="221"/>
      <c r="M348" s="222"/>
      <c r="N348" s="223"/>
      <c r="O348" s="223"/>
      <c r="P348" s="223"/>
      <c r="Q348" s="223"/>
      <c r="R348" s="223"/>
      <c r="S348" s="223"/>
      <c r="T348" s="224"/>
      <c r="AT348" s="225" t="s">
        <v>180</v>
      </c>
      <c r="AU348" s="225" t="s">
        <v>83</v>
      </c>
      <c r="AV348" s="12" t="s">
        <v>83</v>
      </c>
      <c r="AW348" s="12" t="s">
        <v>35</v>
      </c>
      <c r="AX348" s="12" t="s">
        <v>72</v>
      </c>
      <c r="AY348" s="225" t="s">
        <v>171</v>
      </c>
    </row>
    <row r="349" spans="2:65" s="12" customFormat="1" ht="13.5">
      <c r="B349" s="214"/>
      <c r="C349" s="215"/>
      <c r="D349" s="226" t="s">
        <v>180</v>
      </c>
      <c r="E349" s="227" t="s">
        <v>21</v>
      </c>
      <c r="F349" s="228" t="s">
        <v>423</v>
      </c>
      <c r="G349" s="215"/>
      <c r="H349" s="229">
        <v>8.1000000000000003E-2</v>
      </c>
      <c r="I349" s="220"/>
      <c r="J349" s="215"/>
      <c r="K349" s="215"/>
      <c r="L349" s="221"/>
      <c r="M349" s="222"/>
      <c r="N349" s="223"/>
      <c r="O349" s="223"/>
      <c r="P349" s="223"/>
      <c r="Q349" s="223"/>
      <c r="R349" s="223"/>
      <c r="S349" s="223"/>
      <c r="T349" s="224"/>
      <c r="AT349" s="225" t="s">
        <v>180</v>
      </c>
      <c r="AU349" s="225" t="s">
        <v>83</v>
      </c>
      <c r="AV349" s="12" t="s">
        <v>83</v>
      </c>
      <c r="AW349" s="12" t="s">
        <v>35</v>
      </c>
      <c r="AX349" s="12" t="s">
        <v>72</v>
      </c>
      <c r="AY349" s="225" t="s">
        <v>171</v>
      </c>
    </row>
    <row r="350" spans="2:65" s="13" customFormat="1" ht="13.5">
      <c r="B350" s="230"/>
      <c r="C350" s="231"/>
      <c r="D350" s="216" t="s">
        <v>180</v>
      </c>
      <c r="E350" s="241" t="s">
        <v>21</v>
      </c>
      <c r="F350" s="242" t="s">
        <v>207</v>
      </c>
      <c r="G350" s="231"/>
      <c r="H350" s="243">
        <v>3.5990000000000002</v>
      </c>
      <c r="I350" s="235"/>
      <c r="J350" s="231"/>
      <c r="K350" s="231"/>
      <c r="L350" s="236"/>
      <c r="M350" s="237"/>
      <c r="N350" s="238"/>
      <c r="O350" s="238"/>
      <c r="P350" s="238"/>
      <c r="Q350" s="238"/>
      <c r="R350" s="238"/>
      <c r="S350" s="238"/>
      <c r="T350" s="239"/>
      <c r="AT350" s="240" t="s">
        <v>180</v>
      </c>
      <c r="AU350" s="240" t="s">
        <v>83</v>
      </c>
      <c r="AV350" s="13" t="s">
        <v>178</v>
      </c>
      <c r="AW350" s="13" t="s">
        <v>35</v>
      </c>
      <c r="AX350" s="13" t="s">
        <v>79</v>
      </c>
      <c r="AY350" s="240" t="s">
        <v>171</v>
      </c>
    </row>
    <row r="351" spans="2:65" s="1" customFormat="1" ht="22.5" customHeight="1">
      <c r="B351" s="41"/>
      <c r="C351" s="202" t="s">
        <v>506</v>
      </c>
      <c r="D351" s="202" t="s">
        <v>173</v>
      </c>
      <c r="E351" s="203" t="s">
        <v>507</v>
      </c>
      <c r="F351" s="204" t="s">
        <v>508</v>
      </c>
      <c r="G351" s="205" t="s">
        <v>184</v>
      </c>
      <c r="H351" s="206">
        <v>1.6</v>
      </c>
      <c r="I351" s="207"/>
      <c r="J351" s="208">
        <f>ROUND(I351*H351,2)</f>
        <v>0</v>
      </c>
      <c r="K351" s="204" t="s">
        <v>177</v>
      </c>
      <c r="L351" s="61"/>
      <c r="M351" s="209" t="s">
        <v>21</v>
      </c>
      <c r="N351" s="210" t="s">
        <v>43</v>
      </c>
      <c r="O351" s="42"/>
      <c r="P351" s="211">
        <f>O351*H351</f>
        <v>0</v>
      </c>
      <c r="Q351" s="211">
        <v>0</v>
      </c>
      <c r="R351" s="211">
        <f>Q351*H351</f>
        <v>0</v>
      </c>
      <c r="S351" s="211">
        <v>5.5E-2</v>
      </c>
      <c r="T351" s="212">
        <f>S351*H351</f>
        <v>8.8000000000000009E-2</v>
      </c>
      <c r="AR351" s="24" t="s">
        <v>178</v>
      </c>
      <c r="AT351" s="24" t="s">
        <v>173</v>
      </c>
      <c r="AU351" s="24" t="s">
        <v>83</v>
      </c>
      <c r="AY351" s="24" t="s">
        <v>171</v>
      </c>
      <c r="BE351" s="213">
        <f>IF(N351="základní",J351,0)</f>
        <v>0</v>
      </c>
      <c r="BF351" s="213">
        <f>IF(N351="snížená",J351,0)</f>
        <v>0</v>
      </c>
      <c r="BG351" s="213">
        <f>IF(N351="zákl. přenesená",J351,0)</f>
        <v>0</v>
      </c>
      <c r="BH351" s="213">
        <f>IF(N351="sníž. přenesená",J351,0)</f>
        <v>0</v>
      </c>
      <c r="BI351" s="213">
        <f>IF(N351="nulová",J351,0)</f>
        <v>0</v>
      </c>
      <c r="BJ351" s="24" t="s">
        <v>79</v>
      </c>
      <c r="BK351" s="213">
        <f>ROUND(I351*H351,2)</f>
        <v>0</v>
      </c>
      <c r="BL351" s="24" t="s">
        <v>178</v>
      </c>
      <c r="BM351" s="24" t="s">
        <v>509</v>
      </c>
    </row>
    <row r="352" spans="2:65" s="12" customFormat="1" ht="13.5">
      <c r="B352" s="214"/>
      <c r="C352" s="215"/>
      <c r="D352" s="216" t="s">
        <v>180</v>
      </c>
      <c r="E352" s="217" t="s">
        <v>21</v>
      </c>
      <c r="F352" s="218" t="s">
        <v>510</v>
      </c>
      <c r="G352" s="215"/>
      <c r="H352" s="219">
        <v>1.6</v>
      </c>
      <c r="I352" s="220"/>
      <c r="J352" s="215"/>
      <c r="K352" s="215"/>
      <c r="L352" s="221"/>
      <c r="M352" s="222"/>
      <c r="N352" s="223"/>
      <c r="O352" s="223"/>
      <c r="P352" s="223"/>
      <c r="Q352" s="223"/>
      <c r="R352" s="223"/>
      <c r="S352" s="223"/>
      <c r="T352" s="224"/>
      <c r="AT352" s="225" t="s">
        <v>180</v>
      </c>
      <c r="AU352" s="225" t="s">
        <v>83</v>
      </c>
      <c r="AV352" s="12" t="s">
        <v>83</v>
      </c>
      <c r="AW352" s="12" t="s">
        <v>35</v>
      </c>
      <c r="AX352" s="12" t="s">
        <v>79</v>
      </c>
      <c r="AY352" s="225" t="s">
        <v>171</v>
      </c>
    </row>
    <row r="353" spans="2:65" s="1" customFormat="1" ht="22.5" customHeight="1">
      <c r="B353" s="41"/>
      <c r="C353" s="202" t="s">
        <v>511</v>
      </c>
      <c r="D353" s="202" t="s">
        <v>173</v>
      </c>
      <c r="E353" s="203" t="s">
        <v>512</v>
      </c>
      <c r="F353" s="204" t="s">
        <v>513</v>
      </c>
      <c r="G353" s="205" t="s">
        <v>193</v>
      </c>
      <c r="H353" s="206">
        <v>0.97199999999999998</v>
      </c>
      <c r="I353" s="207"/>
      <c r="J353" s="208">
        <f>ROUND(I353*H353,2)</f>
        <v>0</v>
      </c>
      <c r="K353" s="204" t="s">
        <v>177</v>
      </c>
      <c r="L353" s="61"/>
      <c r="M353" s="209" t="s">
        <v>21</v>
      </c>
      <c r="N353" s="210" t="s">
        <v>43</v>
      </c>
      <c r="O353" s="42"/>
      <c r="P353" s="211">
        <f>O353*H353</f>
        <v>0</v>
      </c>
      <c r="Q353" s="211">
        <v>0</v>
      </c>
      <c r="R353" s="211">
        <f>Q353*H353</f>
        <v>0</v>
      </c>
      <c r="S353" s="211">
        <v>1.7</v>
      </c>
      <c r="T353" s="212">
        <f>S353*H353</f>
        <v>1.6523999999999999</v>
      </c>
      <c r="AR353" s="24" t="s">
        <v>178</v>
      </c>
      <c r="AT353" s="24" t="s">
        <v>173</v>
      </c>
      <c r="AU353" s="24" t="s">
        <v>83</v>
      </c>
      <c r="AY353" s="24" t="s">
        <v>171</v>
      </c>
      <c r="BE353" s="213">
        <f>IF(N353="základní",J353,0)</f>
        <v>0</v>
      </c>
      <c r="BF353" s="213">
        <f>IF(N353="snížená",J353,0)</f>
        <v>0</v>
      </c>
      <c r="BG353" s="213">
        <f>IF(N353="zákl. přenesená",J353,0)</f>
        <v>0</v>
      </c>
      <c r="BH353" s="213">
        <f>IF(N353="sníž. přenesená",J353,0)</f>
        <v>0</v>
      </c>
      <c r="BI353" s="213">
        <f>IF(N353="nulová",J353,0)</f>
        <v>0</v>
      </c>
      <c r="BJ353" s="24" t="s">
        <v>79</v>
      </c>
      <c r="BK353" s="213">
        <f>ROUND(I353*H353,2)</f>
        <v>0</v>
      </c>
      <c r="BL353" s="24" t="s">
        <v>178</v>
      </c>
      <c r="BM353" s="24" t="s">
        <v>514</v>
      </c>
    </row>
    <row r="354" spans="2:65" s="12" customFormat="1" ht="13.5">
      <c r="B354" s="214"/>
      <c r="C354" s="215"/>
      <c r="D354" s="226" t="s">
        <v>180</v>
      </c>
      <c r="E354" s="227" t="s">
        <v>21</v>
      </c>
      <c r="F354" s="228" t="s">
        <v>515</v>
      </c>
      <c r="G354" s="215"/>
      <c r="H354" s="229">
        <v>0.255</v>
      </c>
      <c r="I354" s="220"/>
      <c r="J354" s="215"/>
      <c r="K354" s="215"/>
      <c r="L354" s="221"/>
      <c r="M354" s="222"/>
      <c r="N354" s="223"/>
      <c r="O354" s="223"/>
      <c r="P354" s="223"/>
      <c r="Q354" s="223"/>
      <c r="R354" s="223"/>
      <c r="S354" s="223"/>
      <c r="T354" s="224"/>
      <c r="AT354" s="225" t="s">
        <v>180</v>
      </c>
      <c r="AU354" s="225" t="s">
        <v>83</v>
      </c>
      <c r="AV354" s="12" t="s">
        <v>83</v>
      </c>
      <c r="AW354" s="12" t="s">
        <v>35</v>
      </c>
      <c r="AX354" s="12" t="s">
        <v>72</v>
      </c>
      <c r="AY354" s="225" t="s">
        <v>171</v>
      </c>
    </row>
    <row r="355" spans="2:65" s="12" customFormat="1" ht="13.5">
      <c r="B355" s="214"/>
      <c r="C355" s="215"/>
      <c r="D355" s="226" t="s">
        <v>180</v>
      </c>
      <c r="E355" s="227" t="s">
        <v>21</v>
      </c>
      <c r="F355" s="228" t="s">
        <v>516</v>
      </c>
      <c r="G355" s="215"/>
      <c r="H355" s="229">
        <v>0.28899999999999998</v>
      </c>
      <c r="I355" s="220"/>
      <c r="J355" s="215"/>
      <c r="K355" s="215"/>
      <c r="L355" s="221"/>
      <c r="M355" s="222"/>
      <c r="N355" s="223"/>
      <c r="O355" s="223"/>
      <c r="P355" s="223"/>
      <c r="Q355" s="223"/>
      <c r="R355" s="223"/>
      <c r="S355" s="223"/>
      <c r="T355" s="224"/>
      <c r="AT355" s="225" t="s">
        <v>180</v>
      </c>
      <c r="AU355" s="225" t="s">
        <v>83</v>
      </c>
      <c r="AV355" s="12" t="s">
        <v>83</v>
      </c>
      <c r="AW355" s="12" t="s">
        <v>35</v>
      </c>
      <c r="AX355" s="12" t="s">
        <v>72</v>
      </c>
      <c r="AY355" s="225" t="s">
        <v>171</v>
      </c>
    </row>
    <row r="356" spans="2:65" s="12" customFormat="1" ht="13.5">
      <c r="B356" s="214"/>
      <c r="C356" s="215"/>
      <c r="D356" s="226" t="s">
        <v>180</v>
      </c>
      <c r="E356" s="227" t="s">
        <v>21</v>
      </c>
      <c r="F356" s="228" t="s">
        <v>517</v>
      </c>
      <c r="G356" s="215"/>
      <c r="H356" s="229">
        <v>0.34</v>
      </c>
      <c r="I356" s="220"/>
      <c r="J356" s="215"/>
      <c r="K356" s="215"/>
      <c r="L356" s="221"/>
      <c r="M356" s="222"/>
      <c r="N356" s="223"/>
      <c r="O356" s="223"/>
      <c r="P356" s="223"/>
      <c r="Q356" s="223"/>
      <c r="R356" s="223"/>
      <c r="S356" s="223"/>
      <c r="T356" s="224"/>
      <c r="AT356" s="225" t="s">
        <v>180</v>
      </c>
      <c r="AU356" s="225" t="s">
        <v>83</v>
      </c>
      <c r="AV356" s="12" t="s">
        <v>83</v>
      </c>
      <c r="AW356" s="12" t="s">
        <v>35</v>
      </c>
      <c r="AX356" s="12" t="s">
        <v>72</v>
      </c>
      <c r="AY356" s="225" t="s">
        <v>171</v>
      </c>
    </row>
    <row r="357" spans="2:65" s="13" customFormat="1" ht="13.5">
      <c r="B357" s="230"/>
      <c r="C357" s="231"/>
      <c r="D357" s="226" t="s">
        <v>180</v>
      </c>
      <c r="E357" s="232" t="s">
        <v>21</v>
      </c>
      <c r="F357" s="233" t="s">
        <v>207</v>
      </c>
      <c r="G357" s="231"/>
      <c r="H357" s="234">
        <v>0.88400000000000001</v>
      </c>
      <c r="I357" s="235"/>
      <c r="J357" s="231"/>
      <c r="K357" s="231"/>
      <c r="L357" s="236"/>
      <c r="M357" s="237"/>
      <c r="N357" s="238"/>
      <c r="O357" s="238"/>
      <c r="P357" s="238"/>
      <c r="Q357" s="238"/>
      <c r="R357" s="238"/>
      <c r="S357" s="238"/>
      <c r="T357" s="239"/>
      <c r="AT357" s="240" t="s">
        <v>180</v>
      </c>
      <c r="AU357" s="240" t="s">
        <v>83</v>
      </c>
      <c r="AV357" s="13" t="s">
        <v>178</v>
      </c>
      <c r="AW357" s="13" t="s">
        <v>35</v>
      </c>
      <c r="AX357" s="13" t="s">
        <v>79</v>
      </c>
      <c r="AY357" s="240" t="s">
        <v>171</v>
      </c>
    </row>
    <row r="358" spans="2:65" s="12" customFormat="1" ht="13.5">
      <c r="B358" s="214"/>
      <c r="C358" s="215"/>
      <c r="D358" s="216" t="s">
        <v>180</v>
      </c>
      <c r="E358" s="215"/>
      <c r="F358" s="218" t="s">
        <v>518</v>
      </c>
      <c r="G358" s="215"/>
      <c r="H358" s="219">
        <v>0.97199999999999998</v>
      </c>
      <c r="I358" s="220"/>
      <c r="J358" s="215"/>
      <c r="K358" s="215"/>
      <c r="L358" s="221"/>
      <c r="M358" s="222"/>
      <c r="N358" s="223"/>
      <c r="O358" s="223"/>
      <c r="P358" s="223"/>
      <c r="Q358" s="223"/>
      <c r="R358" s="223"/>
      <c r="S358" s="223"/>
      <c r="T358" s="224"/>
      <c r="AT358" s="225" t="s">
        <v>180</v>
      </c>
      <c r="AU358" s="225" t="s">
        <v>83</v>
      </c>
      <c r="AV358" s="12" t="s">
        <v>83</v>
      </c>
      <c r="AW358" s="12" t="s">
        <v>6</v>
      </c>
      <c r="AX358" s="12" t="s">
        <v>79</v>
      </c>
      <c r="AY358" s="225" t="s">
        <v>171</v>
      </c>
    </row>
    <row r="359" spans="2:65" s="1" customFormat="1" ht="31.5" customHeight="1">
      <c r="B359" s="41"/>
      <c r="C359" s="202" t="s">
        <v>519</v>
      </c>
      <c r="D359" s="202" t="s">
        <v>173</v>
      </c>
      <c r="E359" s="203" t="s">
        <v>520</v>
      </c>
      <c r="F359" s="204" t="s">
        <v>521</v>
      </c>
      <c r="G359" s="205" t="s">
        <v>184</v>
      </c>
      <c r="H359" s="206">
        <v>4.1399999999999997</v>
      </c>
      <c r="I359" s="207"/>
      <c r="J359" s="208">
        <f>ROUND(I359*H359,2)</f>
        <v>0</v>
      </c>
      <c r="K359" s="204" t="s">
        <v>177</v>
      </c>
      <c r="L359" s="61"/>
      <c r="M359" s="209" t="s">
        <v>21</v>
      </c>
      <c r="N359" s="210" t="s">
        <v>43</v>
      </c>
      <c r="O359" s="42"/>
      <c r="P359" s="211">
        <f>O359*H359</f>
        <v>0</v>
      </c>
      <c r="Q359" s="211">
        <v>0</v>
      </c>
      <c r="R359" s="211">
        <f>Q359*H359</f>
        <v>0</v>
      </c>
      <c r="S359" s="211">
        <v>0.38300000000000001</v>
      </c>
      <c r="T359" s="212">
        <f>S359*H359</f>
        <v>1.5856199999999998</v>
      </c>
      <c r="AR359" s="24" t="s">
        <v>178</v>
      </c>
      <c r="AT359" s="24" t="s">
        <v>173</v>
      </c>
      <c r="AU359" s="24" t="s">
        <v>83</v>
      </c>
      <c r="AY359" s="24" t="s">
        <v>171</v>
      </c>
      <c r="BE359" s="213">
        <f>IF(N359="základní",J359,0)</f>
        <v>0</v>
      </c>
      <c r="BF359" s="213">
        <f>IF(N359="snížená",J359,0)</f>
        <v>0</v>
      </c>
      <c r="BG359" s="213">
        <f>IF(N359="zákl. přenesená",J359,0)</f>
        <v>0</v>
      </c>
      <c r="BH359" s="213">
        <f>IF(N359="sníž. přenesená",J359,0)</f>
        <v>0</v>
      </c>
      <c r="BI359" s="213">
        <f>IF(N359="nulová",J359,0)</f>
        <v>0</v>
      </c>
      <c r="BJ359" s="24" t="s">
        <v>79</v>
      </c>
      <c r="BK359" s="213">
        <f>ROUND(I359*H359,2)</f>
        <v>0</v>
      </c>
      <c r="BL359" s="24" t="s">
        <v>178</v>
      </c>
      <c r="BM359" s="24" t="s">
        <v>522</v>
      </c>
    </row>
    <row r="360" spans="2:65" s="12" customFormat="1" ht="13.5">
      <c r="B360" s="214"/>
      <c r="C360" s="215"/>
      <c r="D360" s="226" t="s">
        <v>180</v>
      </c>
      <c r="E360" s="227" t="s">
        <v>21</v>
      </c>
      <c r="F360" s="228" t="s">
        <v>523</v>
      </c>
      <c r="G360" s="215"/>
      <c r="H360" s="229">
        <v>3.6</v>
      </c>
      <c r="I360" s="220"/>
      <c r="J360" s="215"/>
      <c r="K360" s="215"/>
      <c r="L360" s="221"/>
      <c r="M360" s="222"/>
      <c r="N360" s="223"/>
      <c r="O360" s="223"/>
      <c r="P360" s="223"/>
      <c r="Q360" s="223"/>
      <c r="R360" s="223"/>
      <c r="S360" s="223"/>
      <c r="T360" s="224"/>
      <c r="AT360" s="225" t="s">
        <v>180</v>
      </c>
      <c r="AU360" s="225" t="s">
        <v>83</v>
      </c>
      <c r="AV360" s="12" t="s">
        <v>83</v>
      </c>
      <c r="AW360" s="12" t="s">
        <v>35</v>
      </c>
      <c r="AX360" s="12" t="s">
        <v>79</v>
      </c>
      <c r="AY360" s="225" t="s">
        <v>171</v>
      </c>
    </row>
    <row r="361" spans="2:65" s="12" customFormat="1" ht="13.5">
      <c r="B361" s="214"/>
      <c r="C361" s="215"/>
      <c r="D361" s="216" t="s">
        <v>180</v>
      </c>
      <c r="E361" s="215"/>
      <c r="F361" s="218" t="s">
        <v>524</v>
      </c>
      <c r="G361" s="215"/>
      <c r="H361" s="219">
        <v>4.1399999999999997</v>
      </c>
      <c r="I361" s="220"/>
      <c r="J361" s="215"/>
      <c r="K361" s="215"/>
      <c r="L361" s="221"/>
      <c r="M361" s="222"/>
      <c r="N361" s="223"/>
      <c r="O361" s="223"/>
      <c r="P361" s="223"/>
      <c r="Q361" s="223"/>
      <c r="R361" s="223"/>
      <c r="S361" s="223"/>
      <c r="T361" s="224"/>
      <c r="AT361" s="225" t="s">
        <v>180</v>
      </c>
      <c r="AU361" s="225" t="s">
        <v>83</v>
      </c>
      <c r="AV361" s="12" t="s">
        <v>83</v>
      </c>
      <c r="AW361" s="12" t="s">
        <v>6</v>
      </c>
      <c r="AX361" s="12" t="s">
        <v>79</v>
      </c>
      <c r="AY361" s="225" t="s">
        <v>171</v>
      </c>
    </row>
    <row r="362" spans="2:65" s="1" customFormat="1" ht="22.5" customHeight="1">
      <c r="B362" s="41"/>
      <c r="C362" s="202" t="s">
        <v>525</v>
      </c>
      <c r="D362" s="202" t="s">
        <v>173</v>
      </c>
      <c r="E362" s="203" t="s">
        <v>526</v>
      </c>
      <c r="F362" s="204" t="s">
        <v>527</v>
      </c>
      <c r="G362" s="205" t="s">
        <v>193</v>
      </c>
      <c r="H362" s="206">
        <v>17.756</v>
      </c>
      <c r="I362" s="207"/>
      <c r="J362" s="208">
        <f>ROUND(I362*H362,2)</f>
        <v>0</v>
      </c>
      <c r="K362" s="204" t="s">
        <v>177</v>
      </c>
      <c r="L362" s="61"/>
      <c r="M362" s="209" t="s">
        <v>21</v>
      </c>
      <c r="N362" s="210" t="s">
        <v>43</v>
      </c>
      <c r="O362" s="42"/>
      <c r="P362" s="211">
        <f>O362*H362</f>
        <v>0</v>
      </c>
      <c r="Q362" s="211">
        <v>0</v>
      </c>
      <c r="R362" s="211">
        <f>Q362*H362</f>
        <v>0</v>
      </c>
      <c r="S362" s="211">
        <v>2.2000000000000002</v>
      </c>
      <c r="T362" s="212">
        <f>S362*H362</f>
        <v>39.063200000000002</v>
      </c>
      <c r="AR362" s="24" t="s">
        <v>178</v>
      </c>
      <c r="AT362" s="24" t="s">
        <v>173</v>
      </c>
      <c r="AU362" s="24" t="s">
        <v>83</v>
      </c>
      <c r="AY362" s="24" t="s">
        <v>171</v>
      </c>
      <c r="BE362" s="213">
        <f>IF(N362="základní",J362,0)</f>
        <v>0</v>
      </c>
      <c r="BF362" s="213">
        <f>IF(N362="snížená",J362,0)</f>
        <v>0</v>
      </c>
      <c r="BG362" s="213">
        <f>IF(N362="zákl. přenesená",J362,0)</f>
        <v>0</v>
      </c>
      <c r="BH362" s="213">
        <f>IF(N362="sníž. přenesená",J362,0)</f>
        <v>0</v>
      </c>
      <c r="BI362" s="213">
        <f>IF(N362="nulová",J362,0)</f>
        <v>0</v>
      </c>
      <c r="BJ362" s="24" t="s">
        <v>79</v>
      </c>
      <c r="BK362" s="213">
        <f>ROUND(I362*H362,2)</f>
        <v>0</v>
      </c>
      <c r="BL362" s="24" t="s">
        <v>178</v>
      </c>
      <c r="BM362" s="24" t="s">
        <v>528</v>
      </c>
    </row>
    <row r="363" spans="2:65" s="12" customFormat="1" ht="13.5">
      <c r="B363" s="214"/>
      <c r="C363" s="215"/>
      <c r="D363" s="216" t="s">
        <v>180</v>
      </c>
      <c r="E363" s="217" t="s">
        <v>21</v>
      </c>
      <c r="F363" s="218" t="s">
        <v>529</v>
      </c>
      <c r="G363" s="215"/>
      <c r="H363" s="219">
        <v>17.756</v>
      </c>
      <c r="I363" s="220"/>
      <c r="J363" s="215"/>
      <c r="K363" s="215"/>
      <c r="L363" s="221"/>
      <c r="M363" s="222"/>
      <c r="N363" s="223"/>
      <c r="O363" s="223"/>
      <c r="P363" s="223"/>
      <c r="Q363" s="223"/>
      <c r="R363" s="223"/>
      <c r="S363" s="223"/>
      <c r="T363" s="224"/>
      <c r="AT363" s="225" t="s">
        <v>180</v>
      </c>
      <c r="AU363" s="225" t="s">
        <v>83</v>
      </c>
      <c r="AV363" s="12" t="s">
        <v>83</v>
      </c>
      <c r="AW363" s="12" t="s">
        <v>35</v>
      </c>
      <c r="AX363" s="12" t="s">
        <v>79</v>
      </c>
      <c r="AY363" s="225" t="s">
        <v>171</v>
      </c>
    </row>
    <row r="364" spans="2:65" s="1" customFormat="1" ht="31.5" customHeight="1">
      <c r="B364" s="41"/>
      <c r="C364" s="202" t="s">
        <v>530</v>
      </c>
      <c r="D364" s="202" t="s">
        <v>173</v>
      </c>
      <c r="E364" s="203" t="s">
        <v>531</v>
      </c>
      <c r="F364" s="204" t="s">
        <v>532</v>
      </c>
      <c r="G364" s="205" t="s">
        <v>184</v>
      </c>
      <c r="H364" s="206">
        <v>127.158</v>
      </c>
      <c r="I364" s="207"/>
      <c r="J364" s="208">
        <f>ROUND(I364*H364,2)</f>
        <v>0</v>
      </c>
      <c r="K364" s="204" t="s">
        <v>177</v>
      </c>
      <c r="L364" s="61"/>
      <c r="M364" s="209" t="s">
        <v>21</v>
      </c>
      <c r="N364" s="210" t="s">
        <v>43</v>
      </c>
      <c r="O364" s="42"/>
      <c r="P364" s="211">
        <f>O364*H364</f>
        <v>0</v>
      </c>
      <c r="Q364" s="211">
        <v>0</v>
      </c>
      <c r="R364" s="211">
        <f>Q364*H364</f>
        <v>0</v>
      </c>
      <c r="S364" s="211">
        <v>6.2E-2</v>
      </c>
      <c r="T364" s="212">
        <f>S364*H364</f>
        <v>7.8837960000000002</v>
      </c>
      <c r="AR364" s="24" t="s">
        <v>178</v>
      </c>
      <c r="AT364" s="24" t="s">
        <v>173</v>
      </c>
      <c r="AU364" s="24" t="s">
        <v>83</v>
      </c>
      <c r="AY364" s="24" t="s">
        <v>171</v>
      </c>
      <c r="BE364" s="213">
        <f>IF(N364="základní",J364,0)</f>
        <v>0</v>
      </c>
      <c r="BF364" s="213">
        <f>IF(N364="snížená",J364,0)</f>
        <v>0</v>
      </c>
      <c r="BG364" s="213">
        <f>IF(N364="zákl. přenesená",J364,0)</f>
        <v>0</v>
      </c>
      <c r="BH364" s="213">
        <f>IF(N364="sníž. přenesená",J364,0)</f>
        <v>0</v>
      </c>
      <c r="BI364" s="213">
        <f>IF(N364="nulová",J364,0)</f>
        <v>0</v>
      </c>
      <c r="BJ364" s="24" t="s">
        <v>79</v>
      </c>
      <c r="BK364" s="213">
        <f>ROUND(I364*H364,2)</f>
        <v>0</v>
      </c>
      <c r="BL364" s="24" t="s">
        <v>178</v>
      </c>
      <c r="BM364" s="24" t="s">
        <v>533</v>
      </c>
    </row>
    <row r="365" spans="2:65" s="12" customFormat="1" ht="13.5">
      <c r="B365" s="214"/>
      <c r="C365" s="215"/>
      <c r="D365" s="226" t="s">
        <v>180</v>
      </c>
      <c r="E365" s="227" t="s">
        <v>21</v>
      </c>
      <c r="F365" s="228" t="s">
        <v>534</v>
      </c>
      <c r="G365" s="215"/>
      <c r="H365" s="229">
        <v>2.4300000000000002</v>
      </c>
      <c r="I365" s="220"/>
      <c r="J365" s="215"/>
      <c r="K365" s="215"/>
      <c r="L365" s="221"/>
      <c r="M365" s="222"/>
      <c r="N365" s="223"/>
      <c r="O365" s="223"/>
      <c r="P365" s="223"/>
      <c r="Q365" s="223"/>
      <c r="R365" s="223"/>
      <c r="S365" s="223"/>
      <c r="T365" s="224"/>
      <c r="AT365" s="225" t="s">
        <v>180</v>
      </c>
      <c r="AU365" s="225" t="s">
        <v>83</v>
      </c>
      <c r="AV365" s="12" t="s">
        <v>83</v>
      </c>
      <c r="AW365" s="12" t="s">
        <v>35</v>
      </c>
      <c r="AX365" s="12" t="s">
        <v>72</v>
      </c>
      <c r="AY365" s="225" t="s">
        <v>171</v>
      </c>
    </row>
    <row r="366" spans="2:65" s="12" customFormat="1" ht="13.5">
      <c r="B366" s="214"/>
      <c r="C366" s="215"/>
      <c r="D366" s="226" t="s">
        <v>180</v>
      </c>
      <c r="E366" s="227" t="s">
        <v>21</v>
      </c>
      <c r="F366" s="228" t="s">
        <v>535</v>
      </c>
      <c r="G366" s="215"/>
      <c r="H366" s="229">
        <v>114.42</v>
      </c>
      <c r="I366" s="220"/>
      <c r="J366" s="215"/>
      <c r="K366" s="215"/>
      <c r="L366" s="221"/>
      <c r="M366" s="222"/>
      <c r="N366" s="223"/>
      <c r="O366" s="223"/>
      <c r="P366" s="223"/>
      <c r="Q366" s="223"/>
      <c r="R366" s="223"/>
      <c r="S366" s="223"/>
      <c r="T366" s="224"/>
      <c r="AT366" s="225" t="s">
        <v>180</v>
      </c>
      <c r="AU366" s="225" t="s">
        <v>83</v>
      </c>
      <c r="AV366" s="12" t="s">
        <v>83</v>
      </c>
      <c r="AW366" s="12" t="s">
        <v>35</v>
      </c>
      <c r="AX366" s="12" t="s">
        <v>72</v>
      </c>
      <c r="AY366" s="225" t="s">
        <v>171</v>
      </c>
    </row>
    <row r="367" spans="2:65" s="12" customFormat="1" ht="27">
      <c r="B367" s="214"/>
      <c r="C367" s="215"/>
      <c r="D367" s="226" t="s">
        <v>180</v>
      </c>
      <c r="E367" s="227" t="s">
        <v>21</v>
      </c>
      <c r="F367" s="228" t="s">
        <v>536</v>
      </c>
      <c r="G367" s="215"/>
      <c r="H367" s="229">
        <v>10.308</v>
      </c>
      <c r="I367" s="220"/>
      <c r="J367" s="215"/>
      <c r="K367" s="215"/>
      <c r="L367" s="221"/>
      <c r="M367" s="222"/>
      <c r="N367" s="223"/>
      <c r="O367" s="223"/>
      <c r="P367" s="223"/>
      <c r="Q367" s="223"/>
      <c r="R367" s="223"/>
      <c r="S367" s="223"/>
      <c r="T367" s="224"/>
      <c r="AT367" s="225" t="s">
        <v>180</v>
      </c>
      <c r="AU367" s="225" t="s">
        <v>83</v>
      </c>
      <c r="AV367" s="12" t="s">
        <v>83</v>
      </c>
      <c r="AW367" s="12" t="s">
        <v>35</v>
      </c>
      <c r="AX367" s="12" t="s">
        <v>72</v>
      </c>
      <c r="AY367" s="225" t="s">
        <v>171</v>
      </c>
    </row>
    <row r="368" spans="2:65" s="13" customFormat="1" ht="13.5">
      <c r="B368" s="230"/>
      <c r="C368" s="231"/>
      <c r="D368" s="216" t="s">
        <v>180</v>
      </c>
      <c r="E368" s="241" t="s">
        <v>21</v>
      </c>
      <c r="F368" s="242" t="s">
        <v>207</v>
      </c>
      <c r="G368" s="231"/>
      <c r="H368" s="243">
        <v>127.158</v>
      </c>
      <c r="I368" s="235"/>
      <c r="J368" s="231"/>
      <c r="K368" s="231"/>
      <c r="L368" s="236"/>
      <c r="M368" s="237"/>
      <c r="N368" s="238"/>
      <c r="O368" s="238"/>
      <c r="P368" s="238"/>
      <c r="Q368" s="238"/>
      <c r="R368" s="238"/>
      <c r="S368" s="238"/>
      <c r="T368" s="239"/>
      <c r="AT368" s="240" t="s">
        <v>180</v>
      </c>
      <c r="AU368" s="240" t="s">
        <v>83</v>
      </c>
      <c r="AV368" s="13" t="s">
        <v>178</v>
      </c>
      <c r="AW368" s="13" t="s">
        <v>35</v>
      </c>
      <c r="AX368" s="13" t="s">
        <v>79</v>
      </c>
      <c r="AY368" s="240" t="s">
        <v>171</v>
      </c>
    </row>
    <row r="369" spans="2:65" s="1" customFormat="1" ht="31.5" customHeight="1">
      <c r="B369" s="41"/>
      <c r="C369" s="202" t="s">
        <v>537</v>
      </c>
      <c r="D369" s="202" t="s">
        <v>173</v>
      </c>
      <c r="E369" s="203" t="s">
        <v>538</v>
      </c>
      <c r="F369" s="204" t="s">
        <v>539</v>
      </c>
      <c r="G369" s="205" t="s">
        <v>184</v>
      </c>
      <c r="H369" s="206">
        <v>18.3</v>
      </c>
      <c r="I369" s="207"/>
      <c r="J369" s="208">
        <f>ROUND(I369*H369,2)</f>
        <v>0</v>
      </c>
      <c r="K369" s="204" t="s">
        <v>177</v>
      </c>
      <c r="L369" s="61"/>
      <c r="M369" s="209" t="s">
        <v>21</v>
      </c>
      <c r="N369" s="210" t="s">
        <v>43</v>
      </c>
      <c r="O369" s="42"/>
      <c r="P369" s="211">
        <f>O369*H369</f>
        <v>0</v>
      </c>
      <c r="Q369" s="211">
        <v>0</v>
      </c>
      <c r="R369" s="211">
        <f>Q369*H369</f>
        <v>0</v>
      </c>
      <c r="S369" s="211">
        <v>7.5999999999999998E-2</v>
      </c>
      <c r="T369" s="212">
        <f>S369*H369</f>
        <v>1.3908</v>
      </c>
      <c r="AR369" s="24" t="s">
        <v>178</v>
      </c>
      <c r="AT369" s="24" t="s">
        <v>173</v>
      </c>
      <c r="AU369" s="24" t="s">
        <v>83</v>
      </c>
      <c r="AY369" s="24" t="s">
        <v>171</v>
      </c>
      <c r="BE369" s="213">
        <f>IF(N369="základní",J369,0)</f>
        <v>0</v>
      </c>
      <c r="BF369" s="213">
        <f>IF(N369="snížená",J369,0)</f>
        <v>0</v>
      </c>
      <c r="BG369" s="213">
        <f>IF(N369="zákl. přenesená",J369,0)</f>
        <v>0</v>
      </c>
      <c r="BH369" s="213">
        <f>IF(N369="sníž. přenesená",J369,0)</f>
        <v>0</v>
      </c>
      <c r="BI369" s="213">
        <f>IF(N369="nulová",J369,0)</f>
        <v>0</v>
      </c>
      <c r="BJ369" s="24" t="s">
        <v>79</v>
      </c>
      <c r="BK369" s="213">
        <f>ROUND(I369*H369,2)</f>
        <v>0</v>
      </c>
      <c r="BL369" s="24" t="s">
        <v>178</v>
      </c>
      <c r="BM369" s="24" t="s">
        <v>540</v>
      </c>
    </row>
    <row r="370" spans="2:65" s="12" customFormat="1" ht="13.5">
      <c r="B370" s="214"/>
      <c r="C370" s="215"/>
      <c r="D370" s="226" t="s">
        <v>180</v>
      </c>
      <c r="E370" s="227" t="s">
        <v>21</v>
      </c>
      <c r="F370" s="228" t="s">
        <v>541</v>
      </c>
      <c r="G370" s="215"/>
      <c r="H370" s="229">
        <v>7.5</v>
      </c>
      <c r="I370" s="220"/>
      <c r="J370" s="215"/>
      <c r="K370" s="215"/>
      <c r="L370" s="221"/>
      <c r="M370" s="222"/>
      <c r="N370" s="223"/>
      <c r="O370" s="223"/>
      <c r="P370" s="223"/>
      <c r="Q370" s="223"/>
      <c r="R370" s="223"/>
      <c r="S370" s="223"/>
      <c r="T370" s="224"/>
      <c r="AT370" s="225" t="s">
        <v>180</v>
      </c>
      <c r="AU370" s="225" t="s">
        <v>83</v>
      </c>
      <c r="AV370" s="12" t="s">
        <v>83</v>
      </c>
      <c r="AW370" s="12" t="s">
        <v>35</v>
      </c>
      <c r="AX370" s="12" t="s">
        <v>72</v>
      </c>
      <c r="AY370" s="225" t="s">
        <v>171</v>
      </c>
    </row>
    <row r="371" spans="2:65" s="12" customFormat="1" ht="13.5">
      <c r="B371" s="214"/>
      <c r="C371" s="215"/>
      <c r="D371" s="226" t="s">
        <v>180</v>
      </c>
      <c r="E371" s="227" t="s">
        <v>21</v>
      </c>
      <c r="F371" s="228" t="s">
        <v>542</v>
      </c>
      <c r="G371" s="215"/>
      <c r="H371" s="229">
        <v>10.8</v>
      </c>
      <c r="I371" s="220"/>
      <c r="J371" s="215"/>
      <c r="K371" s="215"/>
      <c r="L371" s="221"/>
      <c r="M371" s="222"/>
      <c r="N371" s="223"/>
      <c r="O371" s="223"/>
      <c r="P371" s="223"/>
      <c r="Q371" s="223"/>
      <c r="R371" s="223"/>
      <c r="S371" s="223"/>
      <c r="T371" s="224"/>
      <c r="AT371" s="225" t="s">
        <v>180</v>
      </c>
      <c r="AU371" s="225" t="s">
        <v>83</v>
      </c>
      <c r="AV371" s="12" t="s">
        <v>83</v>
      </c>
      <c r="AW371" s="12" t="s">
        <v>35</v>
      </c>
      <c r="AX371" s="12" t="s">
        <v>72</v>
      </c>
      <c r="AY371" s="225" t="s">
        <v>171</v>
      </c>
    </row>
    <row r="372" spans="2:65" s="13" customFormat="1" ht="13.5">
      <c r="B372" s="230"/>
      <c r="C372" s="231"/>
      <c r="D372" s="216" t="s">
        <v>180</v>
      </c>
      <c r="E372" s="241" t="s">
        <v>21</v>
      </c>
      <c r="F372" s="242" t="s">
        <v>207</v>
      </c>
      <c r="G372" s="231"/>
      <c r="H372" s="243">
        <v>18.3</v>
      </c>
      <c r="I372" s="235"/>
      <c r="J372" s="231"/>
      <c r="K372" s="231"/>
      <c r="L372" s="236"/>
      <c r="M372" s="237"/>
      <c r="N372" s="238"/>
      <c r="O372" s="238"/>
      <c r="P372" s="238"/>
      <c r="Q372" s="238"/>
      <c r="R372" s="238"/>
      <c r="S372" s="238"/>
      <c r="T372" s="239"/>
      <c r="AT372" s="240" t="s">
        <v>180</v>
      </c>
      <c r="AU372" s="240" t="s">
        <v>83</v>
      </c>
      <c r="AV372" s="13" t="s">
        <v>178</v>
      </c>
      <c r="AW372" s="13" t="s">
        <v>35</v>
      </c>
      <c r="AX372" s="13" t="s">
        <v>79</v>
      </c>
      <c r="AY372" s="240" t="s">
        <v>171</v>
      </c>
    </row>
    <row r="373" spans="2:65" s="1" customFormat="1" ht="31.5" customHeight="1">
      <c r="B373" s="41"/>
      <c r="C373" s="202" t="s">
        <v>543</v>
      </c>
      <c r="D373" s="202" t="s">
        <v>173</v>
      </c>
      <c r="E373" s="203" t="s">
        <v>544</v>
      </c>
      <c r="F373" s="204" t="s">
        <v>545</v>
      </c>
      <c r="G373" s="205" t="s">
        <v>184</v>
      </c>
      <c r="H373" s="206">
        <v>1.8</v>
      </c>
      <c r="I373" s="207"/>
      <c r="J373" s="208">
        <f>ROUND(I373*H373,2)</f>
        <v>0</v>
      </c>
      <c r="K373" s="204" t="s">
        <v>177</v>
      </c>
      <c r="L373" s="61"/>
      <c r="M373" s="209" t="s">
        <v>21</v>
      </c>
      <c r="N373" s="210" t="s">
        <v>43</v>
      </c>
      <c r="O373" s="42"/>
      <c r="P373" s="211">
        <f>O373*H373</f>
        <v>0</v>
      </c>
      <c r="Q373" s="211">
        <v>0</v>
      </c>
      <c r="R373" s="211">
        <f>Q373*H373</f>
        <v>0</v>
      </c>
      <c r="S373" s="211">
        <v>3.1E-2</v>
      </c>
      <c r="T373" s="212">
        <f>S373*H373</f>
        <v>5.5800000000000002E-2</v>
      </c>
      <c r="AR373" s="24" t="s">
        <v>178</v>
      </c>
      <c r="AT373" s="24" t="s">
        <v>173</v>
      </c>
      <c r="AU373" s="24" t="s">
        <v>83</v>
      </c>
      <c r="AY373" s="24" t="s">
        <v>171</v>
      </c>
      <c r="BE373" s="213">
        <f>IF(N373="základní",J373,0)</f>
        <v>0</v>
      </c>
      <c r="BF373" s="213">
        <f>IF(N373="snížená",J373,0)</f>
        <v>0</v>
      </c>
      <c r="BG373" s="213">
        <f>IF(N373="zákl. přenesená",J373,0)</f>
        <v>0</v>
      </c>
      <c r="BH373" s="213">
        <f>IF(N373="sníž. přenesená",J373,0)</f>
        <v>0</v>
      </c>
      <c r="BI373" s="213">
        <f>IF(N373="nulová",J373,0)</f>
        <v>0</v>
      </c>
      <c r="BJ373" s="24" t="s">
        <v>79</v>
      </c>
      <c r="BK373" s="213">
        <f>ROUND(I373*H373,2)</f>
        <v>0</v>
      </c>
      <c r="BL373" s="24" t="s">
        <v>178</v>
      </c>
      <c r="BM373" s="24" t="s">
        <v>546</v>
      </c>
    </row>
    <row r="374" spans="2:65" s="12" customFormat="1" ht="13.5">
      <c r="B374" s="214"/>
      <c r="C374" s="215"/>
      <c r="D374" s="216" t="s">
        <v>180</v>
      </c>
      <c r="E374" s="217" t="s">
        <v>21</v>
      </c>
      <c r="F374" s="218" t="s">
        <v>547</v>
      </c>
      <c r="G374" s="215"/>
      <c r="H374" s="219">
        <v>1.8</v>
      </c>
      <c r="I374" s="220"/>
      <c r="J374" s="215"/>
      <c r="K374" s="215"/>
      <c r="L374" s="221"/>
      <c r="M374" s="222"/>
      <c r="N374" s="223"/>
      <c r="O374" s="223"/>
      <c r="P374" s="223"/>
      <c r="Q374" s="223"/>
      <c r="R374" s="223"/>
      <c r="S374" s="223"/>
      <c r="T374" s="224"/>
      <c r="AT374" s="225" t="s">
        <v>180</v>
      </c>
      <c r="AU374" s="225" t="s">
        <v>83</v>
      </c>
      <c r="AV374" s="12" t="s">
        <v>83</v>
      </c>
      <c r="AW374" s="12" t="s">
        <v>35</v>
      </c>
      <c r="AX374" s="12" t="s">
        <v>79</v>
      </c>
      <c r="AY374" s="225" t="s">
        <v>171</v>
      </c>
    </row>
    <row r="375" spans="2:65" s="1" customFormat="1" ht="22.5" customHeight="1">
      <c r="B375" s="41"/>
      <c r="C375" s="202" t="s">
        <v>548</v>
      </c>
      <c r="D375" s="202" t="s">
        <v>173</v>
      </c>
      <c r="E375" s="203" t="s">
        <v>549</v>
      </c>
      <c r="F375" s="204" t="s">
        <v>550</v>
      </c>
      <c r="G375" s="205" t="s">
        <v>184</v>
      </c>
      <c r="H375" s="206">
        <v>21.12</v>
      </c>
      <c r="I375" s="207"/>
      <c r="J375" s="208">
        <f>ROUND(I375*H375,2)</f>
        <v>0</v>
      </c>
      <c r="K375" s="204" t="s">
        <v>177</v>
      </c>
      <c r="L375" s="61"/>
      <c r="M375" s="209" t="s">
        <v>21</v>
      </c>
      <c r="N375" s="210" t="s">
        <v>43</v>
      </c>
      <c r="O375" s="42"/>
      <c r="P375" s="211">
        <f>O375*H375</f>
        <v>0</v>
      </c>
      <c r="Q375" s="211">
        <v>0</v>
      </c>
      <c r="R375" s="211">
        <f>Q375*H375</f>
        <v>0</v>
      </c>
      <c r="S375" s="211">
        <v>4.2999999999999997E-2</v>
      </c>
      <c r="T375" s="212">
        <f>S375*H375</f>
        <v>0.90815999999999997</v>
      </c>
      <c r="AR375" s="24" t="s">
        <v>178</v>
      </c>
      <c r="AT375" s="24" t="s">
        <v>173</v>
      </c>
      <c r="AU375" s="24" t="s">
        <v>83</v>
      </c>
      <c r="AY375" s="24" t="s">
        <v>171</v>
      </c>
      <c r="BE375" s="213">
        <f>IF(N375="základní",J375,0)</f>
        <v>0</v>
      </c>
      <c r="BF375" s="213">
        <f>IF(N375="snížená",J375,0)</f>
        <v>0</v>
      </c>
      <c r="BG375" s="213">
        <f>IF(N375="zákl. přenesená",J375,0)</f>
        <v>0</v>
      </c>
      <c r="BH375" s="213">
        <f>IF(N375="sníž. přenesená",J375,0)</f>
        <v>0</v>
      </c>
      <c r="BI375" s="213">
        <f>IF(N375="nulová",J375,0)</f>
        <v>0</v>
      </c>
      <c r="BJ375" s="24" t="s">
        <v>79</v>
      </c>
      <c r="BK375" s="213">
        <f>ROUND(I375*H375,2)</f>
        <v>0</v>
      </c>
      <c r="BL375" s="24" t="s">
        <v>178</v>
      </c>
      <c r="BM375" s="24" t="s">
        <v>551</v>
      </c>
    </row>
    <row r="376" spans="2:65" s="12" customFormat="1" ht="13.5">
      <c r="B376" s="214"/>
      <c r="C376" s="215"/>
      <c r="D376" s="216" t="s">
        <v>180</v>
      </c>
      <c r="E376" s="217" t="s">
        <v>21</v>
      </c>
      <c r="F376" s="218" t="s">
        <v>552</v>
      </c>
      <c r="G376" s="215"/>
      <c r="H376" s="219">
        <v>21.12</v>
      </c>
      <c r="I376" s="220"/>
      <c r="J376" s="215"/>
      <c r="K376" s="215"/>
      <c r="L376" s="221"/>
      <c r="M376" s="222"/>
      <c r="N376" s="223"/>
      <c r="O376" s="223"/>
      <c r="P376" s="223"/>
      <c r="Q376" s="223"/>
      <c r="R376" s="223"/>
      <c r="S376" s="223"/>
      <c r="T376" s="224"/>
      <c r="AT376" s="225" t="s">
        <v>180</v>
      </c>
      <c r="AU376" s="225" t="s">
        <v>83</v>
      </c>
      <c r="AV376" s="12" t="s">
        <v>83</v>
      </c>
      <c r="AW376" s="12" t="s">
        <v>35</v>
      </c>
      <c r="AX376" s="12" t="s">
        <v>79</v>
      </c>
      <c r="AY376" s="225" t="s">
        <v>171</v>
      </c>
    </row>
    <row r="377" spans="2:65" s="1" customFormat="1" ht="44.25" customHeight="1">
      <c r="B377" s="41"/>
      <c r="C377" s="202" t="s">
        <v>553</v>
      </c>
      <c r="D377" s="202" t="s">
        <v>173</v>
      </c>
      <c r="E377" s="203" t="s">
        <v>554</v>
      </c>
      <c r="F377" s="204" t="s">
        <v>555</v>
      </c>
      <c r="G377" s="205" t="s">
        <v>281</v>
      </c>
      <c r="H377" s="206">
        <v>2.6</v>
      </c>
      <c r="I377" s="207"/>
      <c r="J377" s="208">
        <f>ROUND(I377*H377,2)</f>
        <v>0</v>
      </c>
      <c r="K377" s="204" t="s">
        <v>177</v>
      </c>
      <c r="L377" s="61"/>
      <c r="M377" s="209" t="s">
        <v>21</v>
      </c>
      <c r="N377" s="210" t="s">
        <v>43</v>
      </c>
      <c r="O377" s="42"/>
      <c r="P377" s="211">
        <f>O377*H377</f>
        <v>0</v>
      </c>
      <c r="Q377" s="211">
        <v>0</v>
      </c>
      <c r="R377" s="211">
        <f>Q377*H377</f>
        <v>0</v>
      </c>
      <c r="S377" s="211">
        <v>4.2000000000000003E-2</v>
      </c>
      <c r="T377" s="212">
        <f>S377*H377</f>
        <v>0.10920000000000001</v>
      </c>
      <c r="AR377" s="24" t="s">
        <v>178</v>
      </c>
      <c r="AT377" s="24" t="s">
        <v>173</v>
      </c>
      <c r="AU377" s="24" t="s">
        <v>83</v>
      </c>
      <c r="AY377" s="24" t="s">
        <v>171</v>
      </c>
      <c r="BE377" s="213">
        <f>IF(N377="základní",J377,0)</f>
        <v>0</v>
      </c>
      <c r="BF377" s="213">
        <f>IF(N377="snížená",J377,0)</f>
        <v>0</v>
      </c>
      <c r="BG377" s="213">
        <f>IF(N377="zákl. přenesená",J377,0)</f>
        <v>0</v>
      </c>
      <c r="BH377" s="213">
        <f>IF(N377="sníž. přenesená",J377,0)</f>
        <v>0</v>
      </c>
      <c r="BI377" s="213">
        <f>IF(N377="nulová",J377,0)</f>
        <v>0</v>
      </c>
      <c r="BJ377" s="24" t="s">
        <v>79</v>
      </c>
      <c r="BK377" s="213">
        <f>ROUND(I377*H377,2)</f>
        <v>0</v>
      </c>
      <c r="BL377" s="24" t="s">
        <v>178</v>
      </c>
      <c r="BM377" s="24" t="s">
        <v>556</v>
      </c>
    </row>
    <row r="378" spans="2:65" s="12" customFormat="1" ht="13.5">
      <c r="B378" s="214"/>
      <c r="C378" s="215"/>
      <c r="D378" s="216" t="s">
        <v>180</v>
      </c>
      <c r="E378" s="217" t="s">
        <v>21</v>
      </c>
      <c r="F378" s="218" t="s">
        <v>557</v>
      </c>
      <c r="G378" s="215"/>
      <c r="H378" s="219">
        <v>2.6</v>
      </c>
      <c r="I378" s="220"/>
      <c r="J378" s="215"/>
      <c r="K378" s="215"/>
      <c r="L378" s="221"/>
      <c r="M378" s="222"/>
      <c r="N378" s="223"/>
      <c r="O378" s="223"/>
      <c r="P378" s="223"/>
      <c r="Q378" s="223"/>
      <c r="R378" s="223"/>
      <c r="S378" s="223"/>
      <c r="T378" s="224"/>
      <c r="AT378" s="225" t="s">
        <v>180</v>
      </c>
      <c r="AU378" s="225" t="s">
        <v>83</v>
      </c>
      <c r="AV378" s="12" t="s">
        <v>83</v>
      </c>
      <c r="AW378" s="12" t="s">
        <v>35</v>
      </c>
      <c r="AX378" s="12" t="s">
        <v>79</v>
      </c>
      <c r="AY378" s="225" t="s">
        <v>171</v>
      </c>
    </row>
    <row r="379" spans="2:65" s="1" customFormat="1" ht="31.5" customHeight="1">
      <c r="B379" s="41"/>
      <c r="C379" s="202" t="s">
        <v>558</v>
      </c>
      <c r="D379" s="202" t="s">
        <v>173</v>
      </c>
      <c r="E379" s="203" t="s">
        <v>559</v>
      </c>
      <c r="F379" s="204" t="s">
        <v>560</v>
      </c>
      <c r="G379" s="205" t="s">
        <v>281</v>
      </c>
      <c r="H379" s="206">
        <v>1.2</v>
      </c>
      <c r="I379" s="207"/>
      <c r="J379" s="208">
        <f>ROUND(I379*H379,2)</f>
        <v>0</v>
      </c>
      <c r="K379" s="204" t="s">
        <v>177</v>
      </c>
      <c r="L379" s="61"/>
      <c r="M379" s="209" t="s">
        <v>21</v>
      </c>
      <c r="N379" s="210" t="s">
        <v>43</v>
      </c>
      <c r="O379" s="42"/>
      <c r="P379" s="211">
        <f>O379*H379</f>
        <v>0</v>
      </c>
      <c r="Q379" s="211">
        <v>7.3999999999999999E-4</v>
      </c>
      <c r="R379" s="211">
        <f>Q379*H379</f>
        <v>8.879999999999999E-4</v>
      </c>
      <c r="S379" s="211">
        <v>8.0000000000000002E-3</v>
      </c>
      <c r="T379" s="212">
        <f>S379*H379</f>
        <v>9.5999999999999992E-3</v>
      </c>
      <c r="AR379" s="24" t="s">
        <v>178</v>
      </c>
      <c r="AT379" s="24" t="s">
        <v>173</v>
      </c>
      <c r="AU379" s="24" t="s">
        <v>83</v>
      </c>
      <c r="AY379" s="24" t="s">
        <v>171</v>
      </c>
      <c r="BE379" s="213">
        <f>IF(N379="základní",J379,0)</f>
        <v>0</v>
      </c>
      <c r="BF379" s="213">
        <f>IF(N379="snížená",J379,0)</f>
        <v>0</v>
      </c>
      <c r="BG379" s="213">
        <f>IF(N379="zákl. přenesená",J379,0)</f>
        <v>0</v>
      </c>
      <c r="BH379" s="213">
        <f>IF(N379="sníž. přenesená",J379,0)</f>
        <v>0</v>
      </c>
      <c r="BI379" s="213">
        <f>IF(N379="nulová",J379,0)</f>
        <v>0</v>
      </c>
      <c r="BJ379" s="24" t="s">
        <v>79</v>
      </c>
      <c r="BK379" s="213">
        <f>ROUND(I379*H379,2)</f>
        <v>0</v>
      </c>
      <c r="BL379" s="24" t="s">
        <v>178</v>
      </c>
      <c r="BM379" s="24" t="s">
        <v>561</v>
      </c>
    </row>
    <row r="380" spans="2:65" s="12" customFormat="1" ht="13.5">
      <c r="B380" s="214"/>
      <c r="C380" s="215"/>
      <c r="D380" s="216" t="s">
        <v>180</v>
      </c>
      <c r="E380" s="217" t="s">
        <v>21</v>
      </c>
      <c r="F380" s="218" t="s">
        <v>562</v>
      </c>
      <c r="G380" s="215"/>
      <c r="H380" s="219">
        <v>1.2</v>
      </c>
      <c r="I380" s="220"/>
      <c r="J380" s="215"/>
      <c r="K380" s="215"/>
      <c r="L380" s="221"/>
      <c r="M380" s="222"/>
      <c r="N380" s="223"/>
      <c r="O380" s="223"/>
      <c r="P380" s="223"/>
      <c r="Q380" s="223"/>
      <c r="R380" s="223"/>
      <c r="S380" s="223"/>
      <c r="T380" s="224"/>
      <c r="AT380" s="225" t="s">
        <v>180</v>
      </c>
      <c r="AU380" s="225" t="s">
        <v>83</v>
      </c>
      <c r="AV380" s="12" t="s">
        <v>83</v>
      </c>
      <c r="AW380" s="12" t="s">
        <v>35</v>
      </c>
      <c r="AX380" s="12" t="s">
        <v>79</v>
      </c>
      <c r="AY380" s="225" t="s">
        <v>171</v>
      </c>
    </row>
    <row r="381" spans="2:65" s="1" customFormat="1" ht="31.5" customHeight="1">
      <c r="B381" s="41"/>
      <c r="C381" s="202" t="s">
        <v>563</v>
      </c>
      <c r="D381" s="202" t="s">
        <v>173</v>
      </c>
      <c r="E381" s="203" t="s">
        <v>564</v>
      </c>
      <c r="F381" s="204" t="s">
        <v>565</v>
      </c>
      <c r="G381" s="205" t="s">
        <v>281</v>
      </c>
      <c r="H381" s="206">
        <v>1.5</v>
      </c>
      <c r="I381" s="207"/>
      <c r="J381" s="208">
        <f>ROUND(I381*H381,2)</f>
        <v>0</v>
      </c>
      <c r="K381" s="204" t="s">
        <v>177</v>
      </c>
      <c r="L381" s="61"/>
      <c r="M381" s="209" t="s">
        <v>21</v>
      </c>
      <c r="N381" s="210" t="s">
        <v>43</v>
      </c>
      <c r="O381" s="42"/>
      <c r="P381" s="211">
        <f>O381*H381</f>
        <v>0</v>
      </c>
      <c r="Q381" s="211">
        <v>8.4000000000000003E-4</v>
      </c>
      <c r="R381" s="211">
        <f>Q381*H381</f>
        <v>1.2600000000000001E-3</v>
      </c>
      <c r="S381" s="211">
        <v>0.02</v>
      </c>
      <c r="T381" s="212">
        <f>S381*H381</f>
        <v>0.03</v>
      </c>
      <c r="AR381" s="24" t="s">
        <v>178</v>
      </c>
      <c r="AT381" s="24" t="s">
        <v>173</v>
      </c>
      <c r="AU381" s="24" t="s">
        <v>83</v>
      </c>
      <c r="AY381" s="24" t="s">
        <v>171</v>
      </c>
      <c r="BE381" s="213">
        <f>IF(N381="základní",J381,0)</f>
        <v>0</v>
      </c>
      <c r="BF381" s="213">
        <f>IF(N381="snížená",J381,0)</f>
        <v>0</v>
      </c>
      <c r="BG381" s="213">
        <f>IF(N381="zákl. přenesená",J381,0)</f>
        <v>0</v>
      </c>
      <c r="BH381" s="213">
        <f>IF(N381="sníž. přenesená",J381,0)</f>
        <v>0</v>
      </c>
      <c r="BI381" s="213">
        <f>IF(N381="nulová",J381,0)</f>
        <v>0</v>
      </c>
      <c r="BJ381" s="24" t="s">
        <v>79</v>
      </c>
      <c r="BK381" s="213">
        <f>ROUND(I381*H381,2)</f>
        <v>0</v>
      </c>
      <c r="BL381" s="24" t="s">
        <v>178</v>
      </c>
      <c r="BM381" s="24" t="s">
        <v>566</v>
      </c>
    </row>
    <row r="382" spans="2:65" s="12" customFormat="1" ht="13.5">
      <c r="B382" s="214"/>
      <c r="C382" s="215"/>
      <c r="D382" s="216" t="s">
        <v>180</v>
      </c>
      <c r="E382" s="217" t="s">
        <v>21</v>
      </c>
      <c r="F382" s="218" t="s">
        <v>567</v>
      </c>
      <c r="G382" s="215"/>
      <c r="H382" s="219">
        <v>1.5</v>
      </c>
      <c r="I382" s="220"/>
      <c r="J382" s="215"/>
      <c r="K382" s="215"/>
      <c r="L382" s="221"/>
      <c r="M382" s="222"/>
      <c r="N382" s="223"/>
      <c r="O382" s="223"/>
      <c r="P382" s="223"/>
      <c r="Q382" s="223"/>
      <c r="R382" s="223"/>
      <c r="S382" s="223"/>
      <c r="T382" s="224"/>
      <c r="AT382" s="225" t="s">
        <v>180</v>
      </c>
      <c r="AU382" s="225" t="s">
        <v>83</v>
      </c>
      <c r="AV382" s="12" t="s">
        <v>83</v>
      </c>
      <c r="AW382" s="12" t="s">
        <v>35</v>
      </c>
      <c r="AX382" s="12" t="s">
        <v>79</v>
      </c>
      <c r="AY382" s="225" t="s">
        <v>171</v>
      </c>
    </row>
    <row r="383" spans="2:65" s="1" customFormat="1" ht="31.5" customHeight="1">
      <c r="B383" s="41"/>
      <c r="C383" s="202" t="s">
        <v>568</v>
      </c>
      <c r="D383" s="202" t="s">
        <v>173</v>
      </c>
      <c r="E383" s="203" t="s">
        <v>569</v>
      </c>
      <c r="F383" s="204" t="s">
        <v>570</v>
      </c>
      <c r="G383" s="205" t="s">
        <v>281</v>
      </c>
      <c r="H383" s="206">
        <v>3.3</v>
      </c>
      <c r="I383" s="207"/>
      <c r="J383" s="208">
        <f>ROUND(I383*H383,2)</f>
        <v>0</v>
      </c>
      <c r="K383" s="204" t="s">
        <v>177</v>
      </c>
      <c r="L383" s="61"/>
      <c r="M383" s="209" t="s">
        <v>21</v>
      </c>
      <c r="N383" s="210" t="s">
        <v>43</v>
      </c>
      <c r="O383" s="42"/>
      <c r="P383" s="211">
        <f>O383*H383</f>
        <v>0</v>
      </c>
      <c r="Q383" s="211">
        <v>1.07E-3</v>
      </c>
      <c r="R383" s="211">
        <f>Q383*H383</f>
        <v>3.5309999999999999E-3</v>
      </c>
      <c r="S383" s="211">
        <v>3.7999999999999999E-2</v>
      </c>
      <c r="T383" s="212">
        <f>S383*H383</f>
        <v>0.12539999999999998</v>
      </c>
      <c r="AR383" s="24" t="s">
        <v>178</v>
      </c>
      <c r="AT383" s="24" t="s">
        <v>173</v>
      </c>
      <c r="AU383" s="24" t="s">
        <v>83</v>
      </c>
      <c r="AY383" s="24" t="s">
        <v>171</v>
      </c>
      <c r="BE383" s="213">
        <f>IF(N383="základní",J383,0)</f>
        <v>0</v>
      </c>
      <c r="BF383" s="213">
        <f>IF(N383="snížená",J383,0)</f>
        <v>0</v>
      </c>
      <c r="BG383" s="213">
        <f>IF(N383="zákl. přenesená",J383,0)</f>
        <v>0</v>
      </c>
      <c r="BH383" s="213">
        <f>IF(N383="sníž. přenesená",J383,0)</f>
        <v>0</v>
      </c>
      <c r="BI383" s="213">
        <f>IF(N383="nulová",J383,0)</f>
        <v>0</v>
      </c>
      <c r="BJ383" s="24" t="s">
        <v>79</v>
      </c>
      <c r="BK383" s="213">
        <f>ROUND(I383*H383,2)</f>
        <v>0</v>
      </c>
      <c r="BL383" s="24" t="s">
        <v>178</v>
      </c>
      <c r="BM383" s="24" t="s">
        <v>571</v>
      </c>
    </row>
    <row r="384" spans="2:65" s="12" customFormat="1" ht="13.5">
      <c r="B384" s="214"/>
      <c r="C384" s="215"/>
      <c r="D384" s="216" t="s">
        <v>180</v>
      </c>
      <c r="E384" s="217" t="s">
        <v>21</v>
      </c>
      <c r="F384" s="218" t="s">
        <v>572</v>
      </c>
      <c r="G384" s="215"/>
      <c r="H384" s="219">
        <v>3.3</v>
      </c>
      <c r="I384" s="220"/>
      <c r="J384" s="215"/>
      <c r="K384" s="215"/>
      <c r="L384" s="221"/>
      <c r="M384" s="222"/>
      <c r="N384" s="223"/>
      <c r="O384" s="223"/>
      <c r="P384" s="223"/>
      <c r="Q384" s="223"/>
      <c r="R384" s="223"/>
      <c r="S384" s="223"/>
      <c r="T384" s="224"/>
      <c r="AT384" s="225" t="s">
        <v>180</v>
      </c>
      <c r="AU384" s="225" t="s">
        <v>83</v>
      </c>
      <c r="AV384" s="12" t="s">
        <v>83</v>
      </c>
      <c r="AW384" s="12" t="s">
        <v>35</v>
      </c>
      <c r="AX384" s="12" t="s">
        <v>79</v>
      </c>
      <c r="AY384" s="225" t="s">
        <v>171</v>
      </c>
    </row>
    <row r="385" spans="2:65" s="1" customFormat="1" ht="31.5" customHeight="1">
      <c r="B385" s="41"/>
      <c r="C385" s="202" t="s">
        <v>573</v>
      </c>
      <c r="D385" s="202" t="s">
        <v>173</v>
      </c>
      <c r="E385" s="203" t="s">
        <v>574</v>
      </c>
      <c r="F385" s="204" t="s">
        <v>575</v>
      </c>
      <c r="G385" s="205" t="s">
        <v>281</v>
      </c>
      <c r="H385" s="206">
        <v>0.6</v>
      </c>
      <c r="I385" s="207"/>
      <c r="J385" s="208">
        <f>ROUND(I385*H385,2)</f>
        <v>0</v>
      </c>
      <c r="K385" s="204" t="s">
        <v>177</v>
      </c>
      <c r="L385" s="61"/>
      <c r="M385" s="209" t="s">
        <v>21</v>
      </c>
      <c r="N385" s="210" t="s">
        <v>43</v>
      </c>
      <c r="O385" s="42"/>
      <c r="P385" s="211">
        <f>O385*H385</f>
        <v>0</v>
      </c>
      <c r="Q385" s="211">
        <v>1.2199999999999999E-3</v>
      </c>
      <c r="R385" s="211">
        <f>Q385*H385</f>
        <v>7.319999999999999E-4</v>
      </c>
      <c r="S385" s="211">
        <v>7.0000000000000007E-2</v>
      </c>
      <c r="T385" s="212">
        <f>S385*H385</f>
        <v>4.2000000000000003E-2</v>
      </c>
      <c r="AR385" s="24" t="s">
        <v>178</v>
      </c>
      <c r="AT385" s="24" t="s">
        <v>173</v>
      </c>
      <c r="AU385" s="24" t="s">
        <v>83</v>
      </c>
      <c r="AY385" s="24" t="s">
        <v>171</v>
      </c>
      <c r="BE385" s="213">
        <f>IF(N385="základní",J385,0)</f>
        <v>0</v>
      </c>
      <c r="BF385" s="213">
        <f>IF(N385="snížená",J385,0)</f>
        <v>0</v>
      </c>
      <c r="BG385" s="213">
        <f>IF(N385="zákl. přenesená",J385,0)</f>
        <v>0</v>
      </c>
      <c r="BH385" s="213">
        <f>IF(N385="sníž. přenesená",J385,0)</f>
        <v>0</v>
      </c>
      <c r="BI385" s="213">
        <f>IF(N385="nulová",J385,0)</f>
        <v>0</v>
      </c>
      <c r="BJ385" s="24" t="s">
        <v>79</v>
      </c>
      <c r="BK385" s="213">
        <f>ROUND(I385*H385,2)</f>
        <v>0</v>
      </c>
      <c r="BL385" s="24" t="s">
        <v>178</v>
      </c>
      <c r="BM385" s="24" t="s">
        <v>576</v>
      </c>
    </row>
    <row r="386" spans="2:65" s="12" customFormat="1" ht="13.5">
      <c r="B386" s="214"/>
      <c r="C386" s="215"/>
      <c r="D386" s="216" t="s">
        <v>180</v>
      </c>
      <c r="E386" s="217" t="s">
        <v>21</v>
      </c>
      <c r="F386" s="218" t="s">
        <v>577</v>
      </c>
      <c r="G386" s="215"/>
      <c r="H386" s="219">
        <v>0.6</v>
      </c>
      <c r="I386" s="220"/>
      <c r="J386" s="215"/>
      <c r="K386" s="215"/>
      <c r="L386" s="221"/>
      <c r="M386" s="222"/>
      <c r="N386" s="223"/>
      <c r="O386" s="223"/>
      <c r="P386" s="223"/>
      <c r="Q386" s="223"/>
      <c r="R386" s="223"/>
      <c r="S386" s="223"/>
      <c r="T386" s="224"/>
      <c r="AT386" s="225" t="s">
        <v>180</v>
      </c>
      <c r="AU386" s="225" t="s">
        <v>83</v>
      </c>
      <c r="AV386" s="12" t="s">
        <v>83</v>
      </c>
      <c r="AW386" s="12" t="s">
        <v>35</v>
      </c>
      <c r="AX386" s="12" t="s">
        <v>79</v>
      </c>
      <c r="AY386" s="225" t="s">
        <v>171</v>
      </c>
    </row>
    <row r="387" spans="2:65" s="1" customFormat="1" ht="31.5" customHeight="1">
      <c r="B387" s="41"/>
      <c r="C387" s="202" t="s">
        <v>578</v>
      </c>
      <c r="D387" s="202" t="s">
        <v>173</v>
      </c>
      <c r="E387" s="203" t="s">
        <v>579</v>
      </c>
      <c r="F387" s="204" t="s">
        <v>580</v>
      </c>
      <c r="G387" s="205" t="s">
        <v>184</v>
      </c>
      <c r="H387" s="206">
        <v>186.28399999999999</v>
      </c>
      <c r="I387" s="207"/>
      <c r="J387" s="208">
        <f>ROUND(I387*H387,2)</f>
        <v>0</v>
      </c>
      <c r="K387" s="204" t="s">
        <v>177</v>
      </c>
      <c r="L387" s="61"/>
      <c r="M387" s="209" t="s">
        <v>21</v>
      </c>
      <c r="N387" s="210" t="s">
        <v>43</v>
      </c>
      <c r="O387" s="42"/>
      <c r="P387" s="211">
        <f>O387*H387</f>
        <v>0</v>
      </c>
      <c r="Q387" s="211">
        <v>0</v>
      </c>
      <c r="R387" s="211">
        <f>Q387*H387</f>
        <v>0</v>
      </c>
      <c r="S387" s="211">
        <v>6.8000000000000005E-2</v>
      </c>
      <c r="T387" s="212">
        <f>S387*H387</f>
        <v>12.667312000000001</v>
      </c>
      <c r="AR387" s="24" t="s">
        <v>178</v>
      </c>
      <c r="AT387" s="24" t="s">
        <v>173</v>
      </c>
      <c r="AU387" s="24" t="s">
        <v>83</v>
      </c>
      <c r="AY387" s="24" t="s">
        <v>171</v>
      </c>
      <c r="BE387" s="213">
        <f>IF(N387="základní",J387,0)</f>
        <v>0</v>
      </c>
      <c r="BF387" s="213">
        <f>IF(N387="snížená",J387,0)</f>
        <v>0</v>
      </c>
      <c r="BG387" s="213">
        <f>IF(N387="zákl. přenesená",J387,0)</f>
        <v>0</v>
      </c>
      <c r="BH387" s="213">
        <f>IF(N387="sníž. přenesená",J387,0)</f>
        <v>0</v>
      </c>
      <c r="BI387" s="213">
        <f>IF(N387="nulová",J387,0)</f>
        <v>0</v>
      </c>
      <c r="BJ387" s="24" t="s">
        <v>79</v>
      </c>
      <c r="BK387" s="213">
        <f>ROUND(I387*H387,2)</f>
        <v>0</v>
      </c>
      <c r="BL387" s="24" t="s">
        <v>178</v>
      </c>
      <c r="BM387" s="24" t="s">
        <v>581</v>
      </c>
    </row>
    <row r="388" spans="2:65" s="12" customFormat="1" ht="13.5">
      <c r="B388" s="214"/>
      <c r="C388" s="215"/>
      <c r="D388" s="226" t="s">
        <v>180</v>
      </c>
      <c r="E388" s="227" t="s">
        <v>21</v>
      </c>
      <c r="F388" s="228" t="s">
        <v>582</v>
      </c>
      <c r="G388" s="215"/>
      <c r="H388" s="229">
        <v>18.335999999999999</v>
      </c>
      <c r="I388" s="220"/>
      <c r="J388" s="215"/>
      <c r="K388" s="215"/>
      <c r="L388" s="221"/>
      <c r="M388" s="222"/>
      <c r="N388" s="223"/>
      <c r="O388" s="223"/>
      <c r="P388" s="223"/>
      <c r="Q388" s="223"/>
      <c r="R388" s="223"/>
      <c r="S388" s="223"/>
      <c r="T388" s="224"/>
      <c r="AT388" s="225" t="s">
        <v>180</v>
      </c>
      <c r="AU388" s="225" t="s">
        <v>83</v>
      </c>
      <c r="AV388" s="12" t="s">
        <v>83</v>
      </c>
      <c r="AW388" s="12" t="s">
        <v>35</v>
      </c>
      <c r="AX388" s="12" t="s">
        <v>72</v>
      </c>
      <c r="AY388" s="225" t="s">
        <v>171</v>
      </c>
    </row>
    <row r="389" spans="2:65" s="12" customFormat="1" ht="13.5">
      <c r="B389" s="214"/>
      <c r="C389" s="215"/>
      <c r="D389" s="226" t="s">
        <v>180</v>
      </c>
      <c r="E389" s="227" t="s">
        <v>21</v>
      </c>
      <c r="F389" s="228" t="s">
        <v>583</v>
      </c>
      <c r="G389" s="215"/>
      <c r="H389" s="229">
        <v>46.752000000000002</v>
      </c>
      <c r="I389" s="220"/>
      <c r="J389" s="215"/>
      <c r="K389" s="215"/>
      <c r="L389" s="221"/>
      <c r="M389" s="222"/>
      <c r="N389" s="223"/>
      <c r="O389" s="223"/>
      <c r="P389" s="223"/>
      <c r="Q389" s="223"/>
      <c r="R389" s="223"/>
      <c r="S389" s="223"/>
      <c r="T389" s="224"/>
      <c r="AT389" s="225" t="s">
        <v>180</v>
      </c>
      <c r="AU389" s="225" t="s">
        <v>83</v>
      </c>
      <c r="AV389" s="12" t="s">
        <v>83</v>
      </c>
      <c r="AW389" s="12" t="s">
        <v>35</v>
      </c>
      <c r="AX389" s="12" t="s">
        <v>72</v>
      </c>
      <c r="AY389" s="225" t="s">
        <v>171</v>
      </c>
    </row>
    <row r="390" spans="2:65" s="12" customFormat="1" ht="27">
      <c r="B390" s="214"/>
      <c r="C390" s="215"/>
      <c r="D390" s="226" t="s">
        <v>180</v>
      </c>
      <c r="E390" s="227" t="s">
        <v>21</v>
      </c>
      <c r="F390" s="228" t="s">
        <v>334</v>
      </c>
      <c r="G390" s="215"/>
      <c r="H390" s="229">
        <v>60.41</v>
      </c>
      <c r="I390" s="220"/>
      <c r="J390" s="215"/>
      <c r="K390" s="215"/>
      <c r="L390" s="221"/>
      <c r="M390" s="222"/>
      <c r="N390" s="223"/>
      <c r="O390" s="223"/>
      <c r="P390" s="223"/>
      <c r="Q390" s="223"/>
      <c r="R390" s="223"/>
      <c r="S390" s="223"/>
      <c r="T390" s="224"/>
      <c r="AT390" s="225" t="s">
        <v>180</v>
      </c>
      <c r="AU390" s="225" t="s">
        <v>83</v>
      </c>
      <c r="AV390" s="12" t="s">
        <v>83</v>
      </c>
      <c r="AW390" s="12" t="s">
        <v>35</v>
      </c>
      <c r="AX390" s="12" t="s">
        <v>72</v>
      </c>
      <c r="AY390" s="225" t="s">
        <v>171</v>
      </c>
    </row>
    <row r="391" spans="2:65" s="12" customFormat="1" ht="13.5">
      <c r="B391" s="214"/>
      <c r="C391" s="215"/>
      <c r="D391" s="226" t="s">
        <v>180</v>
      </c>
      <c r="E391" s="227" t="s">
        <v>21</v>
      </c>
      <c r="F391" s="228" t="s">
        <v>335</v>
      </c>
      <c r="G391" s="215"/>
      <c r="H391" s="229">
        <v>16.52</v>
      </c>
      <c r="I391" s="220"/>
      <c r="J391" s="215"/>
      <c r="K391" s="215"/>
      <c r="L391" s="221"/>
      <c r="M391" s="222"/>
      <c r="N391" s="223"/>
      <c r="O391" s="223"/>
      <c r="P391" s="223"/>
      <c r="Q391" s="223"/>
      <c r="R391" s="223"/>
      <c r="S391" s="223"/>
      <c r="T391" s="224"/>
      <c r="AT391" s="225" t="s">
        <v>180</v>
      </c>
      <c r="AU391" s="225" t="s">
        <v>83</v>
      </c>
      <c r="AV391" s="12" t="s">
        <v>83</v>
      </c>
      <c r="AW391" s="12" t="s">
        <v>35</v>
      </c>
      <c r="AX391" s="12" t="s">
        <v>72</v>
      </c>
      <c r="AY391" s="225" t="s">
        <v>171</v>
      </c>
    </row>
    <row r="392" spans="2:65" s="12" customFormat="1" ht="13.5">
      <c r="B392" s="214"/>
      <c r="C392" s="215"/>
      <c r="D392" s="226" t="s">
        <v>180</v>
      </c>
      <c r="E392" s="227" t="s">
        <v>21</v>
      </c>
      <c r="F392" s="228" t="s">
        <v>336</v>
      </c>
      <c r="G392" s="215"/>
      <c r="H392" s="229">
        <v>14.355</v>
      </c>
      <c r="I392" s="220"/>
      <c r="J392" s="215"/>
      <c r="K392" s="215"/>
      <c r="L392" s="221"/>
      <c r="M392" s="222"/>
      <c r="N392" s="223"/>
      <c r="O392" s="223"/>
      <c r="P392" s="223"/>
      <c r="Q392" s="223"/>
      <c r="R392" s="223"/>
      <c r="S392" s="223"/>
      <c r="T392" s="224"/>
      <c r="AT392" s="225" t="s">
        <v>180</v>
      </c>
      <c r="AU392" s="225" t="s">
        <v>83</v>
      </c>
      <c r="AV392" s="12" t="s">
        <v>83</v>
      </c>
      <c r="AW392" s="12" t="s">
        <v>35</v>
      </c>
      <c r="AX392" s="12" t="s">
        <v>72</v>
      </c>
      <c r="AY392" s="225" t="s">
        <v>171</v>
      </c>
    </row>
    <row r="393" spans="2:65" s="12" customFormat="1" ht="13.5">
      <c r="B393" s="214"/>
      <c r="C393" s="215"/>
      <c r="D393" s="226" t="s">
        <v>180</v>
      </c>
      <c r="E393" s="227" t="s">
        <v>21</v>
      </c>
      <c r="F393" s="228" t="s">
        <v>337</v>
      </c>
      <c r="G393" s="215"/>
      <c r="H393" s="229">
        <v>14.19</v>
      </c>
      <c r="I393" s="220"/>
      <c r="J393" s="215"/>
      <c r="K393" s="215"/>
      <c r="L393" s="221"/>
      <c r="M393" s="222"/>
      <c r="N393" s="223"/>
      <c r="O393" s="223"/>
      <c r="P393" s="223"/>
      <c r="Q393" s="223"/>
      <c r="R393" s="223"/>
      <c r="S393" s="223"/>
      <c r="T393" s="224"/>
      <c r="AT393" s="225" t="s">
        <v>180</v>
      </c>
      <c r="AU393" s="225" t="s">
        <v>83</v>
      </c>
      <c r="AV393" s="12" t="s">
        <v>83</v>
      </c>
      <c r="AW393" s="12" t="s">
        <v>35</v>
      </c>
      <c r="AX393" s="12" t="s">
        <v>72</v>
      </c>
      <c r="AY393" s="225" t="s">
        <v>171</v>
      </c>
    </row>
    <row r="394" spans="2:65" s="12" customFormat="1" ht="13.5">
      <c r="B394" s="214"/>
      <c r="C394" s="215"/>
      <c r="D394" s="226" t="s">
        <v>180</v>
      </c>
      <c r="E394" s="227" t="s">
        <v>21</v>
      </c>
      <c r="F394" s="228" t="s">
        <v>338</v>
      </c>
      <c r="G394" s="215"/>
      <c r="H394" s="229">
        <v>4.95</v>
      </c>
      <c r="I394" s="220"/>
      <c r="J394" s="215"/>
      <c r="K394" s="215"/>
      <c r="L394" s="221"/>
      <c r="M394" s="222"/>
      <c r="N394" s="223"/>
      <c r="O394" s="223"/>
      <c r="P394" s="223"/>
      <c r="Q394" s="223"/>
      <c r="R394" s="223"/>
      <c r="S394" s="223"/>
      <c r="T394" s="224"/>
      <c r="AT394" s="225" t="s">
        <v>180</v>
      </c>
      <c r="AU394" s="225" t="s">
        <v>83</v>
      </c>
      <c r="AV394" s="12" t="s">
        <v>83</v>
      </c>
      <c r="AW394" s="12" t="s">
        <v>35</v>
      </c>
      <c r="AX394" s="12" t="s">
        <v>72</v>
      </c>
      <c r="AY394" s="225" t="s">
        <v>171</v>
      </c>
    </row>
    <row r="395" spans="2:65" s="12" customFormat="1" ht="13.5">
      <c r="B395" s="214"/>
      <c r="C395" s="215"/>
      <c r="D395" s="226" t="s">
        <v>180</v>
      </c>
      <c r="E395" s="227" t="s">
        <v>21</v>
      </c>
      <c r="F395" s="228" t="s">
        <v>339</v>
      </c>
      <c r="G395" s="215"/>
      <c r="H395" s="229">
        <v>5.3449999999999998</v>
      </c>
      <c r="I395" s="220"/>
      <c r="J395" s="215"/>
      <c r="K395" s="215"/>
      <c r="L395" s="221"/>
      <c r="M395" s="222"/>
      <c r="N395" s="223"/>
      <c r="O395" s="223"/>
      <c r="P395" s="223"/>
      <c r="Q395" s="223"/>
      <c r="R395" s="223"/>
      <c r="S395" s="223"/>
      <c r="T395" s="224"/>
      <c r="AT395" s="225" t="s">
        <v>180</v>
      </c>
      <c r="AU395" s="225" t="s">
        <v>83</v>
      </c>
      <c r="AV395" s="12" t="s">
        <v>83</v>
      </c>
      <c r="AW395" s="12" t="s">
        <v>35</v>
      </c>
      <c r="AX395" s="12" t="s">
        <v>72</v>
      </c>
      <c r="AY395" s="225" t="s">
        <v>171</v>
      </c>
    </row>
    <row r="396" spans="2:65" s="13" customFormat="1" ht="13.5">
      <c r="B396" s="230"/>
      <c r="C396" s="231"/>
      <c r="D396" s="226" t="s">
        <v>180</v>
      </c>
      <c r="E396" s="232" t="s">
        <v>21</v>
      </c>
      <c r="F396" s="233" t="s">
        <v>207</v>
      </c>
      <c r="G396" s="231"/>
      <c r="H396" s="234">
        <v>180.858</v>
      </c>
      <c r="I396" s="235"/>
      <c r="J396" s="231"/>
      <c r="K396" s="231"/>
      <c r="L396" s="236"/>
      <c r="M396" s="237"/>
      <c r="N396" s="238"/>
      <c r="O396" s="238"/>
      <c r="P396" s="238"/>
      <c r="Q396" s="238"/>
      <c r="R396" s="238"/>
      <c r="S396" s="238"/>
      <c r="T396" s="239"/>
      <c r="AT396" s="240" t="s">
        <v>180</v>
      </c>
      <c r="AU396" s="240" t="s">
        <v>83</v>
      </c>
      <c r="AV396" s="13" t="s">
        <v>178</v>
      </c>
      <c r="AW396" s="13" t="s">
        <v>35</v>
      </c>
      <c r="AX396" s="13" t="s">
        <v>79</v>
      </c>
      <c r="AY396" s="240" t="s">
        <v>171</v>
      </c>
    </row>
    <row r="397" spans="2:65" s="12" customFormat="1" ht="13.5">
      <c r="B397" s="214"/>
      <c r="C397" s="215"/>
      <c r="D397" s="216" t="s">
        <v>180</v>
      </c>
      <c r="E397" s="215"/>
      <c r="F397" s="218" t="s">
        <v>584</v>
      </c>
      <c r="G397" s="215"/>
      <c r="H397" s="219">
        <v>186.28399999999999</v>
      </c>
      <c r="I397" s="220"/>
      <c r="J397" s="215"/>
      <c r="K397" s="215"/>
      <c r="L397" s="221"/>
      <c r="M397" s="222"/>
      <c r="N397" s="223"/>
      <c r="O397" s="223"/>
      <c r="P397" s="223"/>
      <c r="Q397" s="223"/>
      <c r="R397" s="223"/>
      <c r="S397" s="223"/>
      <c r="T397" s="224"/>
      <c r="AT397" s="225" t="s">
        <v>180</v>
      </c>
      <c r="AU397" s="225" t="s">
        <v>83</v>
      </c>
      <c r="AV397" s="12" t="s">
        <v>83</v>
      </c>
      <c r="AW397" s="12" t="s">
        <v>6</v>
      </c>
      <c r="AX397" s="12" t="s">
        <v>79</v>
      </c>
      <c r="AY397" s="225" t="s">
        <v>171</v>
      </c>
    </row>
    <row r="398" spans="2:65" s="1" customFormat="1" ht="22.5" customHeight="1">
      <c r="B398" s="41"/>
      <c r="C398" s="202" t="s">
        <v>585</v>
      </c>
      <c r="D398" s="202" t="s">
        <v>173</v>
      </c>
      <c r="E398" s="203" t="s">
        <v>586</v>
      </c>
      <c r="F398" s="204" t="s">
        <v>587</v>
      </c>
      <c r="G398" s="205" t="s">
        <v>588</v>
      </c>
      <c r="H398" s="206">
        <v>2</v>
      </c>
      <c r="I398" s="207"/>
      <c r="J398" s="208">
        <f>ROUND(I398*H398,2)</f>
        <v>0</v>
      </c>
      <c r="K398" s="204" t="s">
        <v>21</v>
      </c>
      <c r="L398" s="61"/>
      <c r="M398" s="209" t="s">
        <v>21</v>
      </c>
      <c r="N398" s="210" t="s">
        <v>43</v>
      </c>
      <c r="O398" s="42"/>
      <c r="P398" s="211">
        <f>O398*H398</f>
        <v>0</v>
      </c>
      <c r="Q398" s="211">
        <v>0</v>
      </c>
      <c r="R398" s="211">
        <f>Q398*H398</f>
        <v>0</v>
      </c>
      <c r="S398" s="211">
        <v>1.68</v>
      </c>
      <c r="T398" s="212">
        <f>S398*H398</f>
        <v>3.36</v>
      </c>
      <c r="AR398" s="24" t="s">
        <v>178</v>
      </c>
      <c r="AT398" s="24" t="s">
        <v>173</v>
      </c>
      <c r="AU398" s="24" t="s">
        <v>83</v>
      </c>
      <c r="AY398" s="24" t="s">
        <v>171</v>
      </c>
      <c r="BE398" s="213">
        <f>IF(N398="základní",J398,0)</f>
        <v>0</v>
      </c>
      <c r="BF398" s="213">
        <f>IF(N398="snížená",J398,0)</f>
        <v>0</v>
      </c>
      <c r="BG398" s="213">
        <f>IF(N398="zákl. přenesená",J398,0)</f>
        <v>0</v>
      </c>
      <c r="BH398" s="213">
        <f>IF(N398="sníž. přenesená",J398,0)</f>
        <v>0</v>
      </c>
      <c r="BI398" s="213">
        <f>IF(N398="nulová",J398,0)</f>
        <v>0</v>
      </c>
      <c r="BJ398" s="24" t="s">
        <v>79</v>
      </c>
      <c r="BK398" s="213">
        <f>ROUND(I398*H398,2)</f>
        <v>0</v>
      </c>
      <c r="BL398" s="24" t="s">
        <v>178</v>
      </c>
      <c r="BM398" s="24" t="s">
        <v>589</v>
      </c>
    </row>
    <row r="399" spans="2:65" s="12" customFormat="1" ht="13.5">
      <c r="B399" s="214"/>
      <c r="C399" s="215"/>
      <c r="D399" s="216" t="s">
        <v>180</v>
      </c>
      <c r="E399" s="217" t="s">
        <v>21</v>
      </c>
      <c r="F399" s="218" t="s">
        <v>83</v>
      </c>
      <c r="G399" s="215"/>
      <c r="H399" s="219">
        <v>2</v>
      </c>
      <c r="I399" s="220"/>
      <c r="J399" s="215"/>
      <c r="K399" s="215"/>
      <c r="L399" s="221"/>
      <c r="M399" s="222"/>
      <c r="N399" s="223"/>
      <c r="O399" s="223"/>
      <c r="P399" s="223"/>
      <c r="Q399" s="223"/>
      <c r="R399" s="223"/>
      <c r="S399" s="223"/>
      <c r="T399" s="224"/>
      <c r="AT399" s="225" t="s">
        <v>180</v>
      </c>
      <c r="AU399" s="225" t="s">
        <v>83</v>
      </c>
      <c r="AV399" s="12" t="s">
        <v>83</v>
      </c>
      <c r="AW399" s="12" t="s">
        <v>35</v>
      </c>
      <c r="AX399" s="12" t="s">
        <v>79</v>
      </c>
      <c r="AY399" s="225" t="s">
        <v>171</v>
      </c>
    </row>
    <row r="400" spans="2:65" s="1" customFormat="1" ht="22.5" customHeight="1">
      <c r="B400" s="41"/>
      <c r="C400" s="202" t="s">
        <v>590</v>
      </c>
      <c r="D400" s="202" t="s">
        <v>173</v>
      </c>
      <c r="E400" s="203" t="s">
        <v>591</v>
      </c>
      <c r="F400" s="204" t="s">
        <v>592</v>
      </c>
      <c r="G400" s="205" t="s">
        <v>281</v>
      </c>
      <c r="H400" s="206">
        <v>10</v>
      </c>
      <c r="I400" s="207"/>
      <c r="J400" s="208">
        <f>ROUND(I400*H400,2)</f>
        <v>0</v>
      </c>
      <c r="K400" s="204" t="s">
        <v>177</v>
      </c>
      <c r="L400" s="61"/>
      <c r="M400" s="209" t="s">
        <v>21</v>
      </c>
      <c r="N400" s="210" t="s">
        <v>43</v>
      </c>
      <c r="O400" s="42"/>
      <c r="P400" s="211">
        <f>O400*H400</f>
        <v>0</v>
      </c>
      <c r="Q400" s="211">
        <v>0</v>
      </c>
      <c r="R400" s="211">
        <f>Q400*H400</f>
        <v>0</v>
      </c>
      <c r="S400" s="211">
        <v>0</v>
      </c>
      <c r="T400" s="212">
        <f>S400*H400</f>
        <v>0</v>
      </c>
      <c r="AR400" s="24" t="s">
        <v>178</v>
      </c>
      <c r="AT400" s="24" t="s">
        <v>173</v>
      </c>
      <c r="AU400" s="24" t="s">
        <v>83</v>
      </c>
      <c r="AY400" s="24" t="s">
        <v>171</v>
      </c>
      <c r="BE400" s="213">
        <f>IF(N400="základní",J400,0)</f>
        <v>0</v>
      </c>
      <c r="BF400" s="213">
        <f>IF(N400="snížená",J400,0)</f>
        <v>0</v>
      </c>
      <c r="BG400" s="213">
        <f>IF(N400="zákl. přenesená",J400,0)</f>
        <v>0</v>
      </c>
      <c r="BH400" s="213">
        <f>IF(N400="sníž. přenesená",J400,0)</f>
        <v>0</v>
      </c>
      <c r="BI400" s="213">
        <f>IF(N400="nulová",J400,0)</f>
        <v>0</v>
      </c>
      <c r="BJ400" s="24" t="s">
        <v>79</v>
      </c>
      <c r="BK400" s="213">
        <f>ROUND(I400*H400,2)</f>
        <v>0</v>
      </c>
      <c r="BL400" s="24" t="s">
        <v>178</v>
      </c>
      <c r="BM400" s="24" t="s">
        <v>593</v>
      </c>
    </row>
    <row r="401" spans="2:65" s="12" customFormat="1" ht="13.5">
      <c r="B401" s="214"/>
      <c r="C401" s="215"/>
      <c r="D401" s="216" t="s">
        <v>180</v>
      </c>
      <c r="E401" s="217" t="s">
        <v>21</v>
      </c>
      <c r="F401" s="218" t="s">
        <v>226</v>
      </c>
      <c r="G401" s="215"/>
      <c r="H401" s="219">
        <v>10</v>
      </c>
      <c r="I401" s="220"/>
      <c r="J401" s="215"/>
      <c r="K401" s="215"/>
      <c r="L401" s="221"/>
      <c r="M401" s="222"/>
      <c r="N401" s="223"/>
      <c r="O401" s="223"/>
      <c r="P401" s="223"/>
      <c r="Q401" s="223"/>
      <c r="R401" s="223"/>
      <c r="S401" s="223"/>
      <c r="T401" s="224"/>
      <c r="AT401" s="225" t="s">
        <v>180</v>
      </c>
      <c r="AU401" s="225" t="s">
        <v>83</v>
      </c>
      <c r="AV401" s="12" t="s">
        <v>83</v>
      </c>
      <c r="AW401" s="12" t="s">
        <v>35</v>
      </c>
      <c r="AX401" s="12" t="s">
        <v>79</v>
      </c>
      <c r="AY401" s="225" t="s">
        <v>171</v>
      </c>
    </row>
    <row r="402" spans="2:65" s="1" customFormat="1" ht="31.5" customHeight="1">
      <c r="B402" s="41"/>
      <c r="C402" s="202" t="s">
        <v>594</v>
      </c>
      <c r="D402" s="202" t="s">
        <v>173</v>
      </c>
      <c r="E402" s="203" t="s">
        <v>595</v>
      </c>
      <c r="F402" s="204" t="s">
        <v>596</v>
      </c>
      <c r="G402" s="205" t="s">
        <v>281</v>
      </c>
      <c r="H402" s="206">
        <v>100</v>
      </c>
      <c r="I402" s="207"/>
      <c r="J402" s="208">
        <f>ROUND(I402*H402,2)</f>
        <v>0</v>
      </c>
      <c r="K402" s="204" t="s">
        <v>177</v>
      </c>
      <c r="L402" s="61"/>
      <c r="M402" s="209" t="s">
        <v>21</v>
      </c>
      <c r="N402" s="210" t="s">
        <v>43</v>
      </c>
      <c r="O402" s="42"/>
      <c r="P402" s="211">
        <f>O402*H402</f>
        <v>0</v>
      </c>
      <c r="Q402" s="211">
        <v>0</v>
      </c>
      <c r="R402" s="211">
        <f>Q402*H402</f>
        <v>0</v>
      </c>
      <c r="S402" s="211">
        <v>0</v>
      </c>
      <c r="T402" s="212">
        <f>S402*H402</f>
        <v>0</v>
      </c>
      <c r="AR402" s="24" t="s">
        <v>178</v>
      </c>
      <c r="AT402" s="24" t="s">
        <v>173</v>
      </c>
      <c r="AU402" s="24" t="s">
        <v>83</v>
      </c>
      <c r="AY402" s="24" t="s">
        <v>171</v>
      </c>
      <c r="BE402" s="213">
        <f>IF(N402="základní",J402,0)</f>
        <v>0</v>
      </c>
      <c r="BF402" s="213">
        <f>IF(N402="snížená",J402,0)</f>
        <v>0</v>
      </c>
      <c r="BG402" s="213">
        <f>IF(N402="zákl. přenesená",J402,0)</f>
        <v>0</v>
      </c>
      <c r="BH402" s="213">
        <f>IF(N402="sníž. přenesená",J402,0)</f>
        <v>0</v>
      </c>
      <c r="BI402" s="213">
        <f>IF(N402="nulová",J402,0)</f>
        <v>0</v>
      </c>
      <c r="BJ402" s="24" t="s">
        <v>79</v>
      </c>
      <c r="BK402" s="213">
        <f>ROUND(I402*H402,2)</f>
        <v>0</v>
      </c>
      <c r="BL402" s="24" t="s">
        <v>178</v>
      </c>
      <c r="BM402" s="24" t="s">
        <v>597</v>
      </c>
    </row>
    <row r="403" spans="2:65" s="12" customFormat="1" ht="13.5">
      <c r="B403" s="214"/>
      <c r="C403" s="215"/>
      <c r="D403" s="226" t="s">
        <v>180</v>
      </c>
      <c r="E403" s="227" t="s">
        <v>21</v>
      </c>
      <c r="F403" s="228" t="s">
        <v>598</v>
      </c>
      <c r="G403" s="215"/>
      <c r="H403" s="229">
        <v>100</v>
      </c>
      <c r="I403" s="220"/>
      <c r="J403" s="215"/>
      <c r="K403" s="215"/>
      <c r="L403" s="221"/>
      <c r="M403" s="222"/>
      <c r="N403" s="223"/>
      <c r="O403" s="223"/>
      <c r="P403" s="223"/>
      <c r="Q403" s="223"/>
      <c r="R403" s="223"/>
      <c r="S403" s="223"/>
      <c r="T403" s="224"/>
      <c r="AT403" s="225" t="s">
        <v>180</v>
      </c>
      <c r="AU403" s="225" t="s">
        <v>83</v>
      </c>
      <c r="AV403" s="12" t="s">
        <v>83</v>
      </c>
      <c r="AW403" s="12" t="s">
        <v>35</v>
      </c>
      <c r="AX403" s="12" t="s">
        <v>79</v>
      </c>
      <c r="AY403" s="225" t="s">
        <v>171</v>
      </c>
    </row>
    <row r="404" spans="2:65" s="11" customFormat="1" ht="29.85" customHeight="1">
      <c r="B404" s="185"/>
      <c r="C404" s="186"/>
      <c r="D404" s="199" t="s">
        <v>71</v>
      </c>
      <c r="E404" s="200" t="s">
        <v>599</v>
      </c>
      <c r="F404" s="200" t="s">
        <v>600</v>
      </c>
      <c r="G404" s="186"/>
      <c r="H404" s="186"/>
      <c r="I404" s="189"/>
      <c r="J404" s="201">
        <f>BK404</f>
        <v>0</v>
      </c>
      <c r="K404" s="186"/>
      <c r="L404" s="191"/>
      <c r="M404" s="192"/>
      <c r="N404" s="193"/>
      <c r="O404" s="193"/>
      <c r="P404" s="194">
        <f>SUM(P405:P413)</f>
        <v>0</v>
      </c>
      <c r="Q404" s="193"/>
      <c r="R404" s="194">
        <f>SUM(R405:R413)</f>
        <v>0</v>
      </c>
      <c r="S404" s="193"/>
      <c r="T404" s="195">
        <f>SUM(T405:T413)</f>
        <v>0</v>
      </c>
      <c r="AR404" s="196" t="s">
        <v>79</v>
      </c>
      <c r="AT404" s="197" t="s">
        <v>71</v>
      </c>
      <c r="AU404" s="197" t="s">
        <v>79</v>
      </c>
      <c r="AY404" s="196" t="s">
        <v>171</v>
      </c>
      <c r="BK404" s="198">
        <f>SUM(BK405:BK413)</f>
        <v>0</v>
      </c>
    </row>
    <row r="405" spans="2:65" s="1" customFormat="1" ht="31.5" customHeight="1">
      <c r="B405" s="41"/>
      <c r="C405" s="202" t="s">
        <v>601</v>
      </c>
      <c r="D405" s="202" t="s">
        <v>173</v>
      </c>
      <c r="E405" s="203" t="s">
        <v>602</v>
      </c>
      <c r="F405" s="204" t="s">
        <v>603</v>
      </c>
      <c r="G405" s="205" t="s">
        <v>229</v>
      </c>
      <c r="H405" s="206">
        <v>133.77199999999999</v>
      </c>
      <c r="I405" s="207"/>
      <c r="J405" s="208">
        <f>ROUND(I405*H405,2)</f>
        <v>0</v>
      </c>
      <c r="K405" s="204" t="s">
        <v>177</v>
      </c>
      <c r="L405" s="61"/>
      <c r="M405" s="209" t="s">
        <v>21</v>
      </c>
      <c r="N405" s="210" t="s">
        <v>43</v>
      </c>
      <c r="O405" s="42"/>
      <c r="P405" s="211">
        <f>O405*H405</f>
        <v>0</v>
      </c>
      <c r="Q405" s="211">
        <v>0</v>
      </c>
      <c r="R405" s="211">
        <f>Q405*H405</f>
        <v>0</v>
      </c>
      <c r="S405" s="211">
        <v>0</v>
      </c>
      <c r="T405" s="212">
        <f>S405*H405</f>
        <v>0</v>
      </c>
      <c r="AR405" s="24" t="s">
        <v>178</v>
      </c>
      <c r="AT405" s="24" t="s">
        <v>173</v>
      </c>
      <c r="AU405" s="24" t="s">
        <v>83</v>
      </c>
      <c r="AY405" s="24" t="s">
        <v>171</v>
      </c>
      <c r="BE405" s="213">
        <f>IF(N405="základní",J405,0)</f>
        <v>0</v>
      </c>
      <c r="BF405" s="213">
        <f>IF(N405="snížená",J405,0)</f>
        <v>0</v>
      </c>
      <c r="BG405" s="213">
        <f>IF(N405="zákl. přenesená",J405,0)</f>
        <v>0</v>
      </c>
      <c r="BH405" s="213">
        <f>IF(N405="sníž. přenesená",J405,0)</f>
        <v>0</v>
      </c>
      <c r="BI405" s="213">
        <f>IF(N405="nulová",J405,0)</f>
        <v>0</v>
      </c>
      <c r="BJ405" s="24" t="s">
        <v>79</v>
      </c>
      <c r="BK405" s="213">
        <f>ROUND(I405*H405,2)</f>
        <v>0</v>
      </c>
      <c r="BL405" s="24" t="s">
        <v>178</v>
      </c>
      <c r="BM405" s="24" t="s">
        <v>604</v>
      </c>
    </row>
    <row r="406" spans="2:65" s="1" customFormat="1" ht="31.5" customHeight="1">
      <c r="B406" s="41"/>
      <c r="C406" s="202" t="s">
        <v>605</v>
      </c>
      <c r="D406" s="202" t="s">
        <v>173</v>
      </c>
      <c r="E406" s="203" t="s">
        <v>606</v>
      </c>
      <c r="F406" s="204" t="s">
        <v>607</v>
      </c>
      <c r="G406" s="205" t="s">
        <v>229</v>
      </c>
      <c r="H406" s="206">
        <v>1337.72</v>
      </c>
      <c r="I406" s="207"/>
      <c r="J406" s="208">
        <f>ROUND(I406*H406,2)</f>
        <v>0</v>
      </c>
      <c r="K406" s="204" t="s">
        <v>177</v>
      </c>
      <c r="L406" s="61"/>
      <c r="M406" s="209" t="s">
        <v>21</v>
      </c>
      <c r="N406" s="210" t="s">
        <v>43</v>
      </c>
      <c r="O406" s="42"/>
      <c r="P406" s="211">
        <f>O406*H406</f>
        <v>0</v>
      </c>
      <c r="Q406" s="211">
        <v>0</v>
      </c>
      <c r="R406" s="211">
        <f>Q406*H406</f>
        <v>0</v>
      </c>
      <c r="S406" s="211">
        <v>0</v>
      </c>
      <c r="T406" s="212">
        <f>S406*H406</f>
        <v>0</v>
      </c>
      <c r="AR406" s="24" t="s">
        <v>178</v>
      </c>
      <c r="AT406" s="24" t="s">
        <v>173</v>
      </c>
      <c r="AU406" s="24" t="s">
        <v>83</v>
      </c>
      <c r="AY406" s="24" t="s">
        <v>171</v>
      </c>
      <c r="BE406" s="213">
        <f>IF(N406="základní",J406,0)</f>
        <v>0</v>
      </c>
      <c r="BF406" s="213">
        <f>IF(N406="snížená",J406,0)</f>
        <v>0</v>
      </c>
      <c r="BG406" s="213">
        <f>IF(N406="zákl. přenesená",J406,0)</f>
        <v>0</v>
      </c>
      <c r="BH406" s="213">
        <f>IF(N406="sníž. přenesená",J406,0)</f>
        <v>0</v>
      </c>
      <c r="BI406" s="213">
        <f>IF(N406="nulová",J406,0)</f>
        <v>0</v>
      </c>
      <c r="BJ406" s="24" t="s">
        <v>79</v>
      </c>
      <c r="BK406" s="213">
        <f>ROUND(I406*H406,2)</f>
        <v>0</v>
      </c>
      <c r="BL406" s="24" t="s">
        <v>178</v>
      </c>
      <c r="BM406" s="24" t="s">
        <v>608</v>
      </c>
    </row>
    <row r="407" spans="2:65" s="12" customFormat="1" ht="13.5">
      <c r="B407" s="214"/>
      <c r="C407" s="215"/>
      <c r="D407" s="216" t="s">
        <v>180</v>
      </c>
      <c r="E407" s="217" t="s">
        <v>21</v>
      </c>
      <c r="F407" s="218" t="s">
        <v>609</v>
      </c>
      <c r="G407" s="215"/>
      <c r="H407" s="219">
        <v>1337.72</v>
      </c>
      <c r="I407" s="220"/>
      <c r="J407" s="215"/>
      <c r="K407" s="215"/>
      <c r="L407" s="221"/>
      <c r="M407" s="222"/>
      <c r="N407" s="223"/>
      <c r="O407" s="223"/>
      <c r="P407" s="223"/>
      <c r="Q407" s="223"/>
      <c r="R407" s="223"/>
      <c r="S407" s="223"/>
      <c r="T407" s="224"/>
      <c r="AT407" s="225" t="s">
        <v>180</v>
      </c>
      <c r="AU407" s="225" t="s">
        <v>83</v>
      </c>
      <c r="AV407" s="12" t="s">
        <v>83</v>
      </c>
      <c r="AW407" s="12" t="s">
        <v>35</v>
      </c>
      <c r="AX407" s="12" t="s">
        <v>79</v>
      </c>
      <c r="AY407" s="225" t="s">
        <v>171</v>
      </c>
    </row>
    <row r="408" spans="2:65" s="1" customFormat="1" ht="31.5" customHeight="1">
      <c r="B408" s="41"/>
      <c r="C408" s="202" t="s">
        <v>610</v>
      </c>
      <c r="D408" s="202" t="s">
        <v>173</v>
      </c>
      <c r="E408" s="203" t="s">
        <v>611</v>
      </c>
      <c r="F408" s="204" t="s">
        <v>612</v>
      </c>
      <c r="G408" s="205" t="s">
        <v>229</v>
      </c>
      <c r="H408" s="206">
        <v>133.77199999999999</v>
      </c>
      <c r="I408" s="207"/>
      <c r="J408" s="208">
        <f>ROUND(I408*H408,2)</f>
        <v>0</v>
      </c>
      <c r="K408" s="204" t="s">
        <v>177</v>
      </c>
      <c r="L408" s="61"/>
      <c r="M408" s="209" t="s">
        <v>21</v>
      </c>
      <c r="N408" s="210" t="s">
        <v>43</v>
      </c>
      <c r="O408" s="42"/>
      <c r="P408" s="211">
        <f>O408*H408</f>
        <v>0</v>
      </c>
      <c r="Q408" s="211">
        <v>0</v>
      </c>
      <c r="R408" s="211">
        <f>Q408*H408</f>
        <v>0</v>
      </c>
      <c r="S408" s="211">
        <v>0</v>
      </c>
      <c r="T408" s="212">
        <f>S408*H408</f>
        <v>0</v>
      </c>
      <c r="AR408" s="24" t="s">
        <v>178</v>
      </c>
      <c r="AT408" s="24" t="s">
        <v>173</v>
      </c>
      <c r="AU408" s="24" t="s">
        <v>83</v>
      </c>
      <c r="AY408" s="24" t="s">
        <v>171</v>
      </c>
      <c r="BE408" s="213">
        <f>IF(N408="základní",J408,0)</f>
        <v>0</v>
      </c>
      <c r="BF408" s="213">
        <f>IF(N408="snížená",J408,0)</f>
        <v>0</v>
      </c>
      <c r="BG408" s="213">
        <f>IF(N408="zákl. přenesená",J408,0)</f>
        <v>0</v>
      </c>
      <c r="BH408" s="213">
        <f>IF(N408="sníž. přenesená",J408,0)</f>
        <v>0</v>
      </c>
      <c r="BI408" s="213">
        <f>IF(N408="nulová",J408,0)</f>
        <v>0</v>
      </c>
      <c r="BJ408" s="24" t="s">
        <v>79</v>
      </c>
      <c r="BK408" s="213">
        <f>ROUND(I408*H408,2)</f>
        <v>0</v>
      </c>
      <c r="BL408" s="24" t="s">
        <v>178</v>
      </c>
      <c r="BM408" s="24" t="s">
        <v>613</v>
      </c>
    </row>
    <row r="409" spans="2:65" s="1" customFormat="1" ht="22.5" customHeight="1">
      <c r="B409" s="41"/>
      <c r="C409" s="202" t="s">
        <v>614</v>
      </c>
      <c r="D409" s="202" t="s">
        <v>173</v>
      </c>
      <c r="E409" s="203" t="s">
        <v>615</v>
      </c>
      <c r="F409" s="204" t="s">
        <v>616</v>
      </c>
      <c r="G409" s="205" t="s">
        <v>229</v>
      </c>
      <c r="H409" s="206">
        <v>2</v>
      </c>
      <c r="I409" s="207"/>
      <c r="J409" s="208">
        <f>ROUND(I409*H409,2)</f>
        <v>0</v>
      </c>
      <c r="K409" s="204" t="s">
        <v>177</v>
      </c>
      <c r="L409" s="61"/>
      <c r="M409" s="209" t="s">
        <v>21</v>
      </c>
      <c r="N409" s="210" t="s">
        <v>43</v>
      </c>
      <c r="O409" s="42"/>
      <c r="P409" s="211">
        <f>O409*H409</f>
        <v>0</v>
      </c>
      <c r="Q409" s="211">
        <v>0</v>
      </c>
      <c r="R409" s="211">
        <f>Q409*H409</f>
        <v>0</v>
      </c>
      <c r="S409" s="211">
        <v>0</v>
      </c>
      <c r="T409" s="212">
        <f>S409*H409</f>
        <v>0</v>
      </c>
      <c r="AR409" s="24" t="s">
        <v>178</v>
      </c>
      <c r="AT409" s="24" t="s">
        <v>173</v>
      </c>
      <c r="AU409" s="24" t="s">
        <v>83</v>
      </c>
      <c r="AY409" s="24" t="s">
        <v>171</v>
      </c>
      <c r="BE409" s="213">
        <f>IF(N409="základní",J409,0)</f>
        <v>0</v>
      </c>
      <c r="BF409" s="213">
        <f>IF(N409="snížená",J409,0)</f>
        <v>0</v>
      </c>
      <c r="BG409" s="213">
        <f>IF(N409="zákl. přenesená",J409,0)</f>
        <v>0</v>
      </c>
      <c r="BH409" s="213">
        <f>IF(N409="sníž. přenesená",J409,0)</f>
        <v>0</v>
      </c>
      <c r="BI409" s="213">
        <f>IF(N409="nulová",J409,0)</f>
        <v>0</v>
      </c>
      <c r="BJ409" s="24" t="s">
        <v>79</v>
      </c>
      <c r="BK409" s="213">
        <f>ROUND(I409*H409,2)</f>
        <v>0</v>
      </c>
      <c r="BL409" s="24" t="s">
        <v>178</v>
      </c>
      <c r="BM409" s="24" t="s">
        <v>617</v>
      </c>
    </row>
    <row r="410" spans="2:65" s="1" customFormat="1" ht="22.5" customHeight="1">
      <c r="B410" s="41"/>
      <c r="C410" s="202" t="s">
        <v>618</v>
      </c>
      <c r="D410" s="202" t="s">
        <v>173</v>
      </c>
      <c r="E410" s="203" t="s">
        <v>619</v>
      </c>
      <c r="F410" s="204" t="s">
        <v>620</v>
      </c>
      <c r="G410" s="205" t="s">
        <v>229</v>
      </c>
      <c r="H410" s="206">
        <v>1.2</v>
      </c>
      <c r="I410" s="207"/>
      <c r="J410" s="208">
        <f>ROUND(I410*H410,2)</f>
        <v>0</v>
      </c>
      <c r="K410" s="204" t="s">
        <v>177</v>
      </c>
      <c r="L410" s="61"/>
      <c r="M410" s="209" t="s">
        <v>21</v>
      </c>
      <c r="N410" s="210" t="s">
        <v>43</v>
      </c>
      <c r="O410" s="42"/>
      <c r="P410" s="211">
        <f>O410*H410</f>
        <v>0</v>
      </c>
      <c r="Q410" s="211">
        <v>0</v>
      </c>
      <c r="R410" s="211">
        <f>Q410*H410</f>
        <v>0</v>
      </c>
      <c r="S410" s="211">
        <v>0</v>
      </c>
      <c r="T410" s="212">
        <f>S410*H410</f>
        <v>0</v>
      </c>
      <c r="AR410" s="24" t="s">
        <v>178</v>
      </c>
      <c r="AT410" s="24" t="s">
        <v>173</v>
      </c>
      <c r="AU410" s="24" t="s">
        <v>83</v>
      </c>
      <c r="AY410" s="24" t="s">
        <v>171</v>
      </c>
      <c r="BE410" s="213">
        <f>IF(N410="základní",J410,0)</f>
        <v>0</v>
      </c>
      <c r="BF410" s="213">
        <f>IF(N410="snížená",J410,0)</f>
        <v>0</v>
      </c>
      <c r="BG410" s="213">
        <f>IF(N410="zákl. přenesená",J410,0)</f>
        <v>0</v>
      </c>
      <c r="BH410" s="213">
        <f>IF(N410="sníž. přenesená",J410,0)</f>
        <v>0</v>
      </c>
      <c r="BI410" s="213">
        <f>IF(N410="nulová",J410,0)</f>
        <v>0</v>
      </c>
      <c r="BJ410" s="24" t="s">
        <v>79</v>
      </c>
      <c r="BK410" s="213">
        <f>ROUND(I410*H410,2)</f>
        <v>0</v>
      </c>
      <c r="BL410" s="24" t="s">
        <v>178</v>
      </c>
      <c r="BM410" s="24" t="s">
        <v>621</v>
      </c>
    </row>
    <row r="411" spans="2:65" s="1" customFormat="1" ht="22.5" customHeight="1">
      <c r="B411" s="41"/>
      <c r="C411" s="202" t="s">
        <v>622</v>
      </c>
      <c r="D411" s="202" t="s">
        <v>173</v>
      </c>
      <c r="E411" s="203" t="s">
        <v>623</v>
      </c>
      <c r="F411" s="204" t="s">
        <v>624</v>
      </c>
      <c r="G411" s="205" t="s">
        <v>229</v>
      </c>
      <c r="H411" s="206">
        <v>15</v>
      </c>
      <c r="I411" s="207"/>
      <c r="J411" s="208">
        <f>ROUND(I411*H411,2)</f>
        <v>0</v>
      </c>
      <c r="K411" s="204" t="s">
        <v>177</v>
      </c>
      <c r="L411" s="61"/>
      <c r="M411" s="209" t="s">
        <v>21</v>
      </c>
      <c r="N411" s="210" t="s">
        <v>43</v>
      </c>
      <c r="O411" s="42"/>
      <c r="P411" s="211">
        <f>O411*H411</f>
        <v>0</v>
      </c>
      <c r="Q411" s="211">
        <v>0</v>
      </c>
      <c r="R411" s="211">
        <f>Q411*H411</f>
        <v>0</v>
      </c>
      <c r="S411" s="211">
        <v>0</v>
      </c>
      <c r="T411" s="212">
        <f>S411*H411</f>
        <v>0</v>
      </c>
      <c r="AR411" s="24" t="s">
        <v>178</v>
      </c>
      <c r="AT411" s="24" t="s">
        <v>173</v>
      </c>
      <c r="AU411" s="24" t="s">
        <v>83</v>
      </c>
      <c r="AY411" s="24" t="s">
        <v>171</v>
      </c>
      <c r="BE411" s="213">
        <f>IF(N411="základní",J411,0)</f>
        <v>0</v>
      </c>
      <c r="BF411" s="213">
        <f>IF(N411="snížená",J411,0)</f>
        <v>0</v>
      </c>
      <c r="BG411" s="213">
        <f>IF(N411="zákl. přenesená",J411,0)</f>
        <v>0</v>
      </c>
      <c r="BH411" s="213">
        <f>IF(N411="sníž. přenesená",J411,0)</f>
        <v>0</v>
      </c>
      <c r="BI411" s="213">
        <f>IF(N411="nulová",J411,0)</f>
        <v>0</v>
      </c>
      <c r="BJ411" s="24" t="s">
        <v>79</v>
      </c>
      <c r="BK411" s="213">
        <f>ROUND(I411*H411,2)</f>
        <v>0</v>
      </c>
      <c r="BL411" s="24" t="s">
        <v>178</v>
      </c>
      <c r="BM411" s="24" t="s">
        <v>625</v>
      </c>
    </row>
    <row r="412" spans="2:65" s="1" customFormat="1" ht="22.5" customHeight="1">
      <c r="B412" s="41"/>
      <c r="C412" s="202" t="s">
        <v>626</v>
      </c>
      <c r="D412" s="202" t="s">
        <v>173</v>
      </c>
      <c r="E412" s="203" t="s">
        <v>627</v>
      </c>
      <c r="F412" s="204" t="s">
        <v>628</v>
      </c>
      <c r="G412" s="205" t="s">
        <v>229</v>
      </c>
      <c r="H412" s="206">
        <v>115.572</v>
      </c>
      <c r="I412" s="207"/>
      <c r="J412" s="208">
        <f>ROUND(I412*H412,2)</f>
        <v>0</v>
      </c>
      <c r="K412" s="204" t="s">
        <v>177</v>
      </c>
      <c r="L412" s="61"/>
      <c r="M412" s="209" t="s">
        <v>21</v>
      </c>
      <c r="N412" s="210" t="s">
        <v>43</v>
      </c>
      <c r="O412" s="42"/>
      <c r="P412" s="211">
        <f>O412*H412</f>
        <v>0</v>
      </c>
      <c r="Q412" s="211">
        <v>0</v>
      </c>
      <c r="R412" s="211">
        <f>Q412*H412</f>
        <v>0</v>
      </c>
      <c r="S412" s="211">
        <v>0</v>
      </c>
      <c r="T412" s="212">
        <f>S412*H412</f>
        <v>0</v>
      </c>
      <c r="AR412" s="24" t="s">
        <v>178</v>
      </c>
      <c r="AT412" s="24" t="s">
        <v>173</v>
      </c>
      <c r="AU412" s="24" t="s">
        <v>83</v>
      </c>
      <c r="AY412" s="24" t="s">
        <v>171</v>
      </c>
      <c r="BE412" s="213">
        <f>IF(N412="základní",J412,0)</f>
        <v>0</v>
      </c>
      <c r="BF412" s="213">
        <f>IF(N412="snížená",J412,0)</f>
        <v>0</v>
      </c>
      <c r="BG412" s="213">
        <f>IF(N412="zákl. přenesená",J412,0)</f>
        <v>0</v>
      </c>
      <c r="BH412" s="213">
        <f>IF(N412="sníž. přenesená",J412,0)</f>
        <v>0</v>
      </c>
      <c r="BI412" s="213">
        <f>IF(N412="nulová",J412,0)</f>
        <v>0</v>
      </c>
      <c r="BJ412" s="24" t="s">
        <v>79</v>
      </c>
      <c r="BK412" s="213">
        <f>ROUND(I412*H412,2)</f>
        <v>0</v>
      </c>
      <c r="BL412" s="24" t="s">
        <v>178</v>
      </c>
      <c r="BM412" s="24" t="s">
        <v>629</v>
      </c>
    </row>
    <row r="413" spans="2:65" s="12" customFormat="1" ht="13.5">
      <c r="B413" s="214"/>
      <c r="C413" s="215"/>
      <c r="D413" s="226" t="s">
        <v>180</v>
      </c>
      <c r="E413" s="227" t="s">
        <v>21</v>
      </c>
      <c r="F413" s="228" t="s">
        <v>630</v>
      </c>
      <c r="G413" s="215"/>
      <c r="H413" s="229">
        <v>115.572</v>
      </c>
      <c r="I413" s="220"/>
      <c r="J413" s="215"/>
      <c r="K413" s="215"/>
      <c r="L413" s="221"/>
      <c r="M413" s="222"/>
      <c r="N413" s="223"/>
      <c r="O413" s="223"/>
      <c r="P413" s="223"/>
      <c r="Q413" s="223"/>
      <c r="R413" s="223"/>
      <c r="S413" s="223"/>
      <c r="T413" s="224"/>
      <c r="AT413" s="225" t="s">
        <v>180</v>
      </c>
      <c r="AU413" s="225" t="s">
        <v>83</v>
      </c>
      <c r="AV413" s="12" t="s">
        <v>83</v>
      </c>
      <c r="AW413" s="12" t="s">
        <v>35</v>
      </c>
      <c r="AX413" s="12" t="s">
        <v>79</v>
      </c>
      <c r="AY413" s="225" t="s">
        <v>171</v>
      </c>
    </row>
    <row r="414" spans="2:65" s="11" customFormat="1" ht="29.85" customHeight="1">
      <c r="B414" s="185"/>
      <c r="C414" s="186"/>
      <c r="D414" s="199" t="s">
        <v>71</v>
      </c>
      <c r="E414" s="200" t="s">
        <v>631</v>
      </c>
      <c r="F414" s="200" t="s">
        <v>632</v>
      </c>
      <c r="G414" s="186"/>
      <c r="H414" s="186"/>
      <c r="I414" s="189"/>
      <c r="J414" s="201">
        <f>BK414</f>
        <v>0</v>
      </c>
      <c r="K414" s="186"/>
      <c r="L414" s="191"/>
      <c r="M414" s="192"/>
      <c r="N414" s="193"/>
      <c r="O414" s="193"/>
      <c r="P414" s="194">
        <f>P415</f>
        <v>0</v>
      </c>
      <c r="Q414" s="193"/>
      <c r="R414" s="194">
        <f>R415</f>
        <v>0</v>
      </c>
      <c r="S414" s="193"/>
      <c r="T414" s="195">
        <f>T415</f>
        <v>0</v>
      </c>
      <c r="AR414" s="196" t="s">
        <v>79</v>
      </c>
      <c r="AT414" s="197" t="s">
        <v>71</v>
      </c>
      <c r="AU414" s="197" t="s">
        <v>79</v>
      </c>
      <c r="AY414" s="196" t="s">
        <v>171</v>
      </c>
      <c r="BK414" s="198">
        <f>BK415</f>
        <v>0</v>
      </c>
    </row>
    <row r="415" spans="2:65" s="1" customFormat="1" ht="44.25" customHeight="1">
      <c r="B415" s="41"/>
      <c r="C415" s="202" t="s">
        <v>633</v>
      </c>
      <c r="D415" s="202" t="s">
        <v>173</v>
      </c>
      <c r="E415" s="203" t="s">
        <v>634</v>
      </c>
      <c r="F415" s="204" t="s">
        <v>635</v>
      </c>
      <c r="G415" s="205" t="s">
        <v>229</v>
      </c>
      <c r="H415" s="206">
        <v>102.194</v>
      </c>
      <c r="I415" s="207"/>
      <c r="J415" s="208">
        <f>ROUND(I415*H415,2)</f>
        <v>0</v>
      </c>
      <c r="K415" s="204" t="s">
        <v>177</v>
      </c>
      <c r="L415" s="61"/>
      <c r="M415" s="209" t="s">
        <v>21</v>
      </c>
      <c r="N415" s="210" t="s">
        <v>43</v>
      </c>
      <c r="O415" s="42"/>
      <c r="P415" s="211">
        <f>O415*H415</f>
        <v>0</v>
      </c>
      <c r="Q415" s="211">
        <v>0</v>
      </c>
      <c r="R415" s="211">
        <f>Q415*H415</f>
        <v>0</v>
      </c>
      <c r="S415" s="211">
        <v>0</v>
      </c>
      <c r="T415" s="212">
        <f>S415*H415</f>
        <v>0</v>
      </c>
      <c r="AR415" s="24" t="s">
        <v>178</v>
      </c>
      <c r="AT415" s="24" t="s">
        <v>173</v>
      </c>
      <c r="AU415" s="24" t="s">
        <v>83</v>
      </c>
      <c r="AY415" s="24" t="s">
        <v>171</v>
      </c>
      <c r="BE415" s="213">
        <f>IF(N415="základní",J415,0)</f>
        <v>0</v>
      </c>
      <c r="BF415" s="213">
        <f>IF(N415="snížená",J415,0)</f>
        <v>0</v>
      </c>
      <c r="BG415" s="213">
        <f>IF(N415="zákl. přenesená",J415,0)</f>
        <v>0</v>
      </c>
      <c r="BH415" s="213">
        <f>IF(N415="sníž. přenesená",J415,0)</f>
        <v>0</v>
      </c>
      <c r="BI415" s="213">
        <f>IF(N415="nulová",J415,0)</f>
        <v>0</v>
      </c>
      <c r="BJ415" s="24" t="s">
        <v>79</v>
      </c>
      <c r="BK415" s="213">
        <f>ROUND(I415*H415,2)</f>
        <v>0</v>
      </c>
      <c r="BL415" s="24" t="s">
        <v>178</v>
      </c>
      <c r="BM415" s="24" t="s">
        <v>636</v>
      </c>
    </row>
    <row r="416" spans="2:65" s="11" customFormat="1" ht="37.35" customHeight="1">
      <c r="B416" s="185"/>
      <c r="C416" s="186"/>
      <c r="D416" s="187" t="s">
        <v>71</v>
      </c>
      <c r="E416" s="188" t="s">
        <v>637</v>
      </c>
      <c r="F416" s="188" t="s">
        <v>638</v>
      </c>
      <c r="G416" s="186"/>
      <c r="H416" s="186"/>
      <c r="I416" s="189"/>
      <c r="J416" s="190">
        <f>BK416</f>
        <v>0</v>
      </c>
      <c r="K416" s="186"/>
      <c r="L416" s="191"/>
      <c r="M416" s="192"/>
      <c r="N416" s="193"/>
      <c r="O416" s="193"/>
      <c r="P416" s="194">
        <f>P417+P430+P442+P481+P488+P492+P555+P596+P625+P640+P656+P674+P735+P764+P768+P789+P800</f>
        <v>0</v>
      </c>
      <c r="Q416" s="193"/>
      <c r="R416" s="194">
        <f>R417+R430+R442+R481+R488+R492+R555+R596+R625+R640+R656+R674+R735+R764+R768+R789+R800</f>
        <v>46.087145919999998</v>
      </c>
      <c r="S416" s="193"/>
      <c r="T416" s="195">
        <f>T417+T430+T442+T481+T488+T492+T555+T596+T625+T640+T656+T674+T735+T764+T768+T789+T800</f>
        <v>16.83139817</v>
      </c>
      <c r="AR416" s="196" t="s">
        <v>79</v>
      </c>
      <c r="AT416" s="197" t="s">
        <v>71</v>
      </c>
      <c r="AU416" s="197" t="s">
        <v>72</v>
      </c>
      <c r="AY416" s="196" t="s">
        <v>171</v>
      </c>
      <c r="BK416" s="198">
        <f>BK417+BK430+BK442+BK481+BK488+BK492+BK555+BK596+BK625+BK640+BK656+BK674+BK735+BK764+BK768+BK789+BK800</f>
        <v>0</v>
      </c>
    </row>
    <row r="417" spans="2:65" s="11" customFormat="1" ht="19.899999999999999" customHeight="1">
      <c r="B417" s="185"/>
      <c r="C417" s="186"/>
      <c r="D417" s="199" t="s">
        <v>71</v>
      </c>
      <c r="E417" s="200" t="s">
        <v>639</v>
      </c>
      <c r="F417" s="200" t="s">
        <v>640</v>
      </c>
      <c r="G417" s="186"/>
      <c r="H417" s="186"/>
      <c r="I417" s="189"/>
      <c r="J417" s="201">
        <f>BK417</f>
        <v>0</v>
      </c>
      <c r="K417" s="186"/>
      <c r="L417" s="191"/>
      <c r="M417" s="192"/>
      <c r="N417" s="193"/>
      <c r="O417" s="193"/>
      <c r="P417" s="194">
        <f>SUM(P418:P429)</f>
        <v>0</v>
      </c>
      <c r="Q417" s="193"/>
      <c r="R417" s="194">
        <f>SUM(R418:R429)</f>
        <v>7.6191000000000009E-2</v>
      </c>
      <c r="S417" s="193"/>
      <c r="T417" s="195">
        <f>SUM(T418:T429)</f>
        <v>0</v>
      </c>
      <c r="AR417" s="196" t="s">
        <v>83</v>
      </c>
      <c r="AT417" s="197" t="s">
        <v>71</v>
      </c>
      <c r="AU417" s="197" t="s">
        <v>79</v>
      </c>
      <c r="AY417" s="196" t="s">
        <v>171</v>
      </c>
      <c r="BK417" s="198">
        <f>SUM(BK418:BK429)</f>
        <v>0</v>
      </c>
    </row>
    <row r="418" spans="2:65" s="1" customFormat="1" ht="31.5" customHeight="1">
      <c r="B418" s="41"/>
      <c r="C418" s="202" t="s">
        <v>641</v>
      </c>
      <c r="D418" s="202" t="s">
        <v>173</v>
      </c>
      <c r="E418" s="203" t="s">
        <v>642</v>
      </c>
      <c r="F418" s="204" t="s">
        <v>643</v>
      </c>
      <c r="G418" s="205" t="s">
        <v>184</v>
      </c>
      <c r="H418" s="206">
        <v>2.234</v>
      </c>
      <c r="I418" s="207"/>
      <c r="J418" s="208">
        <f>ROUND(I418*H418,2)</f>
        <v>0</v>
      </c>
      <c r="K418" s="204" t="s">
        <v>177</v>
      </c>
      <c r="L418" s="61"/>
      <c r="M418" s="209" t="s">
        <v>21</v>
      </c>
      <c r="N418" s="210" t="s">
        <v>43</v>
      </c>
      <c r="O418" s="42"/>
      <c r="P418" s="211">
        <f>O418*H418</f>
        <v>0</v>
      </c>
      <c r="Q418" s="211">
        <v>0</v>
      </c>
      <c r="R418" s="211">
        <f>Q418*H418</f>
        <v>0</v>
      </c>
      <c r="S418" s="211">
        <v>0</v>
      </c>
      <c r="T418" s="212">
        <f>S418*H418</f>
        <v>0</v>
      </c>
      <c r="AR418" s="24" t="s">
        <v>273</v>
      </c>
      <c r="AT418" s="24" t="s">
        <v>173</v>
      </c>
      <c r="AU418" s="24" t="s">
        <v>83</v>
      </c>
      <c r="AY418" s="24" t="s">
        <v>171</v>
      </c>
      <c r="BE418" s="213">
        <f>IF(N418="základní",J418,0)</f>
        <v>0</v>
      </c>
      <c r="BF418" s="213">
        <f>IF(N418="snížená",J418,0)</f>
        <v>0</v>
      </c>
      <c r="BG418" s="213">
        <f>IF(N418="zákl. přenesená",J418,0)</f>
        <v>0</v>
      </c>
      <c r="BH418" s="213">
        <f>IF(N418="sníž. přenesená",J418,0)</f>
        <v>0</v>
      </c>
      <c r="BI418" s="213">
        <f>IF(N418="nulová",J418,0)</f>
        <v>0</v>
      </c>
      <c r="BJ418" s="24" t="s">
        <v>79</v>
      </c>
      <c r="BK418" s="213">
        <f>ROUND(I418*H418,2)</f>
        <v>0</v>
      </c>
      <c r="BL418" s="24" t="s">
        <v>273</v>
      </c>
      <c r="BM418" s="24" t="s">
        <v>644</v>
      </c>
    </row>
    <row r="419" spans="2:65" s="12" customFormat="1" ht="13.5">
      <c r="B419" s="214"/>
      <c r="C419" s="215"/>
      <c r="D419" s="226" t="s">
        <v>180</v>
      </c>
      <c r="E419" s="227" t="s">
        <v>21</v>
      </c>
      <c r="F419" s="228" t="s">
        <v>645</v>
      </c>
      <c r="G419" s="215"/>
      <c r="H419" s="229">
        <v>2.1280000000000001</v>
      </c>
      <c r="I419" s="220"/>
      <c r="J419" s="215"/>
      <c r="K419" s="215"/>
      <c r="L419" s="221"/>
      <c r="M419" s="222"/>
      <c r="N419" s="223"/>
      <c r="O419" s="223"/>
      <c r="P419" s="223"/>
      <c r="Q419" s="223"/>
      <c r="R419" s="223"/>
      <c r="S419" s="223"/>
      <c r="T419" s="224"/>
      <c r="AT419" s="225" t="s">
        <v>180</v>
      </c>
      <c r="AU419" s="225" t="s">
        <v>83</v>
      </c>
      <c r="AV419" s="12" t="s">
        <v>83</v>
      </c>
      <c r="AW419" s="12" t="s">
        <v>35</v>
      </c>
      <c r="AX419" s="12" t="s">
        <v>79</v>
      </c>
      <c r="AY419" s="225" t="s">
        <v>171</v>
      </c>
    </row>
    <row r="420" spans="2:65" s="12" customFormat="1" ht="13.5">
      <c r="B420" s="214"/>
      <c r="C420" s="215"/>
      <c r="D420" s="216" t="s">
        <v>180</v>
      </c>
      <c r="E420" s="215"/>
      <c r="F420" s="218" t="s">
        <v>646</v>
      </c>
      <c r="G420" s="215"/>
      <c r="H420" s="219">
        <v>2.234</v>
      </c>
      <c r="I420" s="220"/>
      <c r="J420" s="215"/>
      <c r="K420" s="215"/>
      <c r="L420" s="221"/>
      <c r="M420" s="222"/>
      <c r="N420" s="223"/>
      <c r="O420" s="223"/>
      <c r="P420" s="223"/>
      <c r="Q420" s="223"/>
      <c r="R420" s="223"/>
      <c r="S420" s="223"/>
      <c r="T420" s="224"/>
      <c r="AT420" s="225" t="s">
        <v>180</v>
      </c>
      <c r="AU420" s="225" t="s">
        <v>83</v>
      </c>
      <c r="AV420" s="12" t="s">
        <v>83</v>
      </c>
      <c r="AW420" s="12" t="s">
        <v>6</v>
      </c>
      <c r="AX420" s="12" t="s">
        <v>79</v>
      </c>
      <c r="AY420" s="225" t="s">
        <v>171</v>
      </c>
    </row>
    <row r="421" spans="2:65" s="1" customFormat="1" ht="31.5" customHeight="1">
      <c r="B421" s="41"/>
      <c r="C421" s="202" t="s">
        <v>647</v>
      </c>
      <c r="D421" s="202" t="s">
        <v>173</v>
      </c>
      <c r="E421" s="203" t="s">
        <v>648</v>
      </c>
      <c r="F421" s="204" t="s">
        <v>649</v>
      </c>
      <c r="G421" s="205" t="s">
        <v>184</v>
      </c>
      <c r="H421" s="206">
        <v>21.5</v>
      </c>
      <c r="I421" s="207"/>
      <c r="J421" s="208">
        <f>ROUND(I421*H421,2)</f>
        <v>0</v>
      </c>
      <c r="K421" s="204" t="s">
        <v>177</v>
      </c>
      <c r="L421" s="61"/>
      <c r="M421" s="209" t="s">
        <v>21</v>
      </c>
      <c r="N421" s="210" t="s">
        <v>43</v>
      </c>
      <c r="O421" s="42"/>
      <c r="P421" s="211">
        <f>O421*H421</f>
        <v>0</v>
      </c>
      <c r="Q421" s="211">
        <v>0</v>
      </c>
      <c r="R421" s="211">
        <f>Q421*H421</f>
        <v>0</v>
      </c>
      <c r="S421" s="211">
        <v>0</v>
      </c>
      <c r="T421" s="212">
        <f>S421*H421</f>
        <v>0</v>
      </c>
      <c r="AR421" s="24" t="s">
        <v>273</v>
      </c>
      <c r="AT421" s="24" t="s">
        <v>173</v>
      </c>
      <c r="AU421" s="24" t="s">
        <v>83</v>
      </c>
      <c r="AY421" s="24" t="s">
        <v>171</v>
      </c>
      <c r="BE421" s="213">
        <f>IF(N421="základní",J421,0)</f>
        <v>0</v>
      </c>
      <c r="BF421" s="213">
        <f>IF(N421="snížená",J421,0)</f>
        <v>0</v>
      </c>
      <c r="BG421" s="213">
        <f>IF(N421="zákl. přenesená",J421,0)</f>
        <v>0</v>
      </c>
      <c r="BH421" s="213">
        <f>IF(N421="sníž. přenesená",J421,0)</f>
        <v>0</v>
      </c>
      <c r="BI421" s="213">
        <f>IF(N421="nulová",J421,0)</f>
        <v>0</v>
      </c>
      <c r="BJ421" s="24" t="s">
        <v>79</v>
      </c>
      <c r="BK421" s="213">
        <f>ROUND(I421*H421,2)</f>
        <v>0</v>
      </c>
      <c r="BL421" s="24" t="s">
        <v>273</v>
      </c>
      <c r="BM421" s="24" t="s">
        <v>650</v>
      </c>
    </row>
    <row r="422" spans="2:65" s="12" customFormat="1" ht="13.5">
      <c r="B422" s="214"/>
      <c r="C422" s="215"/>
      <c r="D422" s="226" t="s">
        <v>180</v>
      </c>
      <c r="E422" s="227" t="s">
        <v>21</v>
      </c>
      <c r="F422" s="228" t="s">
        <v>651</v>
      </c>
      <c r="G422" s="215"/>
      <c r="H422" s="229">
        <v>11.8</v>
      </c>
      <c r="I422" s="220"/>
      <c r="J422" s="215"/>
      <c r="K422" s="215"/>
      <c r="L422" s="221"/>
      <c r="M422" s="222"/>
      <c r="N422" s="223"/>
      <c r="O422" s="223"/>
      <c r="P422" s="223"/>
      <c r="Q422" s="223"/>
      <c r="R422" s="223"/>
      <c r="S422" s="223"/>
      <c r="T422" s="224"/>
      <c r="AT422" s="225" t="s">
        <v>180</v>
      </c>
      <c r="AU422" s="225" t="s">
        <v>83</v>
      </c>
      <c r="AV422" s="12" t="s">
        <v>83</v>
      </c>
      <c r="AW422" s="12" t="s">
        <v>35</v>
      </c>
      <c r="AX422" s="12" t="s">
        <v>72</v>
      </c>
      <c r="AY422" s="225" t="s">
        <v>171</v>
      </c>
    </row>
    <row r="423" spans="2:65" s="12" customFormat="1" ht="13.5">
      <c r="B423" s="214"/>
      <c r="C423" s="215"/>
      <c r="D423" s="226" t="s">
        <v>180</v>
      </c>
      <c r="E423" s="227" t="s">
        <v>21</v>
      </c>
      <c r="F423" s="228" t="s">
        <v>652</v>
      </c>
      <c r="G423" s="215"/>
      <c r="H423" s="229">
        <v>9.6999999999999993</v>
      </c>
      <c r="I423" s="220"/>
      <c r="J423" s="215"/>
      <c r="K423" s="215"/>
      <c r="L423" s="221"/>
      <c r="M423" s="222"/>
      <c r="N423" s="223"/>
      <c r="O423" s="223"/>
      <c r="P423" s="223"/>
      <c r="Q423" s="223"/>
      <c r="R423" s="223"/>
      <c r="S423" s="223"/>
      <c r="T423" s="224"/>
      <c r="AT423" s="225" t="s">
        <v>180</v>
      </c>
      <c r="AU423" s="225" t="s">
        <v>83</v>
      </c>
      <c r="AV423" s="12" t="s">
        <v>83</v>
      </c>
      <c r="AW423" s="12" t="s">
        <v>35</v>
      </c>
      <c r="AX423" s="12" t="s">
        <v>72</v>
      </c>
      <c r="AY423" s="225" t="s">
        <v>171</v>
      </c>
    </row>
    <row r="424" spans="2:65" s="13" customFormat="1" ht="13.5">
      <c r="B424" s="230"/>
      <c r="C424" s="231"/>
      <c r="D424" s="216" t="s">
        <v>180</v>
      </c>
      <c r="E424" s="241" t="s">
        <v>21</v>
      </c>
      <c r="F424" s="242" t="s">
        <v>207</v>
      </c>
      <c r="G424" s="231"/>
      <c r="H424" s="243">
        <v>21.5</v>
      </c>
      <c r="I424" s="235"/>
      <c r="J424" s="231"/>
      <c r="K424" s="231"/>
      <c r="L424" s="236"/>
      <c r="M424" s="237"/>
      <c r="N424" s="238"/>
      <c r="O424" s="238"/>
      <c r="P424" s="238"/>
      <c r="Q424" s="238"/>
      <c r="R424" s="238"/>
      <c r="S424" s="238"/>
      <c r="T424" s="239"/>
      <c r="AT424" s="240" t="s">
        <v>180</v>
      </c>
      <c r="AU424" s="240" t="s">
        <v>83</v>
      </c>
      <c r="AV424" s="13" t="s">
        <v>178</v>
      </c>
      <c r="AW424" s="13" t="s">
        <v>35</v>
      </c>
      <c r="AX424" s="13" t="s">
        <v>79</v>
      </c>
      <c r="AY424" s="240" t="s">
        <v>171</v>
      </c>
    </row>
    <row r="425" spans="2:65" s="1" customFormat="1" ht="22.5" customHeight="1">
      <c r="B425" s="41"/>
      <c r="C425" s="255" t="s">
        <v>653</v>
      </c>
      <c r="D425" s="255" t="s">
        <v>239</v>
      </c>
      <c r="E425" s="256" t="s">
        <v>654</v>
      </c>
      <c r="F425" s="257" t="s">
        <v>655</v>
      </c>
      <c r="G425" s="258" t="s">
        <v>656</v>
      </c>
      <c r="H425" s="259">
        <v>35.600999999999999</v>
      </c>
      <c r="I425" s="260"/>
      <c r="J425" s="261">
        <f>ROUND(I425*H425,2)</f>
        <v>0</v>
      </c>
      <c r="K425" s="257" t="s">
        <v>177</v>
      </c>
      <c r="L425" s="262"/>
      <c r="M425" s="263" t="s">
        <v>21</v>
      </c>
      <c r="N425" s="264" t="s">
        <v>43</v>
      </c>
      <c r="O425" s="42"/>
      <c r="P425" s="211">
        <f>O425*H425</f>
        <v>0</v>
      </c>
      <c r="Q425" s="211">
        <v>1E-3</v>
      </c>
      <c r="R425" s="211">
        <f>Q425*H425</f>
        <v>3.5601000000000001E-2</v>
      </c>
      <c r="S425" s="211">
        <v>0</v>
      </c>
      <c r="T425" s="212">
        <f>S425*H425</f>
        <v>0</v>
      </c>
      <c r="AR425" s="24" t="s">
        <v>362</v>
      </c>
      <c r="AT425" s="24" t="s">
        <v>239</v>
      </c>
      <c r="AU425" s="24" t="s">
        <v>83</v>
      </c>
      <c r="AY425" s="24" t="s">
        <v>171</v>
      </c>
      <c r="BE425" s="213">
        <f>IF(N425="základní",J425,0)</f>
        <v>0</v>
      </c>
      <c r="BF425" s="213">
        <f>IF(N425="snížená",J425,0)</f>
        <v>0</v>
      </c>
      <c r="BG425" s="213">
        <f>IF(N425="zákl. přenesená",J425,0)</f>
        <v>0</v>
      </c>
      <c r="BH425" s="213">
        <f>IF(N425="sníž. přenesená",J425,0)</f>
        <v>0</v>
      </c>
      <c r="BI425" s="213">
        <f>IF(N425="nulová",J425,0)</f>
        <v>0</v>
      </c>
      <c r="BJ425" s="24" t="s">
        <v>79</v>
      </c>
      <c r="BK425" s="213">
        <f>ROUND(I425*H425,2)</f>
        <v>0</v>
      </c>
      <c r="BL425" s="24" t="s">
        <v>273</v>
      </c>
      <c r="BM425" s="24" t="s">
        <v>657</v>
      </c>
    </row>
    <row r="426" spans="2:65" s="12" customFormat="1" ht="13.5">
      <c r="B426" s="214"/>
      <c r="C426" s="215"/>
      <c r="D426" s="216" t="s">
        <v>180</v>
      </c>
      <c r="E426" s="217" t="s">
        <v>21</v>
      </c>
      <c r="F426" s="218" t="s">
        <v>658</v>
      </c>
      <c r="G426" s="215"/>
      <c r="H426" s="219">
        <v>35.600999999999999</v>
      </c>
      <c r="I426" s="220"/>
      <c r="J426" s="215"/>
      <c r="K426" s="215"/>
      <c r="L426" s="221"/>
      <c r="M426" s="222"/>
      <c r="N426" s="223"/>
      <c r="O426" s="223"/>
      <c r="P426" s="223"/>
      <c r="Q426" s="223"/>
      <c r="R426" s="223"/>
      <c r="S426" s="223"/>
      <c r="T426" s="224"/>
      <c r="AT426" s="225" t="s">
        <v>180</v>
      </c>
      <c r="AU426" s="225" t="s">
        <v>83</v>
      </c>
      <c r="AV426" s="12" t="s">
        <v>83</v>
      </c>
      <c r="AW426" s="12" t="s">
        <v>35</v>
      </c>
      <c r="AX426" s="12" t="s">
        <v>79</v>
      </c>
      <c r="AY426" s="225" t="s">
        <v>171</v>
      </c>
    </row>
    <row r="427" spans="2:65" s="1" customFormat="1" ht="22.5" customHeight="1">
      <c r="B427" s="41"/>
      <c r="C427" s="255" t="s">
        <v>659</v>
      </c>
      <c r="D427" s="255" t="s">
        <v>239</v>
      </c>
      <c r="E427" s="256" t="s">
        <v>660</v>
      </c>
      <c r="F427" s="257" t="s">
        <v>661</v>
      </c>
      <c r="G427" s="258" t="s">
        <v>281</v>
      </c>
      <c r="H427" s="259">
        <v>13.53</v>
      </c>
      <c r="I427" s="260"/>
      <c r="J427" s="261">
        <f>ROUND(I427*H427,2)</f>
        <v>0</v>
      </c>
      <c r="K427" s="257" t="s">
        <v>177</v>
      </c>
      <c r="L427" s="262"/>
      <c r="M427" s="263" t="s">
        <v>21</v>
      </c>
      <c r="N427" s="264" t="s">
        <v>43</v>
      </c>
      <c r="O427" s="42"/>
      <c r="P427" s="211">
        <f>O427*H427</f>
        <v>0</v>
      </c>
      <c r="Q427" s="211">
        <v>3.0000000000000001E-3</v>
      </c>
      <c r="R427" s="211">
        <f>Q427*H427</f>
        <v>4.0590000000000001E-2</v>
      </c>
      <c r="S427" s="211">
        <v>0</v>
      </c>
      <c r="T427" s="212">
        <f>S427*H427</f>
        <v>0</v>
      </c>
      <c r="AR427" s="24" t="s">
        <v>362</v>
      </c>
      <c r="AT427" s="24" t="s">
        <v>239</v>
      </c>
      <c r="AU427" s="24" t="s">
        <v>83</v>
      </c>
      <c r="AY427" s="24" t="s">
        <v>171</v>
      </c>
      <c r="BE427" s="213">
        <f>IF(N427="základní",J427,0)</f>
        <v>0</v>
      </c>
      <c r="BF427" s="213">
        <f>IF(N427="snížená",J427,0)</f>
        <v>0</v>
      </c>
      <c r="BG427" s="213">
        <f>IF(N427="zákl. přenesená",J427,0)</f>
        <v>0</v>
      </c>
      <c r="BH427" s="213">
        <f>IF(N427="sníž. přenesená",J427,0)</f>
        <v>0</v>
      </c>
      <c r="BI427" s="213">
        <f>IF(N427="nulová",J427,0)</f>
        <v>0</v>
      </c>
      <c r="BJ427" s="24" t="s">
        <v>79</v>
      </c>
      <c r="BK427" s="213">
        <f>ROUND(I427*H427,2)</f>
        <v>0</v>
      </c>
      <c r="BL427" s="24" t="s">
        <v>273</v>
      </c>
      <c r="BM427" s="24" t="s">
        <v>662</v>
      </c>
    </row>
    <row r="428" spans="2:65" s="12" customFormat="1" ht="13.5">
      <c r="B428" s="214"/>
      <c r="C428" s="215"/>
      <c r="D428" s="226" t="s">
        <v>180</v>
      </c>
      <c r="E428" s="227" t="s">
        <v>21</v>
      </c>
      <c r="F428" s="228" t="s">
        <v>663</v>
      </c>
      <c r="G428" s="215"/>
      <c r="H428" s="229">
        <v>12.3</v>
      </c>
      <c r="I428" s="220"/>
      <c r="J428" s="215"/>
      <c r="K428" s="215"/>
      <c r="L428" s="221"/>
      <c r="M428" s="222"/>
      <c r="N428" s="223"/>
      <c r="O428" s="223"/>
      <c r="P428" s="223"/>
      <c r="Q428" s="223"/>
      <c r="R428" s="223"/>
      <c r="S428" s="223"/>
      <c r="T428" s="224"/>
      <c r="AT428" s="225" t="s">
        <v>180</v>
      </c>
      <c r="AU428" s="225" t="s">
        <v>83</v>
      </c>
      <c r="AV428" s="12" t="s">
        <v>83</v>
      </c>
      <c r="AW428" s="12" t="s">
        <v>35</v>
      </c>
      <c r="AX428" s="12" t="s">
        <v>79</v>
      </c>
      <c r="AY428" s="225" t="s">
        <v>171</v>
      </c>
    </row>
    <row r="429" spans="2:65" s="12" customFormat="1" ht="13.5">
      <c r="B429" s="214"/>
      <c r="C429" s="215"/>
      <c r="D429" s="226" t="s">
        <v>180</v>
      </c>
      <c r="E429" s="215"/>
      <c r="F429" s="228" t="s">
        <v>664</v>
      </c>
      <c r="G429" s="215"/>
      <c r="H429" s="229">
        <v>13.53</v>
      </c>
      <c r="I429" s="220"/>
      <c r="J429" s="215"/>
      <c r="K429" s="215"/>
      <c r="L429" s="221"/>
      <c r="M429" s="222"/>
      <c r="N429" s="223"/>
      <c r="O429" s="223"/>
      <c r="P429" s="223"/>
      <c r="Q429" s="223"/>
      <c r="R429" s="223"/>
      <c r="S429" s="223"/>
      <c r="T429" s="224"/>
      <c r="AT429" s="225" t="s">
        <v>180</v>
      </c>
      <c r="AU429" s="225" t="s">
        <v>83</v>
      </c>
      <c r="AV429" s="12" t="s">
        <v>83</v>
      </c>
      <c r="AW429" s="12" t="s">
        <v>6</v>
      </c>
      <c r="AX429" s="12" t="s">
        <v>79</v>
      </c>
      <c r="AY429" s="225" t="s">
        <v>171</v>
      </c>
    </row>
    <row r="430" spans="2:65" s="11" customFormat="1" ht="29.85" customHeight="1">
      <c r="B430" s="185"/>
      <c r="C430" s="186"/>
      <c r="D430" s="199" t="s">
        <v>71</v>
      </c>
      <c r="E430" s="200" t="s">
        <v>665</v>
      </c>
      <c r="F430" s="200" t="s">
        <v>666</v>
      </c>
      <c r="G430" s="186"/>
      <c r="H430" s="186"/>
      <c r="I430" s="189"/>
      <c r="J430" s="201">
        <f>BK430</f>
        <v>0</v>
      </c>
      <c r="K430" s="186"/>
      <c r="L430" s="191"/>
      <c r="M430" s="192"/>
      <c r="N430" s="193"/>
      <c r="O430" s="193"/>
      <c r="P430" s="194">
        <f>SUM(P431:P441)</f>
        <v>0</v>
      </c>
      <c r="Q430" s="193"/>
      <c r="R430" s="194">
        <f>SUM(R431:R441)</f>
        <v>1.1614900399999999</v>
      </c>
      <c r="S430" s="193"/>
      <c r="T430" s="195">
        <f>SUM(T431:T441)</f>
        <v>1.21394</v>
      </c>
      <c r="AR430" s="196" t="s">
        <v>83</v>
      </c>
      <c r="AT430" s="197" t="s">
        <v>71</v>
      </c>
      <c r="AU430" s="197" t="s">
        <v>79</v>
      </c>
      <c r="AY430" s="196" t="s">
        <v>171</v>
      </c>
      <c r="BK430" s="198">
        <f>SUM(BK431:BK441)</f>
        <v>0</v>
      </c>
    </row>
    <row r="431" spans="2:65" s="1" customFormat="1" ht="22.5" customHeight="1">
      <c r="B431" s="41"/>
      <c r="C431" s="202" t="s">
        <v>667</v>
      </c>
      <c r="D431" s="202" t="s">
        <v>173</v>
      </c>
      <c r="E431" s="203" t="s">
        <v>668</v>
      </c>
      <c r="F431" s="204" t="s">
        <v>669</v>
      </c>
      <c r="G431" s="205" t="s">
        <v>184</v>
      </c>
      <c r="H431" s="206">
        <v>86.71</v>
      </c>
      <c r="I431" s="207"/>
      <c r="J431" s="208">
        <f>ROUND(I431*H431,2)</f>
        <v>0</v>
      </c>
      <c r="K431" s="204" t="s">
        <v>177</v>
      </c>
      <c r="L431" s="61"/>
      <c r="M431" s="209" t="s">
        <v>21</v>
      </c>
      <c r="N431" s="210" t="s">
        <v>43</v>
      </c>
      <c r="O431" s="42"/>
      <c r="P431" s="211">
        <f>O431*H431</f>
        <v>0</v>
      </c>
      <c r="Q431" s="211">
        <v>0</v>
      </c>
      <c r="R431" s="211">
        <f>Q431*H431</f>
        <v>0</v>
      </c>
      <c r="S431" s="211">
        <v>1.4E-2</v>
      </c>
      <c r="T431" s="212">
        <f>S431*H431</f>
        <v>1.21394</v>
      </c>
      <c r="AR431" s="24" t="s">
        <v>273</v>
      </c>
      <c r="AT431" s="24" t="s">
        <v>173</v>
      </c>
      <c r="AU431" s="24" t="s">
        <v>83</v>
      </c>
      <c r="AY431" s="24" t="s">
        <v>171</v>
      </c>
      <c r="BE431" s="213">
        <f>IF(N431="základní",J431,0)</f>
        <v>0</v>
      </c>
      <c r="BF431" s="213">
        <f>IF(N431="snížená",J431,0)</f>
        <v>0</v>
      </c>
      <c r="BG431" s="213">
        <f>IF(N431="zákl. přenesená",J431,0)</f>
        <v>0</v>
      </c>
      <c r="BH431" s="213">
        <f>IF(N431="sníž. přenesená",J431,0)</f>
        <v>0</v>
      </c>
      <c r="BI431" s="213">
        <f>IF(N431="nulová",J431,0)</f>
        <v>0</v>
      </c>
      <c r="BJ431" s="24" t="s">
        <v>79</v>
      </c>
      <c r="BK431" s="213">
        <f>ROUND(I431*H431,2)</f>
        <v>0</v>
      </c>
      <c r="BL431" s="24" t="s">
        <v>273</v>
      </c>
      <c r="BM431" s="24" t="s">
        <v>670</v>
      </c>
    </row>
    <row r="432" spans="2:65" s="12" customFormat="1" ht="13.5">
      <c r="B432" s="214"/>
      <c r="C432" s="215"/>
      <c r="D432" s="216" t="s">
        <v>180</v>
      </c>
      <c r="E432" s="217" t="s">
        <v>21</v>
      </c>
      <c r="F432" s="218" t="s">
        <v>671</v>
      </c>
      <c r="G432" s="215"/>
      <c r="H432" s="219">
        <v>86.71</v>
      </c>
      <c r="I432" s="220"/>
      <c r="J432" s="215"/>
      <c r="K432" s="215"/>
      <c r="L432" s="221"/>
      <c r="M432" s="222"/>
      <c r="N432" s="223"/>
      <c r="O432" s="223"/>
      <c r="P432" s="223"/>
      <c r="Q432" s="223"/>
      <c r="R432" s="223"/>
      <c r="S432" s="223"/>
      <c r="T432" s="224"/>
      <c r="AT432" s="225" t="s">
        <v>180</v>
      </c>
      <c r="AU432" s="225" t="s">
        <v>83</v>
      </c>
      <c r="AV432" s="12" t="s">
        <v>83</v>
      </c>
      <c r="AW432" s="12" t="s">
        <v>35</v>
      </c>
      <c r="AX432" s="12" t="s">
        <v>79</v>
      </c>
      <c r="AY432" s="225" t="s">
        <v>171</v>
      </c>
    </row>
    <row r="433" spans="2:65" s="1" customFormat="1" ht="31.5" customHeight="1">
      <c r="B433" s="41"/>
      <c r="C433" s="202" t="s">
        <v>672</v>
      </c>
      <c r="D433" s="202" t="s">
        <v>173</v>
      </c>
      <c r="E433" s="203" t="s">
        <v>673</v>
      </c>
      <c r="F433" s="204" t="s">
        <v>674</v>
      </c>
      <c r="G433" s="205" t="s">
        <v>184</v>
      </c>
      <c r="H433" s="206">
        <v>192.756</v>
      </c>
      <c r="I433" s="207"/>
      <c r="J433" s="208">
        <f>ROUND(I433*H433,2)</f>
        <v>0</v>
      </c>
      <c r="K433" s="204" t="s">
        <v>177</v>
      </c>
      <c r="L433" s="61"/>
      <c r="M433" s="209" t="s">
        <v>21</v>
      </c>
      <c r="N433" s="210" t="s">
        <v>43</v>
      </c>
      <c r="O433" s="42"/>
      <c r="P433" s="211">
        <f>O433*H433</f>
        <v>0</v>
      </c>
      <c r="Q433" s="211">
        <v>9.3999999999999997E-4</v>
      </c>
      <c r="R433" s="211">
        <f>Q433*H433</f>
        <v>0.18119063999999999</v>
      </c>
      <c r="S433" s="211">
        <v>0</v>
      </c>
      <c r="T433" s="212">
        <f>S433*H433</f>
        <v>0</v>
      </c>
      <c r="AR433" s="24" t="s">
        <v>273</v>
      </c>
      <c r="AT433" s="24" t="s">
        <v>173</v>
      </c>
      <c r="AU433" s="24" t="s">
        <v>83</v>
      </c>
      <c r="AY433" s="24" t="s">
        <v>171</v>
      </c>
      <c r="BE433" s="213">
        <f>IF(N433="základní",J433,0)</f>
        <v>0</v>
      </c>
      <c r="BF433" s="213">
        <f>IF(N433="snížená",J433,0)</f>
        <v>0</v>
      </c>
      <c r="BG433" s="213">
        <f>IF(N433="zákl. přenesená",J433,0)</f>
        <v>0</v>
      </c>
      <c r="BH433" s="213">
        <f>IF(N433="sníž. přenesená",J433,0)</f>
        <v>0</v>
      </c>
      <c r="BI433" s="213">
        <f>IF(N433="nulová",J433,0)</f>
        <v>0</v>
      </c>
      <c r="BJ433" s="24" t="s">
        <v>79</v>
      </c>
      <c r="BK433" s="213">
        <f>ROUND(I433*H433,2)</f>
        <v>0</v>
      </c>
      <c r="BL433" s="24" t="s">
        <v>273</v>
      </c>
      <c r="BM433" s="24" t="s">
        <v>675</v>
      </c>
    </row>
    <row r="434" spans="2:65" s="12" customFormat="1" ht="13.5">
      <c r="B434" s="214"/>
      <c r="C434" s="215"/>
      <c r="D434" s="226" t="s">
        <v>180</v>
      </c>
      <c r="E434" s="227" t="s">
        <v>21</v>
      </c>
      <c r="F434" s="228" t="s">
        <v>676</v>
      </c>
      <c r="G434" s="215"/>
      <c r="H434" s="229">
        <v>161.44999999999999</v>
      </c>
      <c r="I434" s="220"/>
      <c r="J434" s="215"/>
      <c r="K434" s="215"/>
      <c r="L434" s="221"/>
      <c r="M434" s="222"/>
      <c r="N434" s="223"/>
      <c r="O434" s="223"/>
      <c r="P434" s="223"/>
      <c r="Q434" s="223"/>
      <c r="R434" s="223"/>
      <c r="S434" s="223"/>
      <c r="T434" s="224"/>
      <c r="AT434" s="225" t="s">
        <v>180</v>
      </c>
      <c r="AU434" s="225" t="s">
        <v>83</v>
      </c>
      <c r="AV434" s="12" t="s">
        <v>83</v>
      </c>
      <c r="AW434" s="12" t="s">
        <v>35</v>
      </c>
      <c r="AX434" s="12" t="s">
        <v>72</v>
      </c>
      <c r="AY434" s="225" t="s">
        <v>171</v>
      </c>
    </row>
    <row r="435" spans="2:65" s="12" customFormat="1" ht="13.5">
      <c r="B435" s="214"/>
      <c r="C435" s="215"/>
      <c r="D435" s="226" t="s">
        <v>180</v>
      </c>
      <c r="E435" s="227" t="s">
        <v>21</v>
      </c>
      <c r="F435" s="228" t="s">
        <v>677</v>
      </c>
      <c r="G435" s="215"/>
      <c r="H435" s="229">
        <v>22.126999999999999</v>
      </c>
      <c r="I435" s="220"/>
      <c r="J435" s="215"/>
      <c r="K435" s="215"/>
      <c r="L435" s="221"/>
      <c r="M435" s="222"/>
      <c r="N435" s="223"/>
      <c r="O435" s="223"/>
      <c r="P435" s="223"/>
      <c r="Q435" s="223"/>
      <c r="R435" s="223"/>
      <c r="S435" s="223"/>
      <c r="T435" s="224"/>
      <c r="AT435" s="225" t="s">
        <v>180</v>
      </c>
      <c r="AU435" s="225" t="s">
        <v>83</v>
      </c>
      <c r="AV435" s="12" t="s">
        <v>83</v>
      </c>
      <c r="AW435" s="12" t="s">
        <v>35</v>
      </c>
      <c r="AX435" s="12" t="s">
        <v>72</v>
      </c>
      <c r="AY435" s="225" t="s">
        <v>171</v>
      </c>
    </row>
    <row r="436" spans="2:65" s="13" customFormat="1" ht="13.5">
      <c r="B436" s="230"/>
      <c r="C436" s="231"/>
      <c r="D436" s="226" t="s">
        <v>180</v>
      </c>
      <c r="E436" s="232" t="s">
        <v>21</v>
      </c>
      <c r="F436" s="233" t="s">
        <v>207</v>
      </c>
      <c r="G436" s="231"/>
      <c r="H436" s="234">
        <v>183.577</v>
      </c>
      <c r="I436" s="235"/>
      <c r="J436" s="231"/>
      <c r="K436" s="231"/>
      <c r="L436" s="236"/>
      <c r="M436" s="237"/>
      <c r="N436" s="238"/>
      <c r="O436" s="238"/>
      <c r="P436" s="238"/>
      <c r="Q436" s="238"/>
      <c r="R436" s="238"/>
      <c r="S436" s="238"/>
      <c r="T436" s="239"/>
      <c r="AT436" s="240" t="s">
        <v>180</v>
      </c>
      <c r="AU436" s="240" t="s">
        <v>83</v>
      </c>
      <c r="AV436" s="13" t="s">
        <v>178</v>
      </c>
      <c r="AW436" s="13" t="s">
        <v>35</v>
      </c>
      <c r="AX436" s="13" t="s">
        <v>79</v>
      </c>
      <c r="AY436" s="240" t="s">
        <v>171</v>
      </c>
    </row>
    <row r="437" spans="2:65" s="12" customFormat="1" ht="13.5">
      <c r="B437" s="214"/>
      <c r="C437" s="215"/>
      <c r="D437" s="216" t="s">
        <v>180</v>
      </c>
      <c r="E437" s="215"/>
      <c r="F437" s="218" t="s">
        <v>678</v>
      </c>
      <c r="G437" s="215"/>
      <c r="H437" s="219">
        <v>192.756</v>
      </c>
      <c r="I437" s="220"/>
      <c r="J437" s="215"/>
      <c r="K437" s="215"/>
      <c r="L437" s="221"/>
      <c r="M437" s="222"/>
      <c r="N437" s="223"/>
      <c r="O437" s="223"/>
      <c r="P437" s="223"/>
      <c r="Q437" s="223"/>
      <c r="R437" s="223"/>
      <c r="S437" s="223"/>
      <c r="T437" s="224"/>
      <c r="AT437" s="225" t="s">
        <v>180</v>
      </c>
      <c r="AU437" s="225" t="s">
        <v>83</v>
      </c>
      <c r="AV437" s="12" t="s">
        <v>83</v>
      </c>
      <c r="AW437" s="12" t="s">
        <v>6</v>
      </c>
      <c r="AX437" s="12" t="s">
        <v>79</v>
      </c>
      <c r="AY437" s="225" t="s">
        <v>171</v>
      </c>
    </row>
    <row r="438" spans="2:65" s="1" customFormat="1" ht="22.5" customHeight="1">
      <c r="B438" s="41"/>
      <c r="C438" s="255" t="s">
        <v>679</v>
      </c>
      <c r="D438" s="255" t="s">
        <v>239</v>
      </c>
      <c r="E438" s="256" t="s">
        <v>680</v>
      </c>
      <c r="F438" s="257" t="s">
        <v>681</v>
      </c>
      <c r="G438" s="258" t="s">
        <v>184</v>
      </c>
      <c r="H438" s="259">
        <v>110.146</v>
      </c>
      <c r="I438" s="260"/>
      <c r="J438" s="261">
        <f>ROUND(I438*H438,2)</f>
        <v>0</v>
      </c>
      <c r="K438" s="257" t="s">
        <v>177</v>
      </c>
      <c r="L438" s="262"/>
      <c r="M438" s="263" t="s">
        <v>21</v>
      </c>
      <c r="N438" s="264" t="s">
        <v>43</v>
      </c>
      <c r="O438" s="42"/>
      <c r="P438" s="211">
        <f>O438*H438</f>
        <v>0</v>
      </c>
      <c r="Q438" s="211">
        <v>2E-3</v>
      </c>
      <c r="R438" s="211">
        <f>Q438*H438</f>
        <v>0.22029200000000002</v>
      </c>
      <c r="S438" s="211">
        <v>0</v>
      </c>
      <c r="T438" s="212">
        <f>S438*H438</f>
        <v>0</v>
      </c>
      <c r="AR438" s="24" t="s">
        <v>362</v>
      </c>
      <c r="AT438" s="24" t="s">
        <v>239</v>
      </c>
      <c r="AU438" s="24" t="s">
        <v>83</v>
      </c>
      <c r="AY438" s="24" t="s">
        <v>171</v>
      </c>
      <c r="BE438" s="213">
        <f>IF(N438="základní",J438,0)</f>
        <v>0</v>
      </c>
      <c r="BF438" s="213">
        <f>IF(N438="snížená",J438,0)</f>
        <v>0</v>
      </c>
      <c r="BG438" s="213">
        <f>IF(N438="zákl. přenesená",J438,0)</f>
        <v>0</v>
      </c>
      <c r="BH438" s="213">
        <f>IF(N438="sníž. přenesená",J438,0)</f>
        <v>0</v>
      </c>
      <c r="BI438" s="213">
        <f>IF(N438="nulová",J438,0)</f>
        <v>0</v>
      </c>
      <c r="BJ438" s="24" t="s">
        <v>79</v>
      </c>
      <c r="BK438" s="213">
        <f>ROUND(I438*H438,2)</f>
        <v>0</v>
      </c>
      <c r="BL438" s="24" t="s">
        <v>273</v>
      </c>
      <c r="BM438" s="24" t="s">
        <v>682</v>
      </c>
    </row>
    <row r="439" spans="2:65" s="12" customFormat="1" ht="13.5">
      <c r="B439" s="214"/>
      <c r="C439" s="215"/>
      <c r="D439" s="216" t="s">
        <v>180</v>
      </c>
      <c r="E439" s="215"/>
      <c r="F439" s="218" t="s">
        <v>683</v>
      </c>
      <c r="G439" s="215"/>
      <c r="H439" s="219">
        <v>110.146</v>
      </c>
      <c r="I439" s="220"/>
      <c r="J439" s="215"/>
      <c r="K439" s="215"/>
      <c r="L439" s="221"/>
      <c r="M439" s="222"/>
      <c r="N439" s="223"/>
      <c r="O439" s="223"/>
      <c r="P439" s="223"/>
      <c r="Q439" s="223"/>
      <c r="R439" s="223"/>
      <c r="S439" s="223"/>
      <c r="T439" s="224"/>
      <c r="AT439" s="225" t="s">
        <v>180</v>
      </c>
      <c r="AU439" s="225" t="s">
        <v>83</v>
      </c>
      <c r="AV439" s="12" t="s">
        <v>83</v>
      </c>
      <c r="AW439" s="12" t="s">
        <v>6</v>
      </c>
      <c r="AX439" s="12" t="s">
        <v>79</v>
      </c>
      <c r="AY439" s="225" t="s">
        <v>171</v>
      </c>
    </row>
    <row r="440" spans="2:65" s="1" customFormat="1" ht="22.5" customHeight="1">
      <c r="B440" s="41"/>
      <c r="C440" s="255" t="s">
        <v>684</v>
      </c>
      <c r="D440" s="255" t="s">
        <v>239</v>
      </c>
      <c r="E440" s="256" t="s">
        <v>685</v>
      </c>
      <c r="F440" s="257" t="s">
        <v>686</v>
      </c>
      <c r="G440" s="258" t="s">
        <v>184</v>
      </c>
      <c r="H440" s="259">
        <v>110.146</v>
      </c>
      <c r="I440" s="260"/>
      <c r="J440" s="261">
        <f>ROUND(I440*H440,2)</f>
        <v>0</v>
      </c>
      <c r="K440" s="257" t="s">
        <v>177</v>
      </c>
      <c r="L440" s="262"/>
      <c r="M440" s="263" t="s">
        <v>21</v>
      </c>
      <c r="N440" s="264" t="s">
        <v>43</v>
      </c>
      <c r="O440" s="42"/>
      <c r="P440" s="211">
        <f>O440*H440</f>
        <v>0</v>
      </c>
      <c r="Q440" s="211">
        <v>6.8999999999999999E-3</v>
      </c>
      <c r="R440" s="211">
        <f>Q440*H440</f>
        <v>0.7600074</v>
      </c>
      <c r="S440" s="211">
        <v>0</v>
      </c>
      <c r="T440" s="212">
        <f>S440*H440</f>
        <v>0</v>
      </c>
      <c r="AR440" s="24" t="s">
        <v>362</v>
      </c>
      <c r="AT440" s="24" t="s">
        <v>239</v>
      </c>
      <c r="AU440" s="24" t="s">
        <v>83</v>
      </c>
      <c r="AY440" s="24" t="s">
        <v>171</v>
      </c>
      <c r="BE440" s="213">
        <f>IF(N440="základní",J440,0)</f>
        <v>0</v>
      </c>
      <c r="BF440" s="213">
        <f>IF(N440="snížená",J440,0)</f>
        <v>0</v>
      </c>
      <c r="BG440" s="213">
        <f>IF(N440="zákl. přenesená",J440,0)</f>
        <v>0</v>
      </c>
      <c r="BH440" s="213">
        <f>IF(N440="sníž. přenesená",J440,0)</f>
        <v>0</v>
      </c>
      <c r="BI440" s="213">
        <f>IF(N440="nulová",J440,0)</f>
        <v>0</v>
      </c>
      <c r="BJ440" s="24" t="s">
        <v>79</v>
      </c>
      <c r="BK440" s="213">
        <f>ROUND(I440*H440,2)</f>
        <v>0</v>
      </c>
      <c r="BL440" s="24" t="s">
        <v>273</v>
      </c>
      <c r="BM440" s="24" t="s">
        <v>687</v>
      </c>
    </row>
    <row r="441" spans="2:65" s="12" customFormat="1" ht="13.5">
      <c r="B441" s="214"/>
      <c r="C441" s="215"/>
      <c r="D441" s="226" t="s">
        <v>180</v>
      </c>
      <c r="E441" s="215"/>
      <c r="F441" s="228" t="s">
        <v>683</v>
      </c>
      <c r="G441" s="215"/>
      <c r="H441" s="229">
        <v>110.146</v>
      </c>
      <c r="I441" s="220"/>
      <c r="J441" s="215"/>
      <c r="K441" s="215"/>
      <c r="L441" s="221"/>
      <c r="M441" s="222"/>
      <c r="N441" s="223"/>
      <c r="O441" s="223"/>
      <c r="P441" s="223"/>
      <c r="Q441" s="223"/>
      <c r="R441" s="223"/>
      <c r="S441" s="223"/>
      <c r="T441" s="224"/>
      <c r="AT441" s="225" t="s">
        <v>180</v>
      </c>
      <c r="AU441" s="225" t="s">
        <v>83</v>
      </c>
      <c r="AV441" s="12" t="s">
        <v>83</v>
      </c>
      <c r="AW441" s="12" t="s">
        <v>6</v>
      </c>
      <c r="AX441" s="12" t="s">
        <v>79</v>
      </c>
      <c r="AY441" s="225" t="s">
        <v>171</v>
      </c>
    </row>
    <row r="442" spans="2:65" s="11" customFormat="1" ht="29.85" customHeight="1">
      <c r="B442" s="185"/>
      <c r="C442" s="186"/>
      <c r="D442" s="199" t="s">
        <v>71</v>
      </c>
      <c r="E442" s="200" t="s">
        <v>688</v>
      </c>
      <c r="F442" s="200" t="s">
        <v>689</v>
      </c>
      <c r="G442" s="186"/>
      <c r="H442" s="186"/>
      <c r="I442" s="189"/>
      <c r="J442" s="201">
        <f>BK442</f>
        <v>0</v>
      </c>
      <c r="K442" s="186"/>
      <c r="L442" s="191"/>
      <c r="M442" s="192"/>
      <c r="N442" s="193"/>
      <c r="O442" s="193"/>
      <c r="P442" s="194">
        <f>SUM(P443:P480)</f>
        <v>0</v>
      </c>
      <c r="Q442" s="193"/>
      <c r="R442" s="194">
        <f>SUM(R443:R480)</f>
        <v>1.6584881799999998</v>
      </c>
      <c r="S442" s="193"/>
      <c r="T442" s="195">
        <f>SUM(T443:T480)</f>
        <v>0.11715839999999998</v>
      </c>
      <c r="AR442" s="196" t="s">
        <v>83</v>
      </c>
      <c r="AT442" s="197" t="s">
        <v>71</v>
      </c>
      <c r="AU442" s="197" t="s">
        <v>79</v>
      </c>
      <c r="AY442" s="196" t="s">
        <v>171</v>
      </c>
      <c r="BK442" s="198">
        <f>SUM(BK443:BK480)</f>
        <v>0</v>
      </c>
    </row>
    <row r="443" spans="2:65" s="1" customFormat="1" ht="31.5" customHeight="1">
      <c r="B443" s="41"/>
      <c r="C443" s="202" t="s">
        <v>690</v>
      </c>
      <c r="D443" s="202" t="s">
        <v>173</v>
      </c>
      <c r="E443" s="203" t="s">
        <v>691</v>
      </c>
      <c r="F443" s="204" t="s">
        <v>692</v>
      </c>
      <c r="G443" s="205" t="s">
        <v>184</v>
      </c>
      <c r="H443" s="206">
        <v>43.2</v>
      </c>
      <c r="I443" s="207"/>
      <c r="J443" s="208">
        <f>ROUND(I443*H443,2)</f>
        <v>0</v>
      </c>
      <c r="K443" s="204" t="s">
        <v>177</v>
      </c>
      <c r="L443" s="61"/>
      <c r="M443" s="209" t="s">
        <v>21</v>
      </c>
      <c r="N443" s="210" t="s">
        <v>43</v>
      </c>
      <c r="O443" s="42"/>
      <c r="P443" s="211">
        <f>O443*H443</f>
        <v>0</v>
      </c>
      <c r="Q443" s="211">
        <v>0</v>
      </c>
      <c r="R443" s="211">
        <f>Q443*H443</f>
        <v>0</v>
      </c>
      <c r="S443" s="211">
        <v>0</v>
      </c>
      <c r="T443" s="212">
        <f>S443*H443</f>
        <v>0</v>
      </c>
      <c r="AR443" s="24" t="s">
        <v>273</v>
      </c>
      <c r="AT443" s="24" t="s">
        <v>173</v>
      </c>
      <c r="AU443" s="24" t="s">
        <v>83</v>
      </c>
      <c r="AY443" s="24" t="s">
        <v>171</v>
      </c>
      <c r="BE443" s="213">
        <f>IF(N443="základní",J443,0)</f>
        <v>0</v>
      </c>
      <c r="BF443" s="213">
        <f>IF(N443="snížená",J443,0)</f>
        <v>0</v>
      </c>
      <c r="BG443" s="213">
        <f>IF(N443="zákl. přenesená",J443,0)</f>
        <v>0</v>
      </c>
      <c r="BH443" s="213">
        <f>IF(N443="sníž. přenesená",J443,0)</f>
        <v>0</v>
      </c>
      <c r="BI443" s="213">
        <f>IF(N443="nulová",J443,0)</f>
        <v>0</v>
      </c>
      <c r="BJ443" s="24" t="s">
        <v>79</v>
      </c>
      <c r="BK443" s="213">
        <f>ROUND(I443*H443,2)</f>
        <v>0</v>
      </c>
      <c r="BL443" s="24" t="s">
        <v>273</v>
      </c>
      <c r="BM443" s="24" t="s">
        <v>693</v>
      </c>
    </row>
    <row r="444" spans="2:65" s="12" customFormat="1" ht="13.5">
      <c r="B444" s="214"/>
      <c r="C444" s="215"/>
      <c r="D444" s="216" t="s">
        <v>180</v>
      </c>
      <c r="E444" s="217" t="s">
        <v>21</v>
      </c>
      <c r="F444" s="218" t="s">
        <v>694</v>
      </c>
      <c r="G444" s="215"/>
      <c r="H444" s="219">
        <v>43.2</v>
      </c>
      <c r="I444" s="220"/>
      <c r="J444" s="215"/>
      <c r="K444" s="215"/>
      <c r="L444" s="221"/>
      <c r="M444" s="222"/>
      <c r="N444" s="223"/>
      <c r="O444" s="223"/>
      <c r="P444" s="223"/>
      <c r="Q444" s="223"/>
      <c r="R444" s="223"/>
      <c r="S444" s="223"/>
      <c r="T444" s="224"/>
      <c r="AT444" s="225" t="s">
        <v>180</v>
      </c>
      <c r="AU444" s="225" t="s">
        <v>83</v>
      </c>
      <c r="AV444" s="12" t="s">
        <v>83</v>
      </c>
      <c r="AW444" s="12" t="s">
        <v>35</v>
      </c>
      <c r="AX444" s="12" t="s">
        <v>79</v>
      </c>
      <c r="AY444" s="225" t="s">
        <v>171</v>
      </c>
    </row>
    <row r="445" spans="2:65" s="1" customFormat="1" ht="22.5" customHeight="1">
      <c r="B445" s="41"/>
      <c r="C445" s="255" t="s">
        <v>695</v>
      </c>
      <c r="D445" s="255" t="s">
        <v>239</v>
      </c>
      <c r="E445" s="256" t="s">
        <v>696</v>
      </c>
      <c r="F445" s="257" t="s">
        <v>697</v>
      </c>
      <c r="G445" s="258" t="s">
        <v>184</v>
      </c>
      <c r="H445" s="259">
        <v>43.2</v>
      </c>
      <c r="I445" s="260"/>
      <c r="J445" s="261">
        <f>ROUND(I445*H445,2)</f>
        <v>0</v>
      </c>
      <c r="K445" s="257" t="s">
        <v>177</v>
      </c>
      <c r="L445" s="262"/>
      <c r="M445" s="263" t="s">
        <v>21</v>
      </c>
      <c r="N445" s="264" t="s">
        <v>43</v>
      </c>
      <c r="O445" s="42"/>
      <c r="P445" s="211">
        <f>O445*H445</f>
        <v>0</v>
      </c>
      <c r="Q445" s="211">
        <v>4.4799999999999996E-3</v>
      </c>
      <c r="R445" s="211">
        <f>Q445*H445</f>
        <v>0.19353599999999999</v>
      </c>
      <c r="S445" s="211">
        <v>0</v>
      </c>
      <c r="T445" s="212">
        <f>S445*H445</f>
        <v>0</v>
      </c>
      <c r="AR445" s="24" t="s">
        <v>362</v>
      </c>
      <c r="AT445" s="24" t="s">
        <v>239</v>
      </c>
      <c r="AU445" s="24" t="s">
        <v>83</v>
      </c>
      <c r="AY445" s="24" t="s">
        <v>171</v>
      </c>
      <c r="BE445" s="213">
        <f>IF(N445="základní",J445,0)</f>
        <v>0</v>
      </c>
      <c r="BF445" s="213">
        <f>IF(N445="snížená",J445,0)</f>
        <v>0</v>
      </c>
      <c r="BG445" s="213">
        <f>IF(N445="zákl. přenesená",J445,0)</f>
        <v>0</v>
      </c>
      <c r="BH445" s="213">
        <f>IF(N445="sníž. přenesená",J445,0)</f>
        <v>0</v>
      </c>
      <c r="BI445" s="213">
        <f>IF(N445="nulová",J445,0)</f>
        <v>0</v>
      </c>
      <c r="BJ445" s="24" t="s">
        <v>79</v>
      </c>
      <c r="BK445" s="213">
        <f>ROUND(I445*H445,2)</f>
        <v>0</v>
      </c>
      <c r="BL445" s="24" t="s">
        <v>273</v>
      </c>
      <c r="BM445" s="24" t="s">
        <v>698</v>
      </c>
    </row>
    <row r="446" spans="2:65" s="12" customFormat="1" ht="13.5">
      <c r="B446" s="214"/>
      <c r="C446" s="215"/>
      <c r="D446" s="216" t="s">
        <v>180</v>
      </c>
      <c r="E446" s="217" t="s">
        <v>21</v>
      </c>
      <c r="F446" s="218" t="s">
        <v>694</v>
      </c>
      <c r="G446" s="215"/>
      <c r="H446" s="219">
        <v>43.2</v>
      </c>
      <c r="I446" s="220"/>
      <c r="J446" s="215"/>
      <c r="K446" s="215"/>
      <c r="L446" s="221"/>
      <c r="M446" s="222"/>
      <c r="N446" s="223"/>
      <c r="O446" s="223"/>
      <c r="P446" s="223"/>
      <c r="Q446" s="223"/>
      <c r="R446" s="223"/>
      <c r="S446" s="223"/>
      <c r="T446" s="224"/>
      <c r="AT446" s="225" t="s">
        <v>180</v>
      </c>
      <c r="AU446" s="225" t="s">
        <v>83</v>
      </c>
      <c r="AV446" s="12" t="s">
        <v>83</v>
      </c>
      <c r="AW446" s="12" t="s">
        <v>35</v>
      </c>
      <c r="AX446" s="12" t="s">
        <v>79</v>
      </c>
      <c r="AY446" s="225" t="s">
        <v>171</v>
      </c>
    </row>
    <row r="447" spans="2:65" s="1" customFormat="1" ht="22.5" customHeight="1">
      <c r="B447" s="41"/>
      <c r="C447" s="255" t="s">
        <v>699</v>
      </c>
      <c r="D447" s="255" t="s">
        <v>239</v>
      </c>
      <c r="E447" s="256" t="s">
        <v>700</v>
      </c>
      <c r="F447" s="257" t="s">
        <v>701</v>
      </c>
      <c r="G447" s="258" t="s">
        <v>184</v>
      </c>
      <c r="H447" s="259">
        <v>43.2</v>
      </c>
      <c r="I447" s="260"/>
      <c r="J447" s="261">
        <f>ROUND(I447*H447,2)</f>
        <v>0</v>
      </c>
      <c r="K447" s="257" t="s">
        <v>177</v>
      </c>
      <c r="L447" s="262"/>
      <c r="M447" s="263" t="s">
        <v>21</v>
      </c>
      <c r="N447" s="264" t="s">
        <v>43</v>
      </c>
      <c r="O447" s="42"/>
      <c r="P447" s="211">
        <f>O447*H447</f>
        <v>0</v>
      </c>
      <c r="Q447" s="211">
        <v>2.8E-3</v>
      </c>
      <c r="R447" s="211">
        <f>Q447*H447</f>
        <v>0.12096000000000001</v>
      </c>
      <c r="S447" s="211">
        <v>0</v>
      </c>
      <c r="T447" s="212">
        <f>S447*H447</f>
        <v>0</v>
      </c>
      <c r="AR447" s="24" t="s">
        <v>362</v>
      </c>
      <c r="AT447" s="24" t="s">
        <v>239</v>
      </c>
      <c r="AU447" s="24" t="s">
        <v>83</v>
      </c>
      <c r="AY447" s="24" t="s">
        <v>171</v>
      </c>
      <c r="BE447" s="213">
        <f>IF(N447="základní",J447,0)</f>
        <v>0</v>
      </c>
      <c r="BF447" s="213">
        <f>IF(N447="snížená",J447,0)</f>
        <v>0</v>
      </c>
      <c r="BG447" s="213">
        <f>IF(N447="zákl. přenesená",J447,0)</f>
        <v>0</v>
      </c>
      <c r="BH447" s="213">
        <f>IF(N447="sníž. přenesená",J447,0)</f>
        <v>0</v>
      </c>
      <c r="BI447" s="213">
        <f>IF(N447="nulová",J447,0)</f>
        <v>0</v>
      </c>
      <c r="BJ447" s="24" t="s">
        <v>79</v>
      </c>
      <c r="BK447" s="213">
        <f>ROUND(I447*H447,2)</f>
        <v>0</v>
      </c>
      <c r="BL447" s="24" t="s">
        <v>273</v>
      </c>
      <c r="BM447" s="24" t="s">
        <v>702</v>
      </c>
    </row>
    <row r="448" spans="2:65" s="12" customFormat="1" ht="13.5">
      <c r="B448" s="214"/>
      <c r="C448" s="215"/>
      <c r="D448" s="216" t="s">
        <v>180</v>
      </c>
      <c r="E448" s="217" t="s">
        <v>21</v>
      </c>
      <c r="F448" s="218" t="s">
        <v>703</v>
      </c>
      <c r="G448" s="215"/>
      <c r="H448" s="219">
        <v>43.2</v>
      </c>
      <c r="I448" s="220"/>
      <c r="J448" s="215"/>
      <c r="K448" s="215"/>
      <c r="L448" s="221"/>
      <c r="M448" s="222"/>
      <c r="N448" s="223"/>
      <c r="O448" s="223"/>
      <c r="P448" s="223"/>
      <c r="Q448" s="223"/>
      <c r="R448" s="223"/>
      <c r="S448" s="223"/>
      <c r="T448" s="224"/>
      <c r="AT448" s="225" t="s">
        <v>180</v>
      </c>
      <c r="AU448" s="225" t="s">
        <v>83</v>
      </c>
      <c r="AV448" s="12" t="s">
        <v>83</v>
      </c>
      <c r="AW448" s="12" t="s">
        <v>35</v>
      </c>
      <c r="AX448" s="12" t="s">
        <v>79</v>
      </c>
      <c r="AY448" s="225" t="s">
        <v>171</v>
      </c>
    </row>
    <row r="449" spans="2:65" s="1" customFormat="1" ht="44.25" customHeight="1">
      <c r="B449" s="41"/>
      <c r="C449" s="202" t="s">
        <v>704</v>
      </c>
      <c r="D449" s="202" t="s">
        <v>173</v>
      </c>
      <c r="E449" s="203" t="s">
        <v>705</v>
      </c>
      <c r="F449" s="204" t="s">
        <v>706</v>
      </c>
      <c r="G449" s="205" t="s">
        <v>184</v>
      </c>
      <c r="H449" s="206">
        <v>65.087999999999994</v>
      </c>
      <c r="I449" s="207"/>
      <c r="J449" s="208">
        <f>ROUND(I449*H449,2)</f>
        <v>0</v>
      </c>
      <c r="K449" s="204" t="s">
        <v>177</v>
      </c>
      <c r="L449" s="61"/>
      <c r="M449" s="209" t="s">
        <v>21</v>
      </c>
      <c r="N449" s="210" t="s">
        <v>43</v>
      </c>
      <c r="O449" s="42"/>
      <c r="P449" s="211">
        <f>O449*H449</f>
        <v>0</v>
      </c>
      <c r="Q449" s="211">
        <v>0</v>
      </c>
      <c r="R449" s="211">
        <f>Q449*H449</f>
        <v>0</v>
      </c>
      <c r="S449" s="211">
        <v>1.8E-3</v>
      </c>
      <c r="T449" s="212">
        <f>S449*H449</f>
        <v>0.11715839999999998</v>
      </c>
      <c r="AR449" s="24" t="s">
        <v>273</v>
      </c>
      <c r="AT449" s="24" t="s">
        <v>173</v>
      </c>
      <c r="AU449" s="24" t="s">
        <v>83</v>
      </c>
      <c r="AY449" s="24" t="s">
        <v>171</v>
      </c>
      <c r="BE449" s="213">
        <f>IF(N449="základní",J449,0)</f>
        <v>0</v>
      </c>
      <c r="BF449" s="213">
        <f>IF(N449="snížená",J449,0)</f>
        <v>0</v>
      </c>
      <c r="BG449" s="213">
        <f>IF(N449="zákl. přenesená",J449,0)</f>
        <v>0</v>
      </c>
      <c r="BH449" s="213">
        <f>IF(N449="sníž. přenesená",J449,0)</f>
        <v>0</v>
      </c>
      <c r="BI449" s="213">
        <f>IF(N449="nulová",J449,0)</f>
        <v>0</v>
      </c>
      <c r="BJ449" s="24" t="s">
        <v>79</v>
      </c>
      <c r="BK449" s="213">
        <f>ROUND(I449*H449,2)</f>
        <v>0</v>
      </c>
      <c r="BL449" s="24" t="s">
        <v>273</v>
      </c>
      <c r="BM449" s="24" t="s">
        <v>707</v>
      </c>
    </row>
    <row r="450" spans="2:65" s="12" customFormat="1" ht="13.5">
      <c r="B450" s="214"/>
      <c r="C450" s="215"/>
      <c r="D450" s="226" t="s">
        <v>180</v>
      </c>
      <c r="E450" s="227" t="s">
        <v>21</v>
      </c>
      <c r="F450" s="228" t="s">
        <v>582</v>
      </c>
      <c r="G450" s="215"/>
      <c r="H450" s="229">
        <v>18.335999999999999</v>
      </c>
      <c r="I450" s="220"/>
      <c r="J450" s="215"/>
      <c r="K450" s="215"/>
      <c r="L450" s="221"/>
      <c r="M450" s="222"/>
      <c r="N450" s="223"/>
      <c r="O450" s="223"/>
      <c r="P450" s="223"/>
      <c r="Q450" s="223"/>
      <c r="R450" s="223"/>
      <c r="S450" s="223"/>
      <c r="T450" s="224"/>
      <c r="AT450" s="225" t="s">
        <v>180</v>
      </c>
      <c r="AU450" s="225" t="s">
        <v>83</v>
      </c>
      <c r="AV450" s="12" t="s">
        <v>83</v>
      </c>
      <c r="AW450" s="12" t="s">
        <v>35</v>
      </c>
      <c r="AX450" s="12" t="s">
        <v>72</v>
      </c>
      <c r="AY450" s="225" t="s">
        <v>171</v>
      </c>
    </row>
    <row r="451" spans="2:65" s="12" customFormat="1" ht="13.5">
      <c r="B451" s="214"/>
      <c r="C451" s="215"/>
      <c r="D451" s="226" t="s">
        <v>180</v>
      </c>
      <c r="E451" s="227" t="s">
        <v>21</v>
      </c>
      <c r="F451" s="228" t="s">
        <v>708</v>
      </c>
      <c r="G451" s="215"/>
      <c r="H451" s="229">
        <v>46.752000000000002</v>
      </c>
      <c r="I451" s="220"/>
      <c r="J451" s="215"/>
      <c r="K451" s="215"/>
      <c r="L451" s="221"/>
      <c r="M451" s="222"/>
      <c r="N451" s="223"/>
      <c r="O451" s="223"/>
      <c r="P451" s="223"/>
      <c r="Q451" s="223"/>
      <c r="R451" s="223"/>
      <c r="S451" s="223"/>
      <c r="T451" s="224"/>
      <c r="AT451" s="225" t="s">
        <v>180</v>
      </c>
      <c r="AU451" s="225" t="s">
        <v>83</v>
      </c>
      <c r="AV451" s="12" t="s">
        <v>83</v>
      </c>
      <c r="AW451" s="12" t="s">
        <v>35</v>
      </c>
      <c r="AX451" s="12" t="s">
        <v>72</v>
      </c>
      <c r="AY451" s="225" t="s">
        <v>171</v>
      </c>
    </row>
    <row r="452" spans="2:65" s="13" customFormat="1" ht="13.5">
      <c r="B452" s="230"/>
      <c r="C452" s="231"/>
      <c r="D452" s="216" t="s">
        <v>180</v>
      </c>
      <c r="E452" s="241" t="s">
        <v>21</v>
      </c>
      <c r="F452" s="242" t="s">
        <v>207</v>
      </c>
      <c r="G452" s="231"/>
      <c r="H452" s="243">
        <v>65.087999999999994</v>
      </c>
      <c r="I452" s="235"/>
      <c r="J452" s="231"/>
      <c r="K452" s="231"/>
      <c r="L452" s="236"/>
      <c r="M452" s="237"/>
      <c r="N452" s="238"/>
      <c r="O452" s="238"/>
      <c r="P452" s="238"/>
      <c r="Q452" s="238"/>
      <c r="R452" s="238"/>
      <c r="S452" s="238"/>
      <c r="T452" s="239"/>
      <c r="AT452" s="240" t="s">
        <v>180</v>
      </c>
      <c r="AU452" s="240" t="s">
        <v>83</v>
      </c>
      <c r="AV452" s="13" t="s">
        <v>178</v>
      </c>
      <c r="AW452" s="13" t="s">
        <v>35</v>
      </c>
      <c r="AX452" s="13" t="s">
        <v>79</v>
      </c>
      <c r="AY452" s="240" t="s">
        <v>171</v>
      </c>
    </row>
    <row r="453" spans="2:65" s="1" customFormat="1" ht="31.5" customHeight="1">
      <c r="B453" s="41"/>
      <c r="C453" s="202" t="s">
        <v>709</v>
      </c>
      <c r="D453" s="202" t="s">
        <v>173</v>
      </c>
      <c r="E453" s="203" t="s">
        <v>710</v>
      </c>
      <c r="F453" s="204" t="s">
        <v>711</v>
      </c>
      <c r="G453" s="205" t="s">
        <v>184</v>
      </c>
      <c r="H453" s="206">
        <v>113.79600000000001</v>
      </c>
      <c r="I453" s="207"/>
      <c r="J453" s="208">
        <f>ROUND(I453*H453,2)</f>
        <v>0</v>
      </c>
      <c r="K453" s="204" t="s">
        <v>177</v>
      </c>
      <c r="L453" s="61"/>
      <c r="M453" s="209" t="s">
        <v>21</v>
      </c>
      <c r="N453" s="210" t="s">
        <v>43</v>
      </c>
      <c r="O453" s="42"/>
      <c r="P453" s="211">
        <f>O453*H453</f>
        <v>0</v>
      </c>
      <c r="Q453" s="211">
        <v>0</v>
      </c>
      <c r="R453" s="211">
        <f>Q453*H453</f>
        <v>0</v>
      </c>
      <c r="S453" s="211">
        <v>0</v>
      </c>
      <c r="T453" s="212">
        <f>S453*H453</f>
        <v>0</v>
      </c>
      <c r="AR453" s="24" t="s">
        <v>273</v>
      </c>
      <c r="AT453" s="24" t="s">
        <v>173</v>
      </c>
      <c r="AU453" s="24" t="s">
        <v>83</v>
      </c>
      <c r="AY453" s="24" t="s">
        <v>171</v>
      </c>
      <c r="BE453" s="213">
        <f>IF(N453="základní",J453,0)</f>
        <v>0</v>
      </c>
      <c r="BF453" s="213">
        <f>IF(N453="snížená",J453,0)</f>
        <v>0</v>
      </c>
      <c r="BG453" s="213">
        <f>IF(N453="zákl. přenesená",J453,0)</f>
        <v>0</v>
      </c>
      <c r="BH453" s="213">
        <f>IF(N453="sníž. přenesená",J453,0)</f>
        <v>0</v>
      </c>
      <c r="BI453" s="213">
        <f>IF(N453="nulová",J453,0)</f>
        <v>0</v>
      </c>
      <c r="BJ453" s="24" t="s">
        <v>79</v>
      </c>
      <c r="BK453" s="213">
        <f>ROUND(I453*H453,2)</f>
        <v>0</v>
      </c>
      <c r="BL453" s="24" t="s">
        <v>273</v>
      </c>
      <c r="BM453" s="24" t="s">
        <v>712</v>
      </c>
    </row>
    <row r="454" spans="2:65" s="12" customFormat="1" ht="13.5">
      <c r="B454" s="214"/>
      <c r="C454" s="215"/>
      <c r="D454" s="216" t="s">
        <v>180</v>
      </c>
      <c r="E454" s="217" t="s">
        <v>21</v>
      </c>
      <c r="F454" s="218" t="s">
        <v>713</v>
      </c>
      <c r="G454" s="215"/>
      <c r="H454" s="219">
        <v>113.79600000000001</v>
      </c>
      <c r="I454" s="220"/>
      <c r="J454" s="215"/>
      <c r="K454" s="215"/>
      <c r="L454" s="221"/>
      <c r="M454" s="222"/>
      <c r="N454" s="223"/>
      <c r="O454" s="223"/>
      <c r="P454" s="223"/>
      <c r="Q454" s="223"/>
      <c r="R454" s="223"/>
      <c r="S454" s="223"/>
      <c r="T454" s="224"/>
      <c r="AT454" s="225" t="s">
        <v>180</v>
      </c>
      <c r="AU454" s="225" t="s">
        <v>83</v>
      </c>
      <c r="AV454" s="12" t="s">
        <v>83</v>
      </c>
      <c r="AW454" s="12" t="s">
        <v>35</v>
      </c>
      <c r="AX454" s="12" t="s">
        <v>79</v>
      </c>
      <c r="AY454" s="225" t="s">
        <v>171</v>
      </c>
    </row>
    <row r="455" spans="2:65" s="1" customFormat="1" ht="22.5" customHeight="1">
      <c r="B455" s="41"/>
      <c r="C455" s="255" t="s">
        <v>714</v>
      </c>
      <c r="D455" s="255" t="s">
        <v>239</v>
      </c>
      <c r="E455" s="256" t="s">
        <v>715</v>
      </c>
      <c r="F455" s="257" t="s">
        <v>716</v>
      </c>
      <c r="G455" s="258" t="s">
        <v>184</v>
      </c>
      <c r="H455" s="259">
        <v>118.348</v>
      </c>
      <c r="I455" s="260"/>
      <c r="J455" s="261">
        <f>ROUND(I455*H455,2)</f>
        <v>0</v>
      </c>
      <c r="K455" s="257" t="s">
        <v>177</v>
      </c>
      <c r="L455" s="262"/>
      <c r="M455" s="263" t="s">
        <v>21</v>
      </c>
      <c r="N455" s="264" t="s">
        <v>43</v>
      </c>
      <c r="O455" s="42"/>
      <c r="P455" s="211">
        <f>O455*H455</f>
        <v>0</v>
      </c>
      <c r="Q455" s="211">
        <v>3.5000000000000001E-3</v>
      </c>
      <c r="R455" s="211">
        <f>Q455*H455</f>
        <v>0.41421800000000003</v>
      </c>
      <c r="S455" s="211">
        <v>0</v>
      </c>
      <c r="T455" s="212">
        <f>S455*H455</f>
        <v>0</v>
      </c>
      <c r="AR455" s="24" t="s">
        <v>362</v>
      </c>
      <c r="AT455" s="24" t="s">
        <v>239</v>
      </c>
      <c r="AU455" s="24" t="s">
        <v>83</v>
      </c>
      <c r="AY455" s="24" t="s">
        <v>171</v>
      </c>
      <c r="BE455" s="213">
        <f>IF(N455="základní",J455,0)</f>
        <v>0</v>
      </c>
      <c r="BF455" s="213">
        <f>IF(N455="snížená",J455,0)</f>
        <v>0</v>
      </c>
      <c r="BG455" s="213">
        <f>IF(N455="zákl. přenesená",J455,0)</f>
        <v>0</v>
      </c>
      <c r="BH455" s="213">
        <f>IF(N455="sníž. přenesená",J455,0)</f>
        <v>0</v>
      </c>
      <c r="BI455" s="213">
        <f>IF(N455="nulová",J455,0)</f>
        <v>0</v>
      </c>
      <c r="BJ455" s="24" t="s">
        <v>79</v>
      </c>
      <c r="BK455" s="213">
        <f>ROUND(I455*H455,2)</f>
        <v>0</v>
      </c>
      <c r="BL455" s="24" t="s">
        <v>273</v>
      </c>
      <c r="BM455" s="24" t="s">
        <v>717</v>
      </c>
    </row>
    <row r="456" spans="2:65" s="12" customFormat="1" ht="13.5">
      <c r="B456" s="214"/>
      <c r="C456" s="215"/>
      <c r="D456" s="216" t="s">
        <v>180</v>
      </c>
      <c r="E456" s="215"/>
      <c r="F456" s="218" t="s">
        <v>718</v>
      </c>
      <c r="G456" s="215"/>
      <c r="H456" s="219">
        <v>118.348</v>
      </c>
      <c r="I456" s="220"/>
      <c r="J456" s="215"/>
      <c r="K456" s="215"/>
      <c r="L456" s="221"/>
      <c r="M456" s="222"/>
      <c r="N456" s="223"/>
      <c r="O456" s="223"/>
      <c r="P456" s="223"/>
      <c r="Q456" s="223"/>
      <c r="R456" s="223"/>
      <c r="S456" s="223"/>
      <c r="T456" s="224"/>
      <c r="AT456" s="225" t="s">
        <v>180</v>
      </c>
      <c r="AU456" s="225" t="s">
        <v>83</v>
      </c>
      <c r="AV456" s="12" t="s">
        <v>83</v>
      </c>
      <c r="AW456" s="12" t="s">
        <v>6</v>
      </c>
      <c r="AX456" s="12" t="s">
        <v>79</v>
      </c>
      <c r="AY456" s="225" t="s">
        <v>171</v>
      </c>
    </row>
    <row r="457" spans="2:65" s="1" customFormat="1" ht="22.5" customHeight="1">
      <c r="B457" s="41"/>
      <c r="C457" s="255" t="s">
        <v>719</v>
      </c>
      <c r="D457" s="255" t="s">
        <v>239</v>
      </c>
      <c r="E457" s="256" t="s">
        <v>720</v>
      </c>
      <c r="F457" s="257" t="s">
        <v>721</v>
      </c>
      <c r="G457" s="258" t="s">
        <v>184</v>
      </c>
      <c r="H457" s="259">
        <v>118.348</v>
      </c>
      <c r="I457" s="260"/>
      <c r="J457" s="261">
        <f>ROUND(I457*H457,2)</f>
        <v>0</v>
      </c>
      <c r="K457" s="257" t="s">
        <v>177</v>
      </c>
      <c r="L457" s="262"/>
      <c r="M457" s="263" t="s">
        <v>21</v>
      </c>
      <c r="N457" s="264" t="s">
        <v>43</v>
      </c>
      <c r="O457" s="42"/>
      <c r="P457" s="211">
        <f>O457*H457</f>
        <v>0</v>
      </c>
      <c r="Q457" s="211">
        <v>2.8800000000000002E-3</v>
      </c>
      <c r="R457" s="211">
        <f>Q457*H457</f>
        <v>0.34084224000000002</v>
      </c>
      <c r="S457" s="211">
        <v>0</v>
      </c>
      <c r="T457" s="212">
        <f>S457*H457</f>
        <v>0</v>
      </c>
      <c r="AR457" s="24" t="s">
        <v>362</v>
      </c>
      <c r="AT457" s="24" t="s">
        <v>239</v>
      </c>
      <c r="AU457" s="24" t="s">
        <v>83</v>
      </c>
      <c r="AY457" s="24" t="s">
        <v>171</v>
      </c>
      <c r="BE457" s="213">
        <f>IF(N457="základní",J457,0)</f>
        <v>0</v>
      </c>
      <c r="BF457" s="213">
        <f>IF(N457="snížená",J457,0)</f>
        <v>0</v>
      </c>
      <c r="BG457" s="213">
        <f>IF(N457="zákl. přenesená",J457,0)</f>
        <v>0</v>
      </c>
      <c r="BH457" s="213">
        <f>IF(N457="sníž. přenesená",J457,0)</f>
        <v>0</v>
      </c>
      <c r="BI457" s="213">
        <f>IF(N457="nulová",J457,0)</f>
        <v>0</v>
      </c>
      <c r="BJ457" s="24" t="s">
        <v>79</v>
      </c>
      <c r="BK457" s="213">
        <f>ROUND(I457*H457,2)</f>
        <v>0</v>
      </c>
      <c r="BL457" s="24" t="s">
        <v>273</v>
      </c>
      <c r="BM457" s="24" t="s">
        <v>722</v>
      </c>
    </row>
    <row r="458" spans="2:65" s="12" customFormat="1" ht="13.5">
      <c r="B458" s="214"/>
      <c r="C458" s="215"/>
      <c r="D458" s="216" t="s">
        <v>180</v>
      </c>
      <c r="E458" s="215"/>
      <c r="F458" s="218" t="s">
        <v>718</v>
      </c>
      <c r="G458" s="215"/>
      <c r="H458" s="219">
        <v>118.348</v>
      </c>
      <c r="I458" s="220"/>
      <c r="J458" s="215"/>
      <c r="K458" s="215"/>
      <c r="L458" s="221"/>
      <c r="M458" s="222"/>
      <c r="N458" s="223"/>
      <c r="O458" s="223"/>
      <c r="P458" s="223"/>
      <c r="Q458" s="223"/>
      <c r="R458" s="223"/>
      <c r="S458" s="223"/>
      <c r="T458" s="224"/>
      <c r="AT458" s="225" t="s">
        <v>180</v>
      </c>
      <c r="AU458" s="225" t="s">
        <v>83</v>
      </c>
      <c r="AV458" s="12" t="s">
        <v>83</v>
      </c>
      <c r="AW458" s="12" t="s">
        <v>6</v>
      </c>
      <c r="AX458" s="12" t="s">
        <v>79</v>
      </c>
      <c r="AY458" s="225" t="s">
        <v>171</v>
      </c>
    </row>
    <row r="459" spans="2:65" s="1" customFormat="1" ht="31.5" customHeight="1">
      <c r="B459" s="41"/>
      <c r="C459" s="202" t="s">
        <v>723</v>
      </c>
      <c r="D459" s="202" t="s">
        <v>173</v>
      </c>
      <c r="E459" s="203" t="s">
        <v>724</v>
      </c>
      <c r="F459" s="204" t="s">
        <v>725</v>
      </c>
      <c r="G459" s="205" t="s">
        <v>184</v>
      </c>
      <c r="H459" s="206">
        <v>101.54</v>
      </c>
      <c r="I459" s="207"/>
      <c r="J459" s="208">
        <f>ROUND(I459*H459,2)</f>
        <v>0</v>
      </c>
      <c r="K459" s="204" t="s">
        <v>177</v>
      </c>
      <c r="L459" s="61"/>
      <c r="M459" s="209" t="s">
        <v>21</v>
      </c>
      <c r="N459" s="210" t="s">
        <v>43</v>
      </c>
      <c r="O459" s="42"/>
      <c r="P459" s="211">
        <f>O459*H459</f>
        <v>0</v>
      </c>
      <c r="Q459" s="211">
        <v>0</v>
      </c>
      <c r="R459" s="211">
        <f>Q459*H459</f>
        <v>0</v>
      </c>
      <c r="S459" s="211">
        <v>0</v>
      </c>
      <c r="T459" s="212">
        <f>S459*H459</f>
        <v>0</v>
      </c>
      <c r="AR459" s="24" t="s">
        <v>273</v>
      </c>
      <c r="AT459" s="24" t="s">
        <v>173</v>
      </c>
      <c r="AU459" s="24" t="s">
        <v>83</v>
      </c>
      <c r="AY459" s="24" t="s">
        <v>171</v>
      </c>
      <c r="BE459" s="213">
        <f>IF(N459="základní",J459,0)</f>
        <v>0</v>
      </c>
      <c r="BF459" s="213">
        <f>IF(N459="snížená",J459,0)</f>
        <v>0</v>
      </c>
      <c r="BG459" s="213">
        <f>IF(N459="zákl. přenesená",J459,0)</f>
        <v>0</v>
      </c>
      <c r="BH459" s="213">
        <f>IF(N459="sníž. přenesená",J459,0)</f>
        <v>0</v>
      </c>
      <c r="BI459" s="213">
        <f>IF(N459="nulová",J459,0)</f>
        <v>0</v>
      </c>
      <c r="BJ459" s="24" t="s">
        <v>79</v>
      </c>
      <c r="BK459" s="213">
        <f>ROUND(I459*H459,2)</f>
        <v>0</v>
      </c>
      <c r="BL459" s="24" t="s">
        <v>273</v>
      </c>
      <c r="BM459" s="24" t="s">
        <v>726</v>
      </c>
    </row>
    <row r="460" spans="2:65" s="12" customFormat="1" ht="13.5">
      <c r="B460" s="214"/>
      <c r="C460" s="215"/>
      <c r="D460" s="216" t="s">
        <v>180</v>
      </c>
      <c r="E460" s="217" t="s">
        <v>21</v>
      </c>
      <c r="F460" s="218" t="s">
        <v>727</v>
      </c>
      <c r="G460" s="215"/>
      <c r="H460" s="219">
        <v>101.54</v>
      </c>
      <c r="I460" s="220"/>
      <c r="J460" s="215"/>
      <c r="K460" s="215"/>
      <c r="L460" s="221"/>
      <c r="M460" s="222"/>
      <c r="N460" s="223"/>
      <c r="O460" s="223"/>
      <c r="P460" s="223"/>
      <c r="Q460" s="223"/>
      <c r="R460" s="223"/>
      <c r="S460" s="223"/>
      <c r="T460" s="224"/>
      <c r="AT460" s="225" t="s">
        <v>180</v>
      </c>
      <c r="AU460" s="225" t="s">
        <v>83</v>
      </c>
      <c r="AV460" s="12" t="s">
        <v>83</v>
      </c>
      <c r="AW460" s="12" t="s">
        <v>35</v>
      </c>
      <c r="AX460" s="12" t="s">
        <v>79</v>
      </c>
      <c r="AY460" s="225" t="s">
        <v>171</v>
      </c>
    </row>
    <row r="461" spans="2:65" s="1" customFormat="1" ht="31.5" customHeight="1">
      <c r="B461" s="41"/>
      <c r="C461" s="255" t="s">
        <v>728</v>
      </c>
      <c r="D461" s="255" t="s">
        <v>239</v>
      </c>
      <c r="E461" s="256" t="s">
        <v>729</v>
      </c>
      <c r="F461" s="257" t="s">
        <v>730</v>
      </c>
      <c r="G461" s="258" t="s">
        <v>184</v>
      </c>
      <c r="H461" s="259">
        <v>51.784999999999997</v>
      </c>
      <c r="I461" s="260"/>
      <c r="J461" s="261">
        <f>ROUND(I461*H461,2)</f>
        <v>0</v>
      </c>
      <c r="K461" s="257" t="s">
        <v>177</v>
      </c>
      <c r="L461" s="262"/>
      <c r="M461" s="263" t="s">
        <v>21</v>
      </c>
      <c r="N461" s="264" t="s">
        <v>43</v>
      </c>
      <c r="O461" s="42"/>
      <c r="P461" s="211">
        <f>O461*H461</f>
        <v>0</v>
      </c>
      <c r="Q461" s="211">
        <v>4.9100000000000003E-3</v>
      </c>
      <c r="R461" s="211">
        <f>Q461*H461</f>
        <v>0.25426434999999997</v>
      </c>
      <c r="S461" s="211">
        <v>0</v>
      </c>
      <c r="T461" s="212">
        <f>S461*H461</f>
        <v>0</v>
      </c>
      <c r="AR461" s="24" t="s">
        <v>362</v>
      </c>
      <c r="AT461" s="24" t="s">
        <v>239</v>
      </c>
      <c r="AU461" s="24" t="s">
        <v>83</v>
      </c>
      <c r="AY461" s="24" t="s">
        <v>171</v>
      </c>
      <c r="BE461" s="213">
        <f>IF(N461="základní",J461,0)</f>
        <v>0</v>
      </c>
      <c r="BF461" s="213">
        <f>IF(N461="snížená",J461,0)</f>
        <v>0</v>
      </c>
      <c r="BG461" s="213">
        <f>IF(N461="zákl. přenesená",J461,0)</f>
        <v>0</v>
      </c>
      <c r="BH461" s="213">
        <f>IF(N461="sníž. přenesená",J461,0)</f>
        <v>0</v>
      </c>
      <c r="BI461" s="213">
        <f>IF(N461="nulová",J461,0)</f>
        <v>0</v>
      </c>
      <c r="BJ461" s="24" t="s">
        <v>79</v>
      </c>
      <c r="BK461" s="213">
        <f>ROUND(I461*H461,2)</f>
        <v>0</v>
      </c>
      <c r="BL461" s="24" t="s">
        <v>273</v>
      </c>
      <c r="BM461" s="24" t="s">
        <v>731</v>
      </c>
    </row>
    <row r="462" spans="2:65" s="12" customFormat="1" ht="13.5">
      <c r="B462" s="214"/>
      <c r="C462" s="215"/>
      <c r="D462" s="226" t="s">
        <v>180</v>
      </c>
      <c r="E462" s="227" t="s">
        <v>21</v>
      </c>
      <c r="F462" s="228" t="s">
        <v>732</v>
      </c>
      <c r="G462" s="215"/>
      <c r="H462" s="229">
        <v>50.77</v>
      </c>
      <c r="I462" s="220"/>
      <c r="J462" s="215"/>
      <c r="K462" s="215"/>
      <c r="L462" s="221"/>
      <c r="M462" s="222"/>
      <c r="N462" s="223"/>
      <c r="O462" s="223"/>
      <c r="P462" s="223"/>
      <c r="Q462" s="223"/>
      <c r="R462" s="223"/>
      <c r="S462" s="223"/>
      <c r="T462" s="224"/>
      <c r="AT462" s="225" t="s">
        <v>180</v>
      </c>
      <c r="AU462" s="225" t="s">
        <v>83</v>
      </c>
      <c r="AV462" s="12" t="s">
        <v>83</v>
      </c>
      <c r="AW462" s="12" t="s">
        <v>35</v>
      </c>
      <c r="AX462" s="12" t="s">
        <v>79</v>
      </c>
      <c r="AY462" s="225" t="s">
        <v>171</v>
      </c>
    </row>
    <row r="463" spans="2:65" s="12" customFormat="1" ht="13.5">
      <c r="B463" s="214"/>
      <c r="C463" s="215"/>
      <c r="D463" s="216" t="s">
        <v>180</v>
      </c>
      <c r="E463" s="215"/>
      <c r="F463" s="218" t="s">
        <v>733</v>
      </c>
      <c r="G463" s="215"/>
      <c r="H463" s="219">
        <v>51.784999999999997</v>
      </c>
      <c r="I463" s="220"/>
      <c r="J463" s="215"/>
      <c r="K463" s="215"/>
      <c r="L463" s="221"/>
      <c r="M463" s="222"/>
      <c r="N463" s="223"/>
      <c r="O463" s="223"/>
      <c r="P463" s="223"/>
      <c r="Q463" s="223"/>
      <c r="R463" s="223"/>
      <c r="S463" s="223"/>
      <c r="T463" s="224"/>
      <c r="AT463" s="225" t="s">
        <v>180</v>
      </c>
      <c r="AU463" s="225" t="s">
        <v>83</v>
      </c>
      <c r="AV463" s="12" t="s">
        <v>83</v>
      </c>
      <c r="AW463" s="12" t="s">
        <v>6</v>
      </c>
      <c r="AX463" s="12" t="s">
        <v>79</v>
      </c>
      <c r="AY463" s="225" t="s">
        <v>171</v>
      </c>
    </row>
    <row r="464" spans="2:65" s="1" customFormat="1" ht="31.5" customHeight="1">
      <c r="B464" s="41"/>
      <c r="C464" s="255" t="s">
        <v>734</v>
      </c>
      <c r="D464" s="255" t="s">
        <v>239</v>
      </c>
      <c r="E464" s="256" t="s">
        <v>735</v>
      </c>
      <c r="F464" s="257" t="s">
        <v>736</v>
      </c>
      <c r="G464" s="258" t="s">
        <v>184</v>
      </c>
      <c r="H464" s="259">
        <v>51.784999999999997</v>
      </c>
      <c r="I464" s="260"/>
      <c r="J464" s="261">
        <f>ROUND(I464*H464,2)</f>
        <v>0</v>
      </c>
      <c r="K464" s="257" t="s">
        <v>177</v>
      </c>
      <c r="L464" s="262"/>
      <c r="M464" s="263" t="s">
        <v>21</v>
      </c>
      <c r="N464" s="264" t="s">
        <v>43</v>
      </c>
      <c r="O464" s="42"/>
      <c r="P464" s="211">
        <f>O464*H464</f>
        <v>0</v>
      </c>
      <c r="Q464" s="211">
        <v>1.4E-3</v>
      </c>
      <c r="R464" s="211">
        <f>Q464*H464</f>
        <v>7.2498999999999994E-2</v>
      </c>
      <c r="S464" s="211">
        <v>0</v>
      </c>
      <c r="T464" s="212">
        <f>S464*H464</f>
        <v>0</v>
      </c>
      <c r="AR464" s="24" t="s">
        <v>362</v>
      </c>
      <c r="AT464" s="24" t="s">
        <v>239</v>
      </c>
      <c r="AU464" s="24" t="s">
        <v>83</v>
      </c>
      <c r="AY464" s="24" t="s">
        <v>171</v>
      </c>
      <c r="BE464" s="213">
        <f>IF(N464="základní",J464,0)</f>
        <v>0</v>
      </c>
      <c r="BF464" s="213">
        <f>IF(N464="snížená",J464,0)</f>
        <v>0</v>
      </c>
      <c r="BG464" s="213">
        <f>IF(N464="zákl. přenesená",J464,0)</f>
        <v>0</v>
      </c>
      <c r="BH464" s="213">
        <f>IF(N464="sníž. přenesená",J464,0)</f>
        <v>0</v>
      </c>
      <c r="BI464" s="213">
        <f>IF(N464="nulová",J464,0)</f>
        <v>0</v>
      </c>
      <c r="BJ464" s="24" t="s">
        <v>79</v>
      </c>
      <c r="BK464" s="213">
        <f>ROUND(I464*H464,2)</f>
        <v>0</v>
      </c>
      <c r="BL464" s="24" t="s">
        <v>273</v>
      </c>
      <c r="BM464" s="24" t="s">
        <v>737</v>
      </c>
    </row>
    <row r="465" spans="2:65" s="12" customFormat="1" ht="13.5">
      <c r="B465" s="214"/>
      <c r="C465" s="215"/>
      <c r="D465" s="216" t="s">
        <v>180</v>
      </c>
      <c r="E465" s="215"/>
      <c r="F465" s="218" t="s">
        <v>733</v>
      </c>
      <c r="G465" s="215"/>
      <c r="H465" s="219">
        <v>51.784999999999997</v>
      </c>
      <c r="I465" s="220"/>
      <c r="J465" s="215"/>
      <c r="K465" s="215"/>
      <c r="L465" s="221"/>
      <c r="M465" s="222"/>
      <c r="N465" s="223"/>
      <c r="O465" s="223"/>
      <c r="P465" s="223"/>
      <c r="Q465" s="223"/>
      <c r="R465" s="223"/>
      <c r="S465" s="223"/>
      <c r="T465" s="224"/>
      <c r="AT465" s="225" t="s">
        <v>180</v>
      </c>
      <c r="AU465" s="225" t="s">
        <v>83</v>
      </c>
      <c r="AV465" s="12" t="s">
        <v>83</v>
      </c>
      <c r="AW465" s="12" t="s">
        <v>6</v>
      </c>
      <c r="AX465" s="12" t="s">
        <v>79</v>
      </c>
      <c r="AY465" s="225" t="s">
        <v>171</v>
      </c>
    </row>
    <row r="466" spans="2:65" s="1" customFormat="1" ht="44.25" customHeight="1">
      <c r="B466" s="41"/>
      <c r="C466" s="202" t="s">
        <v>738</v>
      </c>
      <c r="D466" s="202" t="s">
        <v>173</v>
      </c>
      <c r="E466" s="203" t="s">
        <v>739</v>
      </c>
      <c r="F466" s="204" t="s">
        <v>740</v>
      </c>
      <c r="G466" s="205" t="s">
        <v>184</v>
      </c>
      <c r="H466" s="206">
        <v>36.292999999999999</v>
      </c>
      <c r="I466" s="207"/>
      <c r="J466" s="208">
        <f>ROUND(I466*H466,2)</f>
        <v>0</v>
      </c>
      <c r="K466" s="204" t="s">
        <v>177</v>
      </c>
      <c r="L466" s="61"/>
      <c r="M466" s="209" t="s">
        <v>21</v>
      </c>
      <c r="N466" s="210" t="s">
        <v>43</v>
      </c>
      <c r="O466" s="42"/>
      <c r="P466" s="211">
        <f>O466*H466</f>
        <v>0</v>
      </c>
      <c r="Q466" s="211">
        <v>2.7E-4</v>
      </c>
      <c r="R466" s="211">
        <f>Q466*H466</f>
        <v>9.7991099999999998E-3</v>
      </c>
      <c r="S466" s="211">
        <v>0</v>
      </c>
      <c r="T466" s="212">
        <f>S466*H466</f>
        <v>0</v>
      </c>
      <c r="AR466" s="24" t="s">
        <v>273</v>
      </c>
      <c r="AT466" s="24" t="s">
        <v>173</v>
      </c>
      <c r="AU466" s="24" t="s">
        <v>83</v>
      </c>
      <c r="AY466" s="24" t="s">
        <v>171</v>
      </c>
      <c r="BE466" s="213">
        <f>IF(N466="základní",J466,0)</f>
        <v>0</v>
      </c>
      <c r="BF466" s="213">
        <f>IF(N466="snížená",J466,0)</f>
        <v>0</v>
      </c>
      <c r="BG466" s="213">
        <f>IF(N466="zákl. přenesená",J466,0)</f>
        <v>0</v>
      </c>
      <c r="BH466" s="213">
        <f>IF(N466="sníž. přenesená",J466,0)</f>
        <v>0</v>
      </c>
      <c r="BI466" s="213">
        <f>IF(N466="nulová",J466,0)</f>
        <v>0</v>
      </c>
      <c r="BJ466" s="24" t="s">
        <v>79</v>
      </c>
      <c r="BK466" s="213">
        <f>ROUND(I466*H466,2)</f>
        <v>0</v>
      </c>
      <c r="BL466" s="24" t="s">
        <v>273</v>
      </c>
      <c r="BM466" s="24" t="s">
        <v>741</v>
      </c>
    </row>
    <row r="467" spans="2:65" s="12" customFormat="1" ht="13.5">
      <c r="B467" s="214"/>
      <c r="C467" s="215"/>
      <c r="D467" s="226" t="s">
        <v>180</v>
      </c>
      <c r="E467" s="227" t="s">
        <v>21</v>
      </c>
      <c r="F467" s="228" t="s">
        <v>742</v>
      </c>
      <c r="G467" s="215"/>
      <c r="H467" s="229">
        <v>93.453000000000003</v>
      </c>
      <c r="I467" s="220"/>
      <c r="J467" s="215"/>
      <c r="K467" s="215"/>
      <c r="L467" s="221"/>
      <c r="M467" s="222"/>
      <c r="N467" s="223"/>
      <c r="O467" s="223"/>
      <c r="P467" s="223"/>
      <c r="Q467" s="223"/>
      <c r="R467" s="223"/>
      <c r="S467" s="223"/>
      <c r="T467" s="224"/>
      <c r="AT467" s="225" t="s">
        <v>180</v>
      </c>
      <c r="AU467" s="225" t="s">
        <v>83</v>
      </c>
      <c r="AV467" s="12" t="s">
        <v>83</v>
      </c>
      <c r="AW467" s="12" t="s">
        <v>35</v>
      </c>
      <c r="AX467" s="12" t="s">
        <v>72</v>
      </c>
      <c r="AY467" s="225" t="s">
        <v>171</v>
      </c>
    </row>
    <row r="468" spans="2:65" s="12" customFormat="1" ht="13.5">
      <c r="B468" s="214"/>
      <c r="C468" s="215"/>
      <c r="D468" s="226" t="s">
        <v>180</v>
      </c>
      <c r="E468" s="227" t="s">
        <v>21</v>
      </c>
      <c r="F468" s="228" t="s">
        <v>743</v>
      </c>
      <c r="G468" s="215"/>
      <c r="H468" s="229">
        <v>-50.77</v>
      </c>
      <c r="I468" s="220"/>
      <c r="J468" s="215"/>
      <c r="K468" s="215"/>
      <c r="L468" s="221"/>
      <c r="M468" s="222"/>
      <c r="N468" s="223"/>
      <c r="O468" s="223"/>
      <c r="P468" s="223"/>
      <c r="Q468" s="223"/>
      <c r="R468" s="223"/>
      <c r="S468" s="223"/>
      <c r="T468" s="224"/>
      <c r="AT468" s="225" t="s">
        <v>180</v>
      </c>
      <c r="AU468" s="225" t="s">
        <v>83</v>
      </c>
      <c r="AV468" s="12" t="s">
        <v>83</v>
      </c>
      <c r="AW468" s="12" t="s">
        <v>35</v>
      </c>
      <c r="AX468" s="12" t="s">
        <v>72</v>
      </c>
      <c r="AY468" s="225" t="s">
        <v>171</v>
      </c>
    </row>
    <row r="469" spans="2:65" s="12" customFormat="1" ht="13.5">
      <c r="B469" s="214"/>
      <c r="C469" s="215"/>
      <c r="D469" s="226" t="s">
        <v>180</v>
      </c>
      <c r="E469" s="227" t="s">
        <v>21</v>
      </c>
      <c r="F469" s="228" t="s">
        <v>744</v>
      </c>
      <c r="G469" s="215"/>
      <c r="H469" s="229">
        <v>-6.39</v>
      </c>
      <c r="I469" s="220"/>
      <c r="J469" s="215"/>
      <c r="K469" s="215"/>
      <c r="L469" s="221"/>
      <c r="M469" s="222"/>
      <c r="N469" s="223"/>
      <c r="O469" s="223"/>
      <c r="P469" s="223"/>
      <c r="Q469" s="223"/>
      <c r="R469" s="223"/>
      <c r="S469" s="223"/>
      <c r="T469" s="224"/>
      <c r="AT469" s="225" t="s">
        <v>180</v>
      </c>
      <c r="AU469" s="225" t="s">
        <v>83</v>
      </c>
      <c r="AV469" s="12" t="s">
        <v>83</v>
      </c>
      <c r="AW469" s="12" t="s">
        <v>35</v>
      </c>
      <c r="AX469" s="12" t="s">
        <v>72</v>
      </c>
      <c r="AY469" s="225" t="s">
        <v>171</v>
      </c>
    </row>
    <row r="470" spans="2:65" s="13" customFormat="1" ht="13.5">
      <c r="B470" s="230"/>
      <c r="C470" s="231"/>
      <c r="D470" s="216" t="s">
        <v>180</v>
      </c>
      <c r="E470" s="241" t="s">
        <v>21</v>
      </c>
      <c r="F470" s="242" t="s">
        <v>207</v>
      </c>
      <c r="G470" s="231"/>
      <c r="H470" s="243">
        <v>36.292999999999999</v>
      </c>
      <c r="I470" s="235"/>
      <c r="J470" s="231"/>
      <c r="K470" s="231"/>
      <c r="L470" s="236"/>
      <c r="M470" s="237"/>
      <c r="N470" s="238"/>
      <c r="O470" s="238"/>
      <c r="P470" s="238"/>
      <c r="Q470" s="238"/>
      <c r="R470" s="238"/>
      <c r="S470" s="238"/>
      <c r="T470" s="239"/>
      <c r="AT470" s="240" t="s">
        <v>180</v>
      </c>
      <c r="AU470" s="240" t="s">
        <v>83</v>
      </c>
      <c r="AV470" s="13" t="s">
        <v>178</v>
      </c>
      <c r="AW470" s="13" t="s">
        <v>35</v>
      </c>
      <c r="AX470" s="13" t="s">
        <v>79</v>
      </c>
      <c r="AY470" s="240" t="s">
        <v>171</v>
      </c>
    </row>
    <row r="471" spans="2:65" s="1" customFormat="1" ht="31.5" customHeight="1">
      <c r="B471" s="41"/>
      <c r="C471" s="255" t="s">
        <v>745</v>
      </c>
      <c r="D471" s="255" t="s">
        <v>239</v>
      </c>
      <c r="E471" s="256" t="s">
        <v>746</v>
      </c>
      <c r="F471" s="257" t="s">
        <v>747</v>
      </c>
      <c r="G471" s="258" t="s">
        <v>184</v>
      </c>
      <c r="H471" s="259">
        <v>37.36</v>
      </c>
      <c r="I471" s="260"/>
      <c r="J471" s="261">
        <f>ROUND(I471*H471,2)</f>
        <v>0</v>
      </c>
      <c r="K471" s="257" t="s">
        <v>177</v>
      </c>
      <c r="L471" s="262"/>
      <c r="M471" s="263" t="s">
        <v>21</v>
      </c>
      <c r="N471" s="264" t="s">
        <v>43</v>
      </c>
      <c r="O471" s="42"/>
      <c r="P471" s="211">
        <f>O471*H471</f>
        <v>0</v>
      </c>
      <c r="Q471" s="211">
        <v>5.9999999999999995E-4</v>
      </c>
      <c r="R471" s="211">
        <f>Q471*H471</f>
        <v>2.2415999999999998E-2</v>
      </c>
      <c r="S471" s="211">
        <v>0</v>
      </c>
      <c r="T471" s="212">
        <f>S471*H471</f>
        <v>0</v>
      </c>
      <c r="AR471" s="24" t="s">
        <v>362</v>
      </c>
      <c r="AT471" s="24" t="s">
        <v>239</v>
      </c>
      <c r="AU471" s="24" t="s">
        <v>83</v>
      </c>
      <c r="AY471" s="24" t="s">
        <v>171</v>
      </c>
      <c r="BE471" s="213">
        <f>IF(N471="základní",J471,0)</f>
        <v>0</v>
      </c>
      <c r="BF471" s="213">
        <f>IF(N471="snížená",J471,0)</f>
        <v>0</v>
      </c>
      <c r="BG471" s="213">
        <f>IF(N471="zákl. přenesená",J471,0)</f>
        <v>0</v>
      </c>
      <c r="BH471" s="213">
        <f>IF(N471="sníž. přenesená",J471,0)</f>
        <v>0</v>
      </c>
      <c r="BI471" s="213">
        <f>IF(N471="nulová",J471,0)</f>
        <v>0</v>
      </c>
      <c r="BJ471" s="24" t="s">
        <v>79</v>
      </c>
      <c r="BK471" s="213">
        <f>ROUND(I471*H471,2)</f>
        <v>0</v>
      </c>
      <c r="BL471" s="24" t="s">
        <v>273</v>
      </c>
      <c r="BM471" s="24" t="s">
        <v>748</v>
      </c>
    </row>
    <row r="472" spans="2:65" s="12" customFormat="1" ht="13.5">
      <c r="B472" s="214"/>
      <c r="C472" s="215"/>
      <c r="D472" s="216" t="s">
        <v>180</v>
      </c>
      <c r="E472" s="215"/>
      <c r="F472" s="218" t="s">
        <v>749</v>
      </c>
      <c r="G472" s="215"/>
      <c r="H472" s="219">
        <v>37.36</v>
      </c>
      <c r="I472" s="220"/>
      <c r="J472" s="215"/>
      <c r="K472" s="215"/>
      <c r="L472" s="221"/>
      <c r="M472" s="222"/>
      <c r="N472" s="223"/>
      <c r="O472" s="223"/>
      <c r="P472" s="223"/>
      <c r="Q472" s="223"/>
      <c r="R472" s="223"/>
      <c r="S472" s="223"/>
      <c r="T472" s="224"/>
      <c r="AT472" s="225" t="s">
        <v>180</v>
      </c>
      <c r="AU472" s="225" t="s">
        <v>83</v>
      </c>
      <c r="AV472" s="12" t="s">
        <v>83</v>
      </c>
      <c r="AW472" s="12" t="s">
        <v>6</v>
      </c>
      <c r="AX472" s="12" t="s">
        <v>79</v>
      </c>
      <c r="AY472" s="225" t="s">
        <v>171</v>
      </c>
    </row>
    <row r="473" spans="2:65" s="1" customFormat="1" ht="31.5" customHeight="1">
      <c r="B473" s="41"/>
      <c r="C473" s="255" t="s">
        <v>750</v>
      </c>
      <c r="D473" s="255" t="s">
        <v>239</v>
      </c>
      <c r="E473" s="256" t="s">
        <v>751</v>
      </c>
      <c r="F473" s="257" t="s">
        <v>752</v>
      </c>
      <c r="G473" s="258" t="s">
        <v>184</v>
      </c>
      <c r="H473" s="259">
        <v>37.36</v>
      </c>
      <c r="I473" s="260"/>
      <c r="J473" s="261">
        <f>ROUND(I473*H473,2)</f>
        <v>0</v>
      </c>
      <c r="K473" s="257" t="s">
        <v>177</v>
      </c>
      <c r="L473" s="262"/>
      <c r="M473" s="263" t="s">
        <v>21</v>
      </c>
      <c r="N473" s="264" t="s">
        <v>43</v>
      </c>
      <c r="O473" s="42"/>
      <c r="P473" s="211">
        <f>O473*H473</f>
        <v>0</v>
      </c>
      <c r="Q473" s="211">
        <v>4.1999999999999997E-3</v>
      </c>
      <c r="R473" s="211">
        <f>Q473*H473</f>
        <v>0.156912</v>
      </c>
      <c r="S473" s="211">
        <v>0</v>
      </c>
      <c r="T473" s="212">
        <f>S473*H473</f>
        <v>0</v>
      </c>
      <c r="AR473" s="24" t="s">
        <v>362</v>
      </c>
      <c r="AT473" s="24" t="s">
        <v>239</v>
      </c>
      <c r="AU473" s="24" t="s">
        <v>83</v>
      </c>
      <c r="AY473" s="24" t="s">
        <v>171</v>
      </c>
      <c r="BE473" s="213">
        <f>IF(N473="základní",J473,0)</f>
        <v>0</v>
      </c>
      <c r="BF473" s="213">
        <f>IF(N473="snížená",J473,0)</f>
        <v>0</v>
      </c>
      <c r="BG473" s="213">
        <f>IF(N473="zákl. přenesená",J473,0)</f>
        <v>0</v>
      </c>
      <c r="BH473" s="213">
        <f>IF(N473="sníž. přenesená",J473,0)</f>
        <v>0</v>
      </c>
      <c r="BI473" s="213">
        <f>IF(N473="nulová",J473,0)</f>
        <v>0</v>
      </c>
      <c r="BJ473" s="24" t="s">
        <v>79</v>
      </c>
      <c r="BK473" s="213">
        <f>ROUND(I473*H473,2)</f>
        <v>0</v>
      </c>
      <c r="BL473" s="24" t="s">
        <v>273</v>
      </c>
      <c r="BM473" s="24" t="s">
        <v>753</v>
      </c>
    </row>
    <row r="474" spans="2:65" s="12" customFormat="1" ht="13.5">
      <c r="B474" s="214"/>
      <c r="C474" s="215"/>
      <c r="D474" s="216" t="s">
        <v>180</v>
      </c>
      <c r="E474" s="215"/>
      <c r="F474" s="218" t="s">
        <v>754</v>
      </c>
      <c r="G474" s="215"/>
      <c r="H474" s="219">
        <v>37.36</v>
      </c>
      <c r="I474" s="220"/>
      <c r="J474" s="215"/>
      <c r="K474" s="215"/>
      <c r="L474" s="221"/>
      <c r="M474" s="222"/>
      <c r="N474" s="223"/>
      <c r="O474" s="223"/>
      <c r="P474" s="223"/>
      <c r="Q474" s="223"/>
      <c r="R474" s="223"/>
      <c r="S474" s="223"/>
      <c r="T474" s="224"/>
      <c r="AT474" s="225" t="s">
        <v>180</v>
      </c>
      <c r="AU474" s="225" t="s">
        <v>83</v>
      </c>
      <c r="AV474" s="12" t="s">
        <v>83</v>
      </c>
      <c r="AW474" s="12" t="s">
        <v>6</v>
      </c>
      <c r="AX474" s="12" t="s">
        <v>79</v>
      </c>
      <c r="AY474" s="225" t="s">
        <v>171</v>
      </c>
    </row>
    <row r="475" spans="2:65" s="1" customFormat="1" ht="31.5" customHeight="1">
      <c r="B475" s="41"/>
      <c r="C475" s="202" t="s">
        <v>755</v>
      </c>
      <c r="D475" s="202" t="s">
        <v>173</v>
      </c>
      <c r="E475" s="203" t="s">
        <v>756</v>
      </c>
      <c r="F475" s="204" t="s">
        <v>757</v>
      </c>
      <c r="G475" s="205" t="s">
        <v>184</v>
      </c>
      <c r="H475" s="206">
        <v>18.678000000000001</v>
      </c>
      <c r="I475" s="207"/>
      <c r="J475" s="208">
        <f>ROUND(I475*H475,2)</f>
        <v>0</v>
      </c>
      <c r="K475" s="204" t="s">
        <v>177</v>
      </c>
      <c r="L475" s="61"/>
      <c r="M475" s="209" t="s">
        <v>21</v>
      </c>
      <c r="N475" s="210" t="s">
        <v>43</v>
      </c>
      <c r="O475" s="42"/>
      <c r="P475" s="211">
        <f>O475*H475</f>
        <v>0</v>
      </c>
      <c r="Q475" s="211">
        <v>1.16E-3</v>
      </c>
      <c r="R475" s="211">
        <f>Q475*H475</f>
        <v>2.1666480000000002E-2</v>
      </c>
      <c r="S475" s="211">
        <v>0</v>
      </c>
      <c r="T475" s="212">
        <f>S475*H475</f>
        <v>0</v>
      </c>
      <c r="AR475" s="24" t="s">
        <v>273</v>
      </c>
      <c r="AT475" s="24" t="s">
        <v>173</v>
      </c>
      <c r="AU475" s="24" t="s">
        <v>83</v>
      </c>
      <c r="AY475" s="24" t="s">
        <v>171</v>
      </c>
      <c r="BE475" s="213">
        <f>IF(N475="základní",J475,0)</f>
        <v>0</v>
      </c>
      <c r="BF475" s="213">
        <f>IF(N475="snížená",J475,0)</f>
        <v>0</v>
      </c>
      <c r="BG475" s="213">
        <f>IF(N475="zákl. přenesená",J475,0)</f>
        <v>0</v>
      </c>
      <c r="BH475" s="213">
        <f>IF(N475="sníž. přenesená",J475,0)</f>
        <v>0</v>
      </c>
      <c r="BI475" s="213">
        <f>IF(N475="nulová",J475,0)</f>
        <v>0</v>
      </c>
      <c r="BJ475" s="24" t="s">
        <v>79</v>
      </c>
      <c r="BK475" s="213">
        <f>ROUND(I475*H475,2)</f>
        <v>0</v>
      </c>
      <c r="BL475" s="24" t="s">
        <v>273</v>
      </c>
      <c r="BM475" s="24" t="s">
        <v>758</v>
      </c>
    </row>
    <row r="476" spans="2:65" s="12" customFormat="1" ht="13.5">
      <c r="B476" s="214"/>
      <c r="C476" s="215"/>
      <c r="D476" s="226" t="s">
        <v>180</v>
      </c>
      <c r="E476" s="227" t="s">
        <v>21</v>
      </c>
      <c r="F476" s="228" t="s">
        <v>759</v>
      </c>
      <c r="G476" s="215"/>
      <c r="H476" s="229">
        <v>16.98</v>
      </c>
      <c r="I476" s="220"/>
      <c r="J476" s="215"/>
      <c r="K476" s="215"/>
      <c r="L476" s="221"/>
      <c r="M476" s="222"/>
      <c r="N476" s="223"/>
      <c r="O476" s="223"/>
      <c r="P476" s="223"/>
      <c r="Q476" s="223"/>
      <c r="R476" s="223"/>
      <c r="S476" s="223"/>
      <c r="T476" s="224"/>
      <c r="AT476" s="225" t="s">
        <v>180</v>
      </c>
      <c r="AU476" s="225" t="s">
        <v>83</v>
      </c>
      <c r="AV476" s="12" t="s">
        <v>83</v>
      </c>
      <c r="AW476" s="12" t="s">
        <v>35</v>
      </c>
      <c r="AX476" s="12" t="s">
        <v>79</v>
      </c>
      <c r="AY476" s="225" t="s">
        <v>171</v>
      </c>
    </row>
    <row r="477" spans="2:65" s="12" customFormat="1" ht="13.5">
      <c r="B477" s="214"/>
      <c r="C477" s="215"/>
      <c r="D477" s="216" t="s">
        <v>180</v>
      </c>
      <c r="E477" s="215"/>
      <c r="F477" s="218" t="s">
        <v>760</v>
      </c>
      <c r="G477" s="215"/>
      <c r="H477" s="219">
        <v>18.678000000000001</v>
      </c>
      <c r="I477" s="220"/>
      <c r="J477" s="215"/>
      <c r="K477" s="215"/>
      <c r="L477" s="221"/>
      <c r="M477" s="222"/>
      <c r="N477" s="223"/>
      <c r="O477" s="223"/>
      <c r="P477" s="223"/>
      <c r="Q477" s="223"/>
      <c r="R477" s="223"/>
      <c r="S477" s="223"/>
      <c r="T477" s="224"/>
      <c r="AT477" s="225" t="s">
        <v>180</v>
      </c>
      <c r="AU477" s="225" t="s">
        <v>83</v>
      </c>
      <c r="AV477" s="12" t="s">
        <v>83</v>
      </c>
      <c r="AW477" s="12" t="s">
        <v>6</v>
      </c>
      <c r="AX477" s="12" t="s">
        <v>79</v>
      </c>
      <c r="AY477" s="225" t="s">
        <v>171</v>
      </c>
    </row>
    <row r="478" spans="2:65" s="1" customFormat="1" ht="22.5" customHeight="1">
      <c r="B478" s="41"/>
      <c r="C478" s="255" t="s">
        <v>761</v>
      </c>
      <c r="D478" s="255" t="s">
        <v>239</v>
      </c>
      <c r="E478" s="256" t="s">
        <v>762</v>
      </c>
      <c r="F478" s="257" t="s">
        <v>763</v>
      </c>
      <c r="G478" s="258" t="s">
        <v>193</v>
      </c>
      <c r="H478" s="259">
        <v>2.0550000000000002</v>
      </c>
      <c r="I478" s="260"/>
      <c r="J478" s="261">
        <f>ROUND(I478*H478,2)</f>
        <v>0</v>
      </c>
      <c r="K478" s="257" t="s">
        <v>177</v>
      </c>
      <c r="L478" s="262"/>
      <c r="M478" s="263" t="s">
        <v>21</v>
      </c>
      <c r="N478" s="264" t="s">
        <v>43</v>
      </c>
      <c r="O478" s="42"/>
      <c r="P478" s="211">
        <f>O478*H478</f>
        <v>0</v>
      </c>
      <c r="Q478" s="211">
        <v>2.5000000000000001E-2</v>
      </c>
      <c r="R478" s="211">
        <f>Q478*H478</f>
        <v>5.1375000000000004E-2</v>
      </c>
      <c r="S478" s="211">
        <v>0</v>
      </c>
      <c r="T478" s="212">
        <f>S478*H478</f>
        <v>0</v>
      </c>
      <c r="AR478" s="24" t="s">
        <v>362</v>
      </c>
      <c r="AT478" s="24" t="s">
        <v>239</v>
      </c>
      <c r="AU478" s="24" t="s">
        <v>83</v>
      </c>
      <c r="AY478" s="24" t="s">
        <v>171</v>
      </c>
      <c r="BE478" s="213">
        <f>IF(N478="základní",J478,0)</f>
        <v>0</v>
      </c>
      <c r="BF478" s="213">
        <f>IF(N478="snížená",J478,0)</f>
        <v>0</v>
      </c>
      <c r="BG478" s="213">
        <f>IF(N478="zákl. přenesená",J478,0)</f>
        <v>0</v>
      </c>
      <c r="BH478" s="213">
        <f>IF(N478="sníž. přenesená",J478,0)</f>
        <v>0</v>
      </c>
      <c r="BI478" s="213">
        <f>IF(N478="nulová",J478,0)</f>
        <v>0</v>
      </c>
      <c r="BJ478" s="24" t="s">
        <v>79</v>
      </c>
      <c r="BK478" s="213">
        <f>ROUND(I478*H478,2)</f>
        <v>0</v>
      </c>
      <c r="BL478" s="24" t="s">
        <v>273</v>
      </c>
      <c r="BM478" s="24" t="s">
        <v>764</v>
      </c>
    </row>
    <row r="479" spans="2:65" s="12" customFormat="1" ht="13.5">
      <c r="B479" s="214"/>
      <c r="C479" s="215"/>
      <c r="D479" s="226" t="s">
        <v>180</v>
      </c>
      <c r="E479" s="227" t="s">
        <v>21</v>
      </c>
      <c r="F479" s="228" t="s">
        <v>765</v>
      </c>
      <c r="G479" s="215"/>
      <c r="H479" s="229">
        <v>1.8680000000000001</v>
      </c>
      <c r="I479" s="220"/>
      <c r="J479" s="215"/>
      <c r="K479" s="215"/>
      <c r="L479" s="221"/>
      <c r="M479" s="222"/>
      <c r="N479" s="223"/>
      <c r="O479" s="223"/>
      <c r="P479" s="223"/>
      <c r="Q479" s="223"/>
      <c r="R479" s="223"/>
      <c r="S479" s="223"/>
      <c r="T479" s="224"/>
      <c r="AT479" s="225" t="s">
        <v>180</v>
      </c>
      <c r="AU479" s="225" t="s">
        <v>83</v>
      </c>
      <c r="AV479" s="12" t="s">
        <v>83</v>
      </c>
      <c r="AW479" s="12" t="s">
        <v>35</v>
      </c>
      <c r="AX479" s="12" t="s">
        <v>79</v>
      </c>
      <c r="AY479" s="225" t="s">
        <v>171</v>
      </c>
    </row>
    <row r="480" spans="2:65" s="12" customFormat="1" ht="13.5">
      <c r="B480" s="214"/>
      <c r="C480" s="215"/>
      <c r="D480" s="226" t="s">
        <v>180</v>
      </c>
      <c r="E480" s="215"/>
      <c r="F480" s="228" t="s">
        <v>766</v>
      </c>
      <c r="G480" s="215"/>
      <c r="H480" s="229">
        <v>2.0550000000000002</v>
      </c>
      <c r="I480" s="220"/>
      <c r="J480" s="215"/>
      <c r="K480" s="215"/>
      <c r="L480" s="221"/>
      <c r="M480" s="222"/>
      <c r="N480" s="223"/>
      <c r="O480" s="223"/>
      <c r="P480" s="223"/>
      <c r="Q480" s="223"/>
      <c r="R480" s="223"/>
      <c r="S480" s="223"/>
      <c r="T480" s="224"/>
      <c r="AT480" s="225" t="s">
        <v>180</v>
      </c>
      <c r="AU480" s="225" t="s">
        <v>83</v>
      </c>
      <c r="AV480" s="12" t="s">
        <v>83</v>
      </c>
      <c r="AW480" s="12" t="s">
        <v>6</v>
      </c>
      <c r="AX480" s="12" t="s">
        <v>79</v>
      </c>
      <c r="AY480" s="225" t="s">
        <v>171</v>
      </c>
    </row>
    <row r="481" spans="2:65" s="11" customFormat="1" ht="29.85" customHeight="1">
      <c r="B481" s="185"/>
      <c r="C481" s="186"/>
      <c r="D481" s="199" t="s">
        <v>71</v>
      </c>
      <c r="E481" s="200" t="s">
        <v>767</v>
      </c>
      <c r="F481" s="200" t="s">
        <v>768</v>
      </c>
      <c r="G481" s="186"/>
      <c r="H481" s="186"/>
      <c r="I481" s="189"/>
      <c r="J481" s="201">
        <f>BK481</f>
        <v>0</v>
      </c>
      <c r="K481" s="186"/>
      <c r="L481" s="191"/>
      <c r="M481" s="192"/>
      <c r="N481" s="193"/>
      <c r="O481" s="193"/>
      <c r="P481" s="194">
        <f>SUM(P482:P487)</f>
        <v>0</v>
      </c>
      <c r="Q481" s="193"/>
      <c r="R481" s="194">
        <f>SUM(R482:R487)</f>
        <v>0.80720000000000003</v>
      </c>
      <c r="S481" s="193"/>
      <c r="T481" s="195">
        <f>SUM(T482:T487)</f>
        <v>0</v>
      </c>
      <c r="AR481" s="196" t="s">
        <v>83</v>
      </c>
      <c r="AT481" s="197" t="s">
        <v>71</v>
      </c>
      <c r="AU481" s="197" t="s">
        <v>79</v>
      </c>
      <c r="AY481" s="196" t="s">
        <v>171</v>
      </c>
      <c r="BK481" s="198">
        <f>SUM(BK482:BK487)</f>
        <v>0</v>
      </c>
    </row>
    <row r="482" spans="2:65" s="1" customFormat="1" ht="31.5" customHeight="1">
      <c r="B482" s="41"/>
      <c r="C482" s="202" t="s">
        <v>769</v>
      </c>
      <c r="D482" s="202" t="s">
        <v>173</v>
      </c>
      <c r="E482" s="203" t="s">
        <v>770</v>
      </c>
      <c r="F482" s="204" t="s">
        <v>771</v>
      </c>
      <c r="G482" s="205" t="s">
        <v>184</v>
      </c>
      <c r="H482" s="206">
        <v>40.36</v>
      </c>
      <c r="I482" s="207"/>
      <c r="J482" s="208">
        <f>ROUND(I482*H482,2)</f>
        <v>0</v>
      </c>
      <c r="K482" s="204" t="s">
        <v>177</v>
      </c>
      <c r="L482" s="61"/>
      <c r="M482" s="209" t="s">
        <v>21</v>
      </c>
      <c r="N482" s="210" t="s">
        <v>43</v>
      </c>
      <c r="O482" s="42"/>
      <c r="P482" s="211">
        <f>O482*H482</f>
        <v>0</v>
      </c>
      <c r="Q482" s="211">
        <v>0</v>
      </c>
      <c r="R482" s="211">
        <f>Q482*H482</f>
        <v>0</v>
      </c>
      <c r="S482" s="211">
        <v>0</v>
      </c>
      <c r="T482" s="212">
        <f>S482*H482</f>
        <v>0</v>
      </c>
      <c r="AR482" s="24" t="s">
        <v>273</v>
      </c>
      <c r="AT482" s="24" t="s">
        <v>173</v>
      </c>
      <c r="AU482" s="24" t="s">
        <v>83</v>
      </c>
      <c r="AY482" s="24" t="s">
        <v>171</v>
      </c>
      <c r="BE482" s="213">
        <f>IF(N482="základní",J482,0)</f>
        <v>0</v>
      </c>
      <c r="BF482" s="213">
        <f>IF(N482="snížená",J482,0)</f>
        <v>0</v>
      </c>
      <c r="BG482" s="213">
        <f>IF(N482="zákl. přenesená",J482,0)</f>
        <v>0</v>
      </c>
      <c r="BH482" s="213">
        <f>IF(N482="sníž. přenesená",J482,0)</f>
        <v>0</v>
      </c>
      <c r="BI482" s="213">
        <f>IF(N482="nulová",J482,0)</f>
        <v>0</v>
      </c>
      <c r="BJ482" s="24" t="s">
        <v>79</v>
      </c>
      <c r="BK482" s="213">
        <f>ROUND(I482*H482,2)</f>
        <v>0</v>
      </c>
      <c r="BL482" s="24" t="s">
        <v>273</v>
      </c>
      <c r="BM482" s="24" t="s">
        <v>772</v>
      </c>
    </row>
    <row r="483" spans="2:65" s="12" customFormat="1" ht="13.5">
      <c r="B483" s="214"/>
      <c r="C483" s="215"/>
      <c r="D483" s="226" t="s">
        <v>180</v>
      </c>
      <c r="E483" s="227" t="s">
        <v>21</v>
      </c>
      <c r="F483" s="228" t="s">
        <v>245</v>
      </c>
      <c r="G483" s="215"/>
      <c r="H483" s="229">
        <v>12</v>
      </c>
      <c r="I483" s="220"/>
      <c r="J483" s="215"/>
      <c r="K483" s="215"/>
      <c r="L483" s="221"/>
      <c r="M483" s="222"/>
      <c r="N483" s="223"/>
      <c r="O483" s="223"/>
      <c r="P483" s="223"/>
      <c r="Q483" s="223"/>
      <c r="R483" s="223"/>
      <c r="S483" s="223"/>
      <c r="T483" s="224"/>
      <c r="AT483" s="225" t="s">
        <v>180</v>
      </c>
      <c r="AU483" s="225" t="s">
        <v>83</v>
      </c>
      <c r="AV483" s="12" t="s">
        <v>83</v>
      </c>
      <c r="AW483" s="12" t="s">
        <v>35</v>
      </c>
      <c r="AX483" s="12" t="s">
        <v>72</v>
      </c>
      <c r="AY483" s="225" t="s">
        <v>171</v>
      </c>
    </row>
    <row r="484" spans="2:65" s="12" customFormat="1" ht="13.5">
      <c r="B484" s="214"/>
      <c r="C484" s="215"/>
      <c r="D484" s="226" t="s">
        <v>180</v>
      </c>
      <c r="E484" s="227" t="s">
        <v>21</v>
      </c>
      <c r="F484" s="228" t="s">
        <v>773</v>
      </c>
      <c r="G484" s="215"/>
      <c r="H484" s="229">
        <v>28.36</v>
      </c>
      <c r="I484" s="220"/>
      <c r="J484" s="215"/>
      <c r="K484" s="215"/>
      <c r="L484" s="221"/>
      <c r="M484" s="222"/>
      <c r="N484" s="223"/>
      <c r="O484" s="223"/>
      <c r="P484" s="223"/>
      <c r="Q484" s="223"/>
      <c r="R484" s="223"/>
      <c r="S484" s="223"/>
      <c r="T484" s="224"/>
      <c r="AT484" s="225" t="s">
        <v>180</v>
      </c>
      <c r="AU484" s="225" t="s">
        <v>83</v>
      </c>
      <c r="AV484" s="12" t="s">
        <v>83</v>
      </c>
      <c r="AW484" s="12" t="s">
        <v>35</v>
      </c>
      <c r="AX484" s="12" t="s">
        <v>72</v>
      </c>
      <c r="AY484" s="225" t="s">
        <v>171</v>
      </c>
    </row>
    <row r="485" spans="2:65" s="13" customFormat="1" ht="13.5">
      <c r="B485" s="230"/>
      <c r="C485" s="231"/>
      <c r="D485" s="216" t="s">
        <v>180</v>
      </c>
      <c r="E485" s="241" t="s">
        <v>21</v>
      </c>
      <c r="F485" s="242" t="s">
        <v>207</v>
      </c>
      <c r="G485" s="231"/>
      <c r="H485" s="243">
        <v>40.36</v>
      </c>
      <c r="I485" s="235"/>
      <c r="J485" s="231"/>
      <c r="K485" s="231"/>
      <c r="L485" s="236"/>
      <c r="M485" s="237"/>
      <c r="N485" s="238"/>
      <c r="O485" s="238"/>
      <c r="P485" s="238"/>
      <c r="Q485" s="238"/>
      <c r="R485" s="238"/>
      <c r="S485" s="238"/>
      <c r="T485" s="239"/>
      <c r="AT485" s="240" t="s">
        <v>180</v>
      </c>
      <c r="AU485" s="240" t="s">
        <v>83</v>
      </c>
      <c r="AV485" s="13" t="s">
        <v>178</v>
      </c>
      <c r="AW485" s="13" t="s">
        <v>35</v>
      </c>
      <c r="AX485" s="13" t="s">
        <v>79</v>
      </c>
      <c r="AY485" s="240" t="s">
        <v>171</v>
      </c>
    </row>
    <row r="486" spans="2:65" s="1" customFormat="1" ht="22.5" customHeight="1">
      <c r="B486" s="41"/>
      <c r="C486" s="255" t="s">
        <v>774</v>
      </c>
      <c r="D486" s="255" t="s">
        <v>239</v>
      </c>
      <c r="E486" s="256" t="s">
        <v>775</v>
      </c>
      <c r="F486" s="257" t="s">
        <v>776</v>
      </c>
      <c r="G486" s="258" t="s">
        <v>184</v>
      </c>
      <c r="H486" s="259">
        <v>40.36</v>
      </c>
      <c r="I486" s="260"/>
      <c r="J486" s="261">
        <f>ROUND(I486*H486,2)</f>
        <v>0</v>
      </c>
      <c r="K486" s="257" t="s">
        <v>177</v>
      </c>
      <c r="L486" s="262"/>
      <c r="M486" s="263" t="s">
        <v>21</v>
      </c>
      <c r="N486" s="264" t="s">
        <v>43</v>
      </c>
      <c r="O486" s="42"/>
      <c r="P486" s="211">
        <f>O486*H486</f>
        <v>0</v>
      </c>
      <c r="Q486" s="211">
        <v>0.02</v>
      </c>
      <c r="R486" s="211">
        <f>Q486*H486</f>
        <v>0.80720000000000003</v>
      </c>
      <c r="S486" s="211">
        <v>0</v>
      </c>
      <c r="T486" s="212">
        <f>S486*H486</f>
        <v>0</v>
      </c>
      <c r="AR486" s="24" t="s">
        <v>362</v>
      </c>
      <c r="AT486" s="24" t="s">
        <v>239</v>
      </c>
      <c r="AU486" s="24" t="s">
        <v>83</v>
      </c>
      <c r="AY486" s="24" t="s">
        <v>171</v>
      </c>
      <c r="BE486" s="213">
        <f>IF(N486="základní",J486,0)</f>
        <v>0</v>
      </c>
      <c r="BF486" s="213">
        <f>IF(N486="snížená",J486,0)</f>
        <v>0</v>
      </c>
      <c r="BG486" s="213">
        <f>IF(N486="zákl. přenesená",J486,0)</f>
        <v>0</v>
      </c>
      <c r="BH486" s="213">
        <f>IF(N486="sníž. přenesená",J486,0)</f>
        <v>0</v>
      </c>
      <c r="BI486" s="213">
        <f>IF(N486="nulová",J486,0)</f>
        <v>0</v>
      </c>
      <c r="BJ486" s="24" t="s">
        <v>79</v>
      </c>
      <c r="BK486" s="213">
        <f>ROUND(I486*H486,2)</f>
        <v>0</v>
      </c>
      <c r="BL486" s="24" t="s">
        <v>273</v>
      </c>
      <c r="BM486" s="24" t="s">
        <v>777</v>
      </c>
    </row>
    <row r="487" spans="2:65" s="1" customFormat="1" ht="31.5" customHeight="1">
      <c r="B487" s="41"/>
      <c r="C487" s="202" t="s">
        <v>778</v>
      </c>
      <c r="D487" s="202" t="s">
        <v>173</v>
      </c>
      <c r="E487" s="203" t="s">
        <v>779</v>
      </c>
      <c r="F487" s="204" t="s">
        <v>780</v>
      </c>
      <c r="G487" s="205" t="s">
        <v>229</v>
      </c>
      <c r="H487" s="206">
        <v>0.52700000000000002</v>
      </c>
      <c r="I487" s="207"/>
      <c r="J487" s="208">
        <f>ROUND(I487*H487,2)</f>
        <v>0</v>
      </c>
      <c r="K487" s="204" t="s">
        <v>177</v>
      </c>
      <c r="L487" s="61"/>
      <c r="M487" s="209" t="s">
        <v>21</v>
      </c>
      <c r="N487" s="210" t="s">
        <v>43</v>
      </c>
      <c r="O487" s="42"/>
      <c r="P487" s="211">
        <f>O487*H487</f>
        <v>0</v>
      </c>
      <c r="Q487" s="211">
        <v>0</v>
      </c>
      <c r="R487" s="211">
        <f>Q487*H487</f>
        <v>0</v>
      </c>
      <c r="S487" s="211">
        <v>0</v>
      </c>
      <c r="T487" s="212">
        <f>S487*H487</f>
        <v>0</v>
      </c>
      <c r="AR487" s="24" t="s">
        <v>273</v>
      </c>
      <c r="AT487" s="24" t="s">
        <v>173</v>
      </c>
      <c r="AU487" s="24" t="s">
        <v>83</v>
      </c>
      <c r="AY487" s="24" t="s">
        <v>171</v>
      </c>
      <c r="BE487" s="213">
        <f>IF(N487="základní",J487,0)</f>
        <v>0</v>
      </c>
      <c r="BF487" s="213">
        <f>IF(N487="snížená",J487,0)</f>
        <v>0</v>
      </c>
      <c r="BG487" s="213">
        <f>IF(N487="zákl. přenesená",J487,0)</f>
        <v>0</v>
      </c>
      <c r="BH487" s="213">
        <f>IF(N487="sníž. přenesená",J487,0)</f>
        <v>0</v>
      </c>
      <c r="BI487" s="213">
        <f>IF(N487="nulová",J487,0)</f>
        <v>0</v>
      </c>
      <c r="BJ487" s="24" t="s">
        <v>79</v>
      </c>
      <c r="BK487" s="213">
        <f>ROUND(I487*H487,2)</f>
        <v>0</v>
      </c>
      <c r="BL487" s="24" t="s">
        <v>273</v>
      </c>
      <c r="BM487" s="24" t="s">
        <v>781</v>
      </c>
    </row>
    <row r="488" spans="2:65" s="11" customFormat="1" ht="29.85" customHeight="1">
      <c r="B488" s="185"/>
      <c r="C488" s="186"/>
      <c r="D488" s="199" t="s">
        <v>71</v>
      </c>
      <c r="E488" s="200" t="s">
        <v>782</v>
      </c>
      <c r="F488" s="200" t="s">
        <v>783</v>
      </c>
      <c r="G488" s="186"/>
      <c r="H488" s="186"/>
      <c r="I488" s="189"/>
      <c r="J488" s="201">
        <f>BK488</f>
        <v>0</v>
      </c>
      <c r="K488" s="186"/>
      <c r="L488" s="191"/>
      <c r="M488" s="192"/>
      <c r="N488" s="193"/>
      <c r="O488" s="193"/>
      <c r="P488" s="194">
        <f>SUM(P489:P491)</f>
        <v>0</v>
      </c>
      <c r="Q488" s="193"/>
      <c r="R488" s="194">
        <f>SUM(R489:R491)</f>
        <v>4.6600000000000001E-3</v>
      </c>
      <c r="S488" s="193"/>
      <c r="T488" s="195">
        <f>SUM(T489:T491)</f>
        <v>0</v>
      </c>
      <c r="AR488" s="196" t="s">
        <v>83</v>
      </c>
      <c r="AT488" s="197" t="s">
        <v>71</v>
      </c>
      <c r="AU488" s="197" t="s">
        <v>79</v>
      </c>
      <c r="AY488" s="196" t="s">
        <v>171</v>
      </c>
      <c r="BK488" s="198">
        <f>SUM(BK489:BK491)</f>
        <v>0</v>
      </c>
    </row>
    <row r="489" spans="2:65" s="1" customFormat="1" ht="22.5" customHeight="1">
      <c r="B489" s="41"/>
      <c r="C489" s="202" t="s">
        <v>784</v>
      </c>
      <c r="D489" s="202" t="s">
        <v>173</v>
      </c>
      <c r="E489" s="203" t="s">
        <v>785</v>
      </c>
      <c r="F489" s="204" t="s">
        <v>786</v>
      </c>
      <c r="G489" s="205" t="s">
        <v>176</v>
      </c>
      <c r="H489" s="206">
        <v>2</v>
      </c>
      <c r="I489" s="207"/>
      <c r="J489" s="208">
        <f>ROUND(I489*H489,2)</f>
        <v>0</v>
      </c>
      <c r="K489" s="204" t="s">
        <v>21</v>
      </c>
      <c r="L489" s="61"/>
      <c r="M489" s="209" t="s">
        <v>21</v>
      </c>
      <c r="N489" s="210" t="s">
        <v>43</v>
      </c>
      <c r="O489" s="42"/>
      <c r="P489" s="211">
        <f>O489*H489</f>
        <v>0</v>
      </c>
      <c r="Q489" s="211">
        <v>8.3000000000000001E-4</v>
      </c>
      <c r="R489" s="211">
        <f>Q489*H489</f>
        <v>1.66E-3</v>
      </c>
      <c r="S489" s="211">
        <v>0</v>
      </c>
      <c r="T489" s="212">
        <f>S489*H489</f>
        <v>0</v>
      </c>
      <c r="AR489" s="24" t="s">
        <v>273</v>
      </c>
      <c r="AT489" s="24" t="s">
        <v>173</v>
      </c>
      <c r="AU489" s="24" t="s">
        <v>83</v>
      </c>
      <c r="AY489" s="24" t="s">
        <v>171</v>
      </c>
      <c r="BE489" s="213">
        <f>IF(N489="základní",J489,0)</f>
        <v>0</v>
      </c>
      <c r="BF489" s="213">
        <f>IF(N489="snížená",J489,0)</f>
        <v>0</v>
      </c>
      <c r="BG489" s="213">
        <f>IF(N489="zákl. přenesená",J489,0)</f>
        <v>0</v>
      </c>
      <c r="BH489" s="213">
        <f>IF(N489="sníž. přenesená",J489,0)</f>
        <v>0</v>
      </c>
      <c r="BI489" s="213">
        <f>IF(N489="nulová",J489,0)</f>
        <v>0</v>
      </c>
      <c r="BJ489" s="24" t="s">
        <v>79</v>
      </c>
      <c r="BK489" s="213">
        <f>ROUND(I489*H489,2)</f>
        <v>0</v>
      </c>
      <c r="BL489" s="24" t="s">
        <v>273</v>
      </c>
      <c r="BM489" s="24" t="s">
        <v>787</v>
      </c>
    </row>
    <row r="490" spans="2:65" s="1" customFormat="1" ht="22.5" customHeight="1">
      <c r="B490" s="41"/>
      <c r="C490" s="202" t="s">
        <v>788</v>
      </c>
      <c r="D490" s="202" t="s">
        <v>173</v>
      </c>
      <c r="E490" s="203" t="s">
        <v>789</v>
      </c>
      <c r="F490" s="204" t="s">
        <v>790</v>
      </c>
      <c r="G490" s="205" t="s">
        <v>176</v>
      </c>
      <c r="H490" s="206">
        <v>1</v>
      </c>
      <c r="I490" s="207"/>
      <c r="J490" s="208">
        <f>ROUND(I490*H490,2)</f>
        <v>0</v>
      </c>
      <c r="K490" s="204" t="s">
        <v>21</v>
      </c>
      <c r="L490" s="61"/>
      <c r="M490" s="209" t="s">
        <v>21</v>
      </c>
      <c r="N490" s="210" t="s">
        <v>43</v>
      </c>
      <c r="O490" s="42"/>
      <c r="P490" s="211">
        <f>O490*H490</f>
        <v>0</v>
      </c>
      <c r="Q490" s="211">
        <v>7.5000000000000002E-4</v>
      </c>
      <c r="R490" s="211">
        <f>Q490*H490</f>
        <v>7.5000000000000002E-4</v>
      </c>
      <c r="S490" s="211">
        <v>0</v>
      </c>
      <c r="T490" s="212">
        <f>S490*H490</f>
        <v>0</v>
      </c>
      <c r="AR490" s="24" t="s">
        <v>273</v>
      </c>
      <c r="AT490" s="24" t="s">
        <v>173</v>
      </c>
      <c r="AU490" s="24" t="s">
        <v>83</v>
      </c>
      <c r="AY490" s="24" t="s">
        <v>171</v>
      </c>
      <c r="BE490" s="213">
        <f>IF(N490="základní",J490,0)</f>
        <v>0</v>
      </c>
      <c r="BF490" s="213">
        <f>IF(N490="snížená",J490,0)</f>
        <v>0</v>
      </c>
      <c r="BG490" s="213">
        <f>IF(N490="zákl. přenesená",J490,0)</f>
        <v>0</v>
      </c>
      <c r="BH490" s="213">
        <f>IF(N490="sníž. přenesená",J490,0)</f>
        <v>0</v>
      </c>
      <c r="BI490" s="213">
        <f>IF(N490="nulová",J490,0)</f>
        <v>0</v>
      </c>
      <c r="BJ490" s="24" t="s">
        <v>79</v>
      </c>
      <c r="BK490" s="213">
        <f>ROUND(I490*H490,2)</f>
        <v>0</v>
      </c>
      <c r="BL490" s="24" t="s">
        <v>273</v>
      </c>
      <c r="BM490" s="24" t="s">
        <v>791</v>
      </c>
    </row>
    <row r="491" spans="2:65" s="1" customFormat="1" ht="22.5" customHeight="1">
      <c r="B491" s="41"/>
      <c r="C491" s="202" t="s">
        <v>792</v>
      </c>
      <c r="D491" s="202" t="s">
        <v>173</v>
      </c>
      <c r="E491" s="203" t="s">
        <v>793</v>
      </c>
      <c r="F491" s="204" t="s">
        <v>790</v>
      </c>
      <c r="G491" s="205" t="s">
        <v>176</v>
      </c>
      <c r="H491" s="206">
        <v>3</v>
      </c>
      <c r="I491" s="207"/>
      <c r="J491" s="208">
        <f>ROUND(I491*H491,2)</f>
        <v>0</v>
      </c>
      <c r="K491" s="204" t="s">
        <v>21</v>
      </c>
      <c r="L491" s="61"/>
      <c r="M491" s="209" t="s">
        <v>21</v>
      </c>
      <c r="N491" s="210" t="s">
        <v>43</v>
      </c>
      <c r="O491" s="42"/>
      <c r="P491" s="211">
        <f>O491*H491</f>
        <v>0</v>
      </c>
      <c r="Q491" s="211">
        <v>7.5000000000000002E-4</v>
      </c>
      <c r="R491" s="211">
        <f>Q491*H491</f>
        <v>2.2500000000000003E-3</v>
      </c>
      <c r="S491" s="211">
        <v>0</v>
      </c>
      <c r="T491" s="212">
        <f>S491*H491</f>
        <v>0</v>
      </c>
      <c r="AR491" s="24" t="s">
        <v>273</v>
      </c>
      <c r="AT491" s="24" t="s">
        <v>173</v>
      </c>
      <c r="AU491" s="24" t="s">
        <v>83</v>
      </c>
      <c r="AY491" s="24" t="s">
        <v>171</v>
      </c>
      <c r="BE491" s="213">
        <f>IF(N491="základní",J491,0)</f>
        <v>0</v>
      </c>
      <c r="BF491" s="213">
        <f>IF(N491="snížená",J491,0)</f>
        <v>0</v>
      </c>
      <c r="BG491" s="213">
        <f>IF(N491="zákl. přenesená",J491,0)</f>
        <v>0</v>
      </c>
      <c r="BH491" s="213">
        <f>IF(N491="sníž. přenesená",J491,0)</f>
        <v>0</v>
      </c>
      <c r="BI491" s="213">
        <f>IF(N491="nulová",J491,0)</f>
        <v>0</v>
      </c>
      <c r="BJ491" s="24" t="s">
        <v>79</v>
      </c>
      <c r="BK491" s="213">
        <f>ROUND(I491*H491,2)</f>
        <v>0</v>
      </c>
      <c r="BL491" s="24" t="s">
        <v>273</v>
      </c>
      <c r="BM491" s="24" t="s">
        <v>794</v>
      </c>
    </row>
    <row r="492" spans="2:65" s="11" customFormat="1" ht="29.85" customHeight="1">
      <c r="B492" s="185"/>
      <c r="C492" s="186"/>
      <c r="D492" s="199" t="s">
        <v>71</v>
      </c>
      <c r="E492" s="200" t="s">
        <v>795</v>
      </c>
      <c r="F492" s="200" t="s">
        <v>796</v>
      </c>
      <c r="G492" s="186"/>
      <c r="H492" s="186"/>
      <c r="I492" s="189"/>
      <c r="J492" s="201">
        <f>BK492</f>
        <v>0</v>
      </c>
      <c r="K492" s="186"/>
      <c r="L492" s="191"/>
      <c r="M492" s="192"/>
      <c r="N492" s="193"/>
      <c r="O492" s="193"/>
      <c r="P492" s="194">
        <f>SUM(P493:P554)</f>
        <v>0</v>
      </c>
      <c r="Q492" s="193"/>
      <c r="R492" s="194">
        <f>SUM(R493:R554)</f>
        <v>15.159313310000003</v>
      </c>
      <c r="S492" s="193"/>
      <c r="T492" s="195">
        <f>SUM(T493:T554)</f>
        <v>0</v>
      </c>
      <c r="AR492" s="196" t="s">
        <v>83</v>
      </c>
      <c r="AT492" s="197" t="s">
        <v>71</v>
      </c>
      <c r="AU492" s="197" t="s">
        <v>79</v>
      </c>
      <c r="AY492" s="196" t="s">
        <v>171</v>
      </c>
      <c r="BK492" s="198">
        <f>SUM(BK493:BK554)</f>
        <v>0</v>
      </c>
    </row>
    <row r="493" spans="2:65" s="1" customFormat="1" ht="31.5" customHeight="1">
      <c r="B493" s="41"/>
      <c r="C493" s="202" t="s">
        <v>797</v>
      </c>
      <c r="D493" s="202" t="s">
        <v>173</v>
      </c>
      <c r="E493" s="203" t="s">
        <v>798</v>
      </c>
      <c r="F493" s="204" t="s">
        <v>799</v>
      </c>
      <c r="G493" s="205" t="s">
        <v>193</v>
      </c>
      <c r="H493" s="206">
        <v>8.4239999999999995</v>
      </c>
      <c r="I493" s="207"/>
      <c r="J493" s="208">
        <f>ROUND(I493*H493,2)</f>
        <v>0</v>
      </c>
      <c r="K493" s="204" t="s">
        <v>177</v>
      </c>
      <c r="L493" s="61"/>
      <c r="M493" s="209" t="s">
        <v>21</v>
      </c>
      <c r="N493" s="210" t="s">
        <v>43</v>
      </c>
      <c r="O493" s="42"/>
      <c r="P493" s="211">
        <f>O493*H493</f>
        <v>0</v>
      </c>
      <c r="Q493" s="211">
        <v>1.08E-3</v>
      </c>
      <c r="R493" s="211">
        <f>Q493*H493</f>
        <v>9.0979199999999989E-3</v>
      </c>
      <c r="S493" s="211">
        <v>0</v>
      </c>
      <c r="T493" s="212">
        <f>S493*H493</f>
        <v>0</v>
      </c>
      <c r="AR493" s="24" t="s">
        <v>273</v>
      </c>
      <c r="AT493" s="24" t="s">
        <v>173</v>
      </c>
      <c r="AU493" s="24" t="s">
        <v>83</v>
      </c>
      <c r="AY493" s="24" t="s">
        <v>171</v>
      </c>
      <c r="BE493" s="213">
        <f>IF(N493="základní",J493,0)</f>
        <v>0</v>
      </c>
      <c r="BF493" s="213">
        <f>IF(N493="snížená",J493,0)</f>
        <v>0</v>
      </c>
      <c r="BG493" s="213">
        <f>IF(N493="zákl. přenesená",J493,0)</f>
        <v>0</v>
      </c>
      <c r="BH493" s="213">
        <f>IF(N493="sníž. přenesená",J493,0)</f>
        <v>0</v>
      </c>
      <c r="BI493" s="213">
        <f>IF(N493="nulová",J493,0)</f>
        <v>0</v>
      </c>
      <c r="BJ493" s="24" t="s">
        <v>79</v>
      </c>
      <c r="BK493" s="213">
        <f>ROUND(I493*H493,2)</f>
        <v>0</v>
      </c>
      <c r="BL493" s="24" t="s">
        <v>273</v>
      </c>
      <c r="BM493" s="24" t="s">
        <v>800</v>
      </c>
    </row>
    <row r="494" spans="2:65" s="12" customFormat="1" ht="13.5">
      <c r="B494" s="214"/>
      <c r="C494" s="215"/>
      <c r="D494" s="226" t="s">
        <v>180</v>
      </c>
      <c r="E494" s="227" t="s">
        <v>21</v>
      </c>
      <c r="F494" s="228" t="s">
        <v>801</v>
      </c>
      <c r="G494" s="215"/>
      <c r="H494" s="229">
        <v>8.0229999999999997</v>
      </c>
      <c r="I494" s="220"/>
      <c r="J494" s="215"/>
      <c r="K494" s="215"/>
      <c r="L494" s="221"/>
      <c r="M494" s="222"/>
      <c r="N494" s="223"/>
      <c r="O494" s="223"/>
      <c r="P494" s="223"/>
      <c r="Q494" s="223"/>
      <c r="R494" s="223"/>
      <c r="S494" s="223"/>
      <c r="T494" s="224"/>
      <c r="AT494" s="225" t="s">
        <v>180</v>
      </c>
      <c r="AU494" s="225" t="s">
        <v>83</v>
      </c>
      <c r="AV494" s="12" t="s">
        <v>83</v>
      </c>
      <c r="AW494" s="12" t="s">
        <v>35</v>
      </c>
      <c r="AX494" s="12" t="s">
        <v>79</v>
      </c>
      <c r="AY494" s="225" t="s">
        <v>171</v>
      </c>
    </row>
    <row r="495" spans="2:65" s="12" customFormat="1" ht="13.5">
      <c r="B495" s="214"/>
      <c r="C495" s="215"/>
      <c r="D495" s="216" t="s">
        <v>180</v>
      </c>
      <c r="E495" s="215"/>
      <c r="F495" s="218" t="s">
        <v>802</v>
      </c>
      <c r="G495" s="215"/>
      <c r="H495" s="219">
        <v>8.4239999999999995</v>
      </c>
      <c r="I495" s="220"/>
      <c r="J495" s="215"/>
      <c r="K495" s="215"/>
      <c r="L495" s="221"/>
      <c r="M495" s="222"/>
      <c r="N495" s="223"/>
      <c r="O495" s="223"/>
      <c r="P495" s="223"/>
      <c r="Q495" s="223"/>
      <c r="R495" s="223"/>
      <c r="S495" s="223"/>
      <c r="T495" s="224"/>
      <c r="AT495" s="225" t="s">
        <v>180</v>
      </c>
      <c r="AU495" s="225" t="s">
        <v>83</v>
      </c>
      <c r="AV495" s="12" t="s">
        <v>83</v>
      </c>
      <c r="AW495" s="12" t="s">
        <v>6</v>
      </c>
      <c r="AX495" s="12" t="s">
        <v>79</v>
      </c>
      <c r="AY495" s="225" t="s">
        <v>171</v>
      </c>
    </row>
    <row r="496" spans="2:65" s="1" customFormat="1" ht="22.5" customHeight="1">
      <c r="B496" s="41"/>
      <c r="C496" s="202" t="s">
        <v>803</v>
      </c>
      <c r="D496" s="202" t="s">
        <v>173</v>
      </c>
      <c r="E496" s="203" t="s">
        <v>804</v>
      </c>
      <c r="F496" s="204" t="s">
        <v>805</v>
      </c>
      <c r="G496" s="205" t="s">
        <v>656</v>
      </c>
      <c r="H496" s="206">
        <v>250</v>
      </c>
      <c r="I496" s="207"/>
      <c r="J496" s="208">
        <f>ROUND(I496*H496,2)</f>
        <v>0</v>
      </c>
      <c r="K496" s="204" t="s">
        <v>21</v>
      </c>
      <c r="L496" s="61"/>
      <c r="M496" s="209" t="s">
        <v>21</v>
      </c>
      <c r="N496" s="210" t="s">
        <v>43</v>
      </c>
      <c r="O496" s="42"/>
      <c r="P496" s="211">
        <f>O496*H496</f>
        <v>0</v>
      </c>
      <c r="Q496" s="211">
        <v>0</v>
      </c>
      <c r="R496" s="211">
        <f>Q496*H496</f>
        <v>0</v>
      </c>
      <c r="S496" s="211">
        <v>0</v>
      </c>
      <c r="T496" s="212">
        <f>S496*H496</f>
        <v>0</v>
      </c>
      <c r="AR496" s="24" t="s">
        <v>273</v>
      </c>
      <c r="AT496" s="24" t="s">
        <v>173</v>
      </c>
      <c r="AU496" s="24" t="s">
        <v>83</v>
      </c>
      <c r="AY496" s="24" t="s">
        <v>171</v>
      </c>
      <c r="BE496" s="213">
        <f>IF(N496="základní",J496,0)</f>
        <v>0</v>
      </c>
      <c r="BF496" s="213">
        <f>IF(N496="snížená",J496,0)</f>
        <v>0</v>
      </c>
      <c r="BG496" s="213">
        <f>IF(N496="zákl. přenesená",J496,0)</f>
        <v>0</v>
      </c>
      <c r="BH496" s="213">
        <f>IF(N496="sníž. přenesená",J496,0)</f>
        <v>0</v>
      </c>
      <c r="BI496" s="213">
        <f>IF(N496="nulová",J496,0)</f>
        <v>0</v>
      </c>
      <c r="BJ496" s="24" t="s">
        <v>79</v>
      </c>
      <c r="BK496" s="213">
        <f>ROUND(I496*H496,2)</f>
        <v>0</v>
      </c>
      <c r="BL496" s="24" t="s">
        <v>273</v>
      </c>
      <c r="BM496" s="24" t="s">
        <v>806</v>
      </c>
    </row>
    <row r="497" spans="2:65" s="12" customFormat="1" ht="13.5">
      <c r="B497" s="214"/>
      <c r="C497" s="215"/>
      <c r="D497" s="216" t="s">
        <v>180</v>
      </c>
      <c r="E497" s="217" t="s">
        <v>21</v>
      </c>
      <c r="F497" s="218" t="s">
        <v>807</v>
      </c>
      <c r="G497" s="215"/>
      <c r="H497" s="219">
        <v>250</v>
      </c>
      <c r="I497" s="220"/>
      <c r="J497" s="215"/>
      <c r="K497" s="215"/>
      <c r="L497" s="221"/>
      <c r="M497" s="222"/>
      <c r="N497" s="223"/>
      <c r="O497" s="223"/>
      <c r="P497" s="223"/>
      <c r="Q497" s="223"/>
      <c r="R497" s="223"/>
      <c r="S497" s="223"/>
      <c r="T497" s="224"/>
      <c r="AT497" s="225" t="s">
        <v>180</v>
      </c>
      <c r="AU497" s="225" t="s">
        <v>83</v>
      </c>
      <c r="AV497" s="12" t="s">
        <v>83</v>
      </c>
      <c r="AW497" s="12" t="s">
        <v>35</v>
      </c>
      <c r="AX497" s="12" t="s">
        <v>79</v>
      </c>
      <c r="AY497" s="225" t="s">
        <v>171</v>
      </c>
    </row>
    <row r="498" spans="2:65" s="1" customFormat="1" ht="31.5" customHeight="1">
      <c r="B498" s="41"/>
      <c r="C498" s="202" t="s">
        <v>808</v>
      </c>
      <c r="D498" s="202" t="s">
        <v>173</v>
      </c>
      <c r="E498" s="203" t="s">
        <v>809</v>
      </c>
      <c r="F498" s="204" t="s">
        <v>810</v>
      </c>
      <c r="G498" s="205" t="s">
        <v>281</v>
      </c>
      <c r="H498" s="206">
        <v>377.2</v>
      </c>
      <c r="I498" s="207"/>
      <c r="J498" s="208">
        <f>ROUND(I498*H498,2)</f>
        <v>0</v>
      </c>
      <c r="K498" s="204" t="s">
        <v>177</v>
      </c>
      <c r="L498" s="61"/>
      <c r="M498" s="209" t="s">
        <v>21</v>
      </c>
      <c r="N498" s="210" t="s">
        <v>43</v>
      </c>
      <c r="O498" s="42"/>
      <c r="P498" s="211">
        <f>O498*H498</f>
        <v>0</v>
      </c>
      <c r="Q498" s="211">
        <v>0</v>
      </c>
      <c r="R498" s="211">
        <f>Q498*H498</f>
        <v>0</v>
      </c>
      <c r="S498" s="211">
        <v>0</v>
      </c>
      <c r="T498" s="212">
        <f>S498*H498</f>
        <v>0</v>
      </c>
      <c r="AR498" s="24" t="s">
        <v>273</v>
      </c>
      <c r="AT498" s="24" t="s">
        <v>173</v>
      </c>
      <c r="AU498" s="24" t="s">
        <v>83</v>
      </c>
      <c r="AY498" s="24" t="s">
        <v>171</v>
      </c>
      <c r="BE498" s="213">
        <f>IF(N498="základní",J498,0)</f>
        <v>0</v>
      </c>
      <c r="BF498" s="213">
        <f>IF(N498="snížená",J498,0)</f>
        <v>0</v>
      </c>
      <c r="BG498" s="213">
        <f>IF(N498="zákl. přenesená",J498,0)</f>
        <v>0</v>
      </c>
      <c r="BH498" s="213">
        <f>IF(N498="sníž. přenesená",J498,0)</f>
        <v>0</v>
      </c>
      <c r="BI498" s="213">
        <f>IF(N498="nulová",J498,0)</f>
        <v>0</v>
      </c>
      <c r="BJ498" s="24" t="s">
        <v>79</v>
      </c>
      <c r="BK498" s="213">
        <f>ROUND(I498*H498,2)</f>
        <v>0</v>
      </c>
      <c r="BL498" s="24" t="s">
        <v>273</v>
      </c>
      <c r="BM498" s="24" t="s">
        <v>811</v>
      </c>
    </row>
    <row r="499" spans="2:65" s="12" customFormat="1" ht="13.5">
      <c r="B499" s="214"/>
      <c r="C499" s="215"/>
      <c r="D499" s="216" t="s">
        <v>180</v>
      </c>
      <c r="E499" s="217" t="s">
        <v>21</v>
      </c>
      <c r="F499" s="218" t="s">
        <v>812</v>
      </c>
      <c r="G499" s="215"/>
      <c r="H499" s="219">
        <v>377.2</v>
      </c>
      <c r="I499" s="220"/>
      <c r="J499" s="215"/>
      <c r="K499" s="215"/>
      <c r="L499" s="221"/>
      <c r="M499" s="222"/>
      <c r="N499" s="223"/>
      <c r="O499" s="223"/>
      <c r="P499" s="223"/>
      <c r="Q499" s="223"/>
      <c r="R499" s="223"/>
      <c r="S499" s="223"/>
      <c r="T499" s="224"/>
      <c r="AT499" s="225" t="s">
        <v>180</v>
      </c>
      <c r="AU499" s="225" t="s">
        <v>83</v>
      </c>
      <c r="AV499" s="12" t="s">
        <v>83</v>
      </c>
      <c r="AW499" s="12" t="s">
        <v>35</v>
      </c>
      <c r="AX499" s="12" t="s">
        <v>79</v>
      </c>
      <c r="AY499" s="225" t="s">
        <v>171</v>
      </c>
    </row>
    <row r="500" spans="2:65" s="1" customFormat="1" ht="22.5" customHeight="1">
      <c r="B500" s="41"/>
      <c r="C500" s="255" t="s">
        <v>813</v>
      </c>
      <c r="D500" s="255" t="s">
        <v>239</v>
      </c>
      <c r="E500" s="256" t="s">
        <v>814</v>
      </c>
      <c r="F500" s="257" t="s">
        <v>815</v>
      </c>
      <c r="G500" s="258" t="s">
        <v>193</v>
      </c>
      <c r="H500" s="259">
        <v>1.486</v>
      </c>
      <c r="I500" s="260"/>
      <c r="J500" s="261">
        <f>ROUND(I500*H500,2)</f>
        <v>0</v>
      </c>
      <c r="K500" s="257" t="s">
        <v>177</v>
      </c>
      <c r="L500" s="262"/>
      <c r="M500" s="263" t="s">
        <v>21</v>
      </c>
      <c r="N500" s="264" t="s">
        <v>43</v>
      </c>
      <c r="O500" s="42"/>
      <c r="P500" s="211">
        <f>O500*H500</f>
        <v>0</v>
      </c>
      <c r="Q500" s="211">
        <v>0.55000000000000004</v>
      </c>
      <c r="R500" s="211">
        <f>Q500*H500</f>
        <v>0.81730000000000003</v>
      </c>
      <c r="S500" s="211">
        <v>0</v>
      </c>
      <c r="T500" s="212">
        <f>S500*H500</f>
        <v>0</v>
      </c>
      <c r="AR500" s="24" t="s">
        <v>362</v>
      </c>
      <c r="AT500" s="24" t="s">
        <v>239</v>
      </c>
      <c r="AU500" s="24" t="s">
        <v>83</v>
      </c>
      <c r="AY500" s="24" t="s">
        <v>171</v>
      </c>
      <c r="BE500" s="213">
        <f>IF(N500="základní",J500,0)</f>
        <v>0</v>
      </c>
      <c r="BF500" s="213">
        <f>IF(N500="snížená",J500,0)</f>
        <v>0</v>
      </c>
      <c r="BG500" s="213">
        <f>IF(N500="zákl. přenesená",J500,0)</f>
        <v>0</v>
      </c>
      <c r="BH500" s="213">
        <f>IF(N500="sníž. přenesená",J500,0)</f>
        <v>0</v>
      </c>
      <c r="BI500" s="213">
        <f>IF(N500="nulová",J500,0)</f>
        <v>0</v>
      </c>
      <c r="BJ500" s="24" t="s">
        <v>79</v>
      </c>
      <c r="BK500" s="213">
        <f>ROUND(I500*H500,2)</f>
        <v>0</v>
      </c>
      <c r="BL500" s="24" t="s">
        <v>273</v>
      </c>
      <c r="BM500" s="24" t="s">
        <v>816</v>
      </c>
    </row>
    <row r="501" spans="2:65" s="12" customFormat="1" ht="13.5">
      <c r="B501" s="214"/>
      <c r="C501" s="215"/>
      <c r="D501" s="226" t="s">
        <v>180</v>
      </c>
      <c r="E501" s="227" t="s">
        <v>21</v>
      </c>
      <c r="F501" s="228" t="s">
        <v>817</v>
      </c>
      <c r="G501" s="215"/>
      <c r="H501" s="229">
        <v>0.88300000000000001</v>
      </c>
      <c r="I501" s="220"/>
      <c r="J501" s="215"/>
      <c r="K501" s="215"/>
      <c r="L501" s="221"/>
      <c r="M501" s="222"/>
      <c r="N501" s="223"/>
      <c r="O501" s="223"/>
      <c r="P501" s="223"/>
      <c r="Q501" s="223"/>
      <c r="R501" s="223"/>
      <c r="S501" s="223"/>
      <c r="T501" s="224"/>
      <c r="AT501" s="225" t="s">
        <v>180</v>
      </c>
      <c r="AU501" s="225" t="s">
        <v>83</v>
      </c>
      <c r="AV501" s="12" t="s">
        <v>83</v>
      </c>
      <c r="AW501" s="12" t="s">
        <v>35</v>
      </c>
      <c r="AX501" s="12" t="s">
        <v>72</v>
      </c>
      <c r="AY501" s="225" t="s">
        <v>171</v>
      </c>
    </row>
    <row r="502" spans="2:65" s="12" customFormat="1" ht="13.5">
      <c r="B502" s="214"/>
      <c r="C502" s="215"/>
      <c r="D502" s="226" t="s">
        <v>180</v>
      </c>
      <c r="E502" s="227" t="s">
        <v>21</v>
      </c>
      <c r="F502" s="228" t="s">
        <v>818</v>
      </c>
      <c r="G502" s="215"/>
      <c r="H502" s="229">
        <v>5.8000000000000003E-2</v>
      </c>
      <c r="I502" s="220"/>
      <c r="J502" s="215"/>
      <c r="K502" s="215"/>
      <c r="L502" s="221"/>
      <c r="M502" s="222"/>
      <c r="N502" s="223"/>
      <c r="O502" s="223"/>
      <c r="P502" s="223"/>
      <c r="Q502" s="223"/>
      <c r="R502" s="223"/>
      <c r="S502" s="223"/>
      <c r="T502" s="224"/>
      <c r="AT502" s="225" t="s">
        <v>180</v>
      </c>
      <c r="AU502" s="225" t="s">
        <v>83</v>
      </c>
      <c r="AV502" s="12" t="s">
        <v>83</v>
      </c>
      <c r="AW502" s="12" t="s">
        <v>35</v>
      </c>
      <c r="AX502" s="12" t="s">
        <v>72</v>
      </c>
      <c r="AY502" s="225" t="s">
        <v>171</v>
      </c>
    </row>
    <row r="503" spans="2:65" s="12" customFormat="1" ht="13.5">
      <c r="B503" s="214"/>
      <c r="C503" s="215"/>
      <c r="D503" s="226" t="s">
        <v>180</v>
      </c>
      <c r="E503" s="227" t="s">
        <v>21</v>
      </c>
      <c r="F503" s="228" t="s">
        <v>819</v>
      </c>
      <c r="G503" s="215"/>
      <c r="H503" s="229">
        <v>0.41</v>
      </c>
      <c r="I503" s="220"/>
      <c r="J503" s="215"/>
      <c r="K503" s="215"/>
      <c r="L503" s="221"/>
      <c r="M503" s="222"/>
      <c r="N503" s="223"/>
      <c r="O503" s="223"/>
      <c r="P503" s="223"/>
      <c r="Q503" s="223"/>
      <c r="R503" s="223"/>
      <c r="S503" s="223"/>
      <c r="T503" s="224"/>
      <c r="AT503" s="225" t="s">
        <v>180</v>
      </c>
      <c r="AU503" s="225" t="s">
        <v>83</v>
      </c>
      <c r="AV503" s="12" t="s">
        <v>83</v>
      </c>
      <c r="AW503" s="12" t="s">
        <v>35</v>
      </c>
      <c r="AX503" s="12" t="s">
        <v>72</v>
      </c>
      <c r="AY503" s="225" t="s">
        <v>171</v>
      </c>
    </row>
    <row r="504" spans="2:65" s="13" customFormat="1" ht="13.5">
      <c r="B504" s="230"/>
      <c r="C504" s="231"/>
      <c r="D504" s="226" t="s">
        <v>180</v>
      </c>
      <c r="E504" s="232" t="s">
        <v>21</v>
      </c>
      <c r="F504" s="233" t="s">
        <v>207</v>
      </c>
      <c r="G504" s="231"/>
      <c r="H504" s="234">
        <v>1.351</v>
      </c>
      <c r="I504" s="235"/>
      <c r="J504" s="231"/>
      <c r="K504" s="231"/>
      <c r="L504" s="236"/>
      <c r="M504" s="237"/>
      <c r="N504" s="238"/>
      <c r="O504" s="238"/>
      <c r="P504" s="238"/>
      <c r="Q504" s="238"/>
      <c r="R504" s="238"/>
      <c r="S504" s="238"/>
      <c r="T504" s="239"/>
      <c r="AT504" s="240" t="s">
        <v>180</v>
      </c>
      <c r="AU504" s="240" t="s">
        <v>83</v>
      </c>
      <c r="AV504" s="13" t="s">
        <v>178</v>
      </c>
      <c r="AW504" s="13" t="s">
        <v>35</v>
      </c>
      <c r="AX504" s="13" t="s">
        <v>79</v>
      </c>
      <c r="AY504" s="240" t="s">
        <v>171</v>
      </c>
    </row>
    <row r="505" spans="2:65" s="12" customFormat="1" ht="13.5">
      <c r="B505" s="214"/>
      <c r="C505" s="215"/>
      <c r="D505" s="216" t="s">
        <v>180</v>
      </c>
      <c r="E505" s="215"/>
      <c r="F505" s="218" t="s">
        <v>820</v>
      </c>
      <c r="G505" s="215"/>
      <c r="H505" s="219">
        <v>1.486</v>
      </c>
      <c r="I505" s="220"/>
      <c r="J505" s="215"/>
      <c r="K505" s="215"/>
      <c r="L505" s="221"/>
      <c r="M505" s="222"/>
      <c r="N505" s="223"/>
      <c r="O505" s="223"/>
      <c r="P505" s="223"/>
      <c r="Q505" s="223"/>
      <c r="R505" s="223"/>
      <c r="S505" s="223"/>
      <c r="T505" s="224"/>
      <c r="AT505" s="225" t="s">
        <v>180</v>
      </c>
      <c r="AU505" s="225" t="s">
        <v>83</v>
      </c>
      <c r="AV505" s="12" t="s">
        <v>83</v>
      </c>
      <c r="AW505" s="12" t="s">
        <v>6</v>
      </c>
      <c r="AX505" s="12" t="s">
        <v>79</v>
      </c>
      <c r="AY505" s="225" t="s">
        <v>171</v>
      </c>
    </row>
    <row r="506" spans="2:65" s="1" customFormat="1" ht="44.25" customHeight="1">
      <c r="B506" s="41"/>
      <c r="C506" s="202" t="s">
        <v>821</v>
      </c>
      <c r="D506" s="202" t="s">
        <v>173</v>
      </c>
      <c r="E506" s="203" t="s">
        <v>822</v>
      </c>
      <c r="F506" s="204" t="s">
        <v>823</v>
      </c>
      <c r="G506" s="205" t="s">
        <v>281</v>
      </c>
      <c r="H506" s="206">
        <v>376.37</v>
      </c>
      <c r="I506" s="207"/>
      <c r="J506" s="208">
        <f>ROUND(I506*H506,2)</f>
        <v>0</v>
      </c>
      <c r="K506" s="204" t="s">
        <v>177</v>
      </c>
      <c r="L506" s="61"/>
      <c r="M506" s="209" t="s">
        <v>21</v>
      </c>
      <c r="N506" s="210" t="s">
        <v>43</v>
      </c>
      <c r="O506" s="42"/>
      <c r="P506" s="211">
        <f>O506*H506</f>
        <v>0</v>
      </c>
      <c r="Q506" s="211">
        <v>0</v>
      </c>
      <c r="R506" s="211">
        <f>Q506*H506</f>
        <v>0</v>
      </c>
      <c r="S506" s="211">
        <v>0</v>
      </c>
      <c r="T506" s="212">
        <f>S506*H506</f>
        <v>0</v>
      </c>
      <c r="AR506" s="24" t="s">
        <v>273</v>
      </c>
      <c r="AT506" s="24" t="s">
        <v>173</v>
      </c>
      <c r="AU506" s="24" t="s">
        <v>83</v>
      </c>
      <c r="AY506" s="24" t="s">
        <v>171</v>
      </c>
      <c r="BE506" s="213">
        <f>IF(N506="základní",J506,0)</f>
        <v>0</v>
      </c>
      <c r="BF506" s="213">
        <f>IF(N506="snížená",J506,0)</f>
        <v>0</v>
      </c>
      <c r="BG506" s="213">
        <f>IF(N506="zákl. přenesená",J506,0)</f>
        <v>0</v>
      </c>
      <c r="BH506" s="213">
        <f>IF(N506="sníž. přenesená",J506,0)</f>
        <v>0</v>
      </c>
      <c r="BI506" s="213">
        <f>IF(N506="nulová",J506,0)</f>
        <v>0</v>
      </c>
      <c r="BJ506" s="24" t="s">
        <v>79</v>
      </c>
      <c r="BK506" s="213">
        <f>ROUND(I506*H506,2)</f>
        <v>0</v>
      </c>
      <c r="BL506" s="24" t="s">
        <v>273</v>
      </c>
      <c r="BM506" s="24" t="s">
        <v>824</v>
      </c>
    </row>
    <row r="507" spans="2:65" s="12" customFormat="1" ht="13.5">
      <c r="B507" s="214"/>
      <c r="C507" s="215"/>
      <c r="D507" s="226" t="s">
        <v>180</v>
      </c>
      <c r="E507" s="227" t="s">
        <v>21</v>
      </c>
      <c r="F507" s="228" t="s">
        <v>825</v>
      </c>
      <c r="G507" s="215"/>
      <c r="H507" s="229">
        <v>164.91</v>
      </c>
      <c r="I507" s="220"/>
      <c r="J507" s="215"/>
      <c r="K507" s="215"/>
      <c r="L507" s="221"/>
      <c r="M507" s="222"/>
      <c r="N507" s="223"/>
      <c r="O507" s="223"/>
      <c r="P507" s="223"/>
      <c r="Q507" s="223"/>
      <c r="R507" s="223"/>
      <c r="S507" s="223"/>
      <c r="T507" s="224"/>
      <c r="AT507" s="225" t="s">
        <v>180</v>
      </c>
      <c r="AU507" s="225" t="s">
        <v>83</v>
      </c>
      <c r="AV507" s="12" t="s">
        <v>83</v>
      </c>
      <c r="AW507" s="12" t="s">
        <v>35</v>
      </c>
      <c r="AX507" s="12" t="s">
        <v>72</v>
      </c>
      <c r="AY507" s="225" t="s">
        <v>171</v>
      </c>
    </row>
    <row r="508" spans="2:65" s="12" customFormat="1" ht="13.5">
      <c r="B508" s="214"/>
      <c r="C508" s="215"/>
      <c r="D508" s="226" t="s">
        <v>180</v>
      </c>
      <c r="E508" s="227" t="s">
        <v>21</v>
      </c>
      <c r="F508" s="228" t="s">
        <v>826</v>
      </c>
      <c r="G508" s="215"/>
      <c r="H508" s="229">
        <v>143.80000000000001</v>
      </c>
      <c r="I508" s="220"/>
      <c r="J508" s="215"/>
      <c r="K508" s="215"/>
      <c r="L508" s="221"/>
      <c r="M508" s="222"/>
      <c r="N508" s="223"/>
      <c r="O508" s="223"/>
      <c r="P508" s="223"/>
      <c r="Q508" s="223"/>
      <c r="R508" s="223"/>
      <c r="S508" s="223"/>
      <c r="T508" s="224"/>
      <c r="AT508" s="225" t="s">
        <v>180</v>
      </c>
      <c r="AU508" s="225" t="s">
        <v>83</v>
      </c>
      <c r="AV508" s="12" t="s">
        <v>83</v>
      </c>
      <c r="AW508" s="12" t="s">
        <v>35</v>
      </c>
      <c r="AX508" s="12" t="s">
        <v>72</v>
      </c>
      <c r="AY508" s="225" t="s">
        <v>171</v>
      </c>
    </row>
    <row r="509" spans="2:65" s="12" customFormat="1" ht="13.5">
      <c r="B509" s="214"/>
      <c r="C509" s="215"/>
      <c r="D509" s="226" t="s">
        <v>180</v>
      </c>
      <c r="E509" s="227" t="s">
        <v>21</v>
      </c>
      <c r="F509" s="228" t="s">
        <v>827</v>
      </c>
      <c r="G509" s="215"/>
      <c r="H509" s="229">
        <v>2.86</v>
      </c>
      <c r="I509" s="220"/>
      <c r="J509" s="215"/>
      <c r="K509" s="215"/>
      <c r="L509" s="221"/>
      <c r="M509" s="222"/>
      <c r="N509" s="223"/>
      <c r="O509" s="223"/>
      <c r="P509" s="223"/>
      <c r="Q509" s="223"/>
      <c r="R509" s="223"/>
      <c r="S509" s="223"/>
      <c r="T509" s="224"/>
      <c r="AT509" s="225" t="s">
        <v>180</v>
      </c>
      <c r="AU509" s="225" t="s">
        <v>83</v>
      </c>
      <c r="AV509" s="12" t="s">
        <v>83</v>
      </c>
      <c r="AW509" s="12" t="s">
        <v>35</v>
      </c>
      <c r="AX509" s="12" t="s">
        <v>72</v>
      </c>
      <c r="AY509" s="225" t="s">
        <v>171</v>
      </c>
    </row>
    <row r="510" spans="2:65" s="12" customFormat="1" ht="13.5">
      <c r="B510" s="214"/>
      <c r="C510" s="215"/>
      <c r="D510" s="226" t="s">
        <v>180</v>
      </c>
      <c r="E510" s="227" t="s">
        <v>21</v>
      </c>
      <c r="F510" s="228" t="s">
        <v>828</v>
      </c>
      <c r="G510" s="215"/>
      <c r="H510" s="229">
        <v>64.8</v>
      </c>
      <c r="I510" s="220"/>
      <c r="J510" s="215"/>
      <c r="K510" s="215"/>
      <c r="L510" s="221"/>
      <c r="M510" s="222"/>
      <c r="N510" s="223"/>
      <c r="O510" s="223"/>
      <c r="P510" s="223"/>
      <c r="Q510" s="223"/>
      <c r="R510" s="223"/>
      <c r="S510" s="223"/>
      <c r="T510" s="224"/>
      <c r="AT510" s="225" t="s">
        <v>180</v>
      </c>
      <c r="AU510" s="225" t="s">
        <v>83</v>
      </c>
      <c r="AV510" s="12" t="s">
        <v>83</v>
      </c>
      <c r="AW510" s="12" t="s">
        <v>35</v>
      </c>
      <c r="AX510" s="12" t="s">
        <v>72</v>
      </c>
      <c r="AY510" s="225" t="s">
        <v>171</v>
      </c>
    </row>
    <row r="511" spans="2:65" s="13" customFormat="1" ht="13.5">
      <c r="B511" s="230"/>
      <c r="C511" s="231"/>
      <c r="D511" s="216" t="s">
        <v>180</v>
      </c>
      <c r="E511" s="241" t="s">
        <v>21</v>
      </c>
      <c r="F511" s="242" t="s">
        <v>207</v>
      </c>
      <c r="G511" s="231"/>
      <c r="H511" s="243">
        <v>376.37</v>
      </c>
      <c r="I511" s="235"/>
      <c r="J511" s="231"/>
      <c r="K511" s="231"/>
      <c r="L511" s="236"/>
      <c r="M511" s="237"/>
      <c r="N511" s="238"/>
      <c r="O511" s="238"/>
      <c r="P511" s="238"/>
      <c r="Q511" s="238"/>
      <c r="R511" s="238"/>
      <c r="S511" s="238"/>
      <c r="T511" s="239"/>
      <c r="AT511" s="240" t="s">
        <v>180</v>
      </c>
      <c r="AU511" s="240" t="s">
        <v>83</v>
      </c>
      <c r="AV511" s="13" t="s">
        <v>178</v>
      </c>
      <c r="AW511" s="13" t="s">
        <v>35</v>
      </c>
      <c r="AX511" s="13" t="s">
        <v>79</v>
      </c>
      <c r="AY511" s="240" t="s">
        <v>171</v>
      </c>
    </row>
    <row r="512" spans="2:65" s="1" customFormat="1" ht="22.5" customHeight="1">
      <c r="B512" s="41"/>
      <c r="C512" s="255" t="s">
        <v>829</v>
      </c>
      <c r="D512" s="255" t="s">
        <v>239</v>
      </c>
      <c r="E512" s="256" t="s">
        <v>830</v>
      </c>
      <c r="F512" s="257" t="s">
        <v>831</v>
      </c>
      <c r="G512" s="258" t="s">
        <v>193</v>
      </c>
      <c r="H512" s="259">
        <v>6.7990000000000004</v>
      </c>
      <c r="I512" s="260"/>
      <c r="J512" s="261">
        <f>ROUND(I512*H512,2)</f>
        <v>0</v>
      </c>
      <c r="K512" s="257" t="s">
        <v>177</v>
      </c>
      <c r="L512" s="262"/>
      <c r="M512" s="263" t="s">
        <v>21</v>
      </c>
      <c r="N512" s="264" t="s">
        <v>43</v>
      </c>
      <c r="O512" s="42"/>
      <c r="P512" s="211">
        <f>O512*H512</f>
        <v>0</v>
      </c>
      <c r="Q512" s="211">
        <v>0.55000000000000004</v>
      </c>
      <c r="R512" s="211">
        <f>Q512*H512</f>
        <v>3.7394500000000006</v>
      </c>
      <c r="S512" s="211">
        <v>0</v>
      </c>
      <c r="T512" s="212">
        <f>S512*H512</f>
        <v>0</v>
      </c>
      <c r="AR512" s="24" t="s">
        <v>362</v>
      </c>
      <c r="AT512" s="24" t="s">
        <v>239</v>
      </c>
      <c r="AU512" s="24" t="s">
        <v>83</v>
      </c>
      <c r="AY512" s="24" t="s">
        <v>171</v>
      </c>
      <c r="BE512" s="213">
        <f>IF(N512="základní",J512,0)</f>
        <v>0</v>
      </c>
      <c r="BF512" s="213">
        <f>IF(N512="snížená",J512,0)</f>
        <v>0</v>
      </c>
      <c r="BG512" s="213">
        <f>IF(N512="zákl. přenesená",J512,0)</f>
        <v>0</v>
      </c>
      <c r="BH512" s="213">
        <f>IF(N512="sníž. přenesená",J512,0)</f>
        <v>0</v>
      </c>
      <c r="BI512" s="213">
        <f>IF(N512="nulová",J512,0)</f>
        <v>0</v>
      </c>
      <c r="BJ512" s="24" t="s">
        <v>79</v>
      </c>
      <c r="BK512" s="213">
        <f>ROUND(I512*H512,2)</f>
        <v>0</v>
      </c>
      <c r="BL512" s="24" t="s">
        <v>273</v>
      </c>
      <c r="BM512" s="24" t="s">
        <v>832</v>
      </c>
    </row>
    <row r="513" spans="2:65" s="12" customFormat="1" ht="13.5">
      <c r="B513" s="214"/>
      <c r="C513" s="215"/>
      <c r="D513" s="226" t="s">
        <v>180</v>
      </c>
      <c r="E513" s="227" t="s">
        <v>21</v>
      </c>
      <c r="F513" s="228" t="s">
        <v>833</v>
      </c>
      <c r="G513" s="215"/>
      <c r="H513" s="229">
        <v>2.3639999999999999</v>
      </c>
      <c r="I513" s="220"/>
      <c r="J513" s="215"/>
      <c r="K513" s="215"/>
      <c r="L513" s="221"/>
      <c r="M513" s="222"/>
      <c r="N513" s="223"/>
      <c r="O513" s="223"/>
      <c r="P513" s="223"/>
      <c r="Q513" s="223"/>
      <c r="R513" s="223"/>
      <c r="S513" s="223"/>
      <c r="T513" s="224"/>
      <c r="AT513" s="225" t="s">
        <v>180</v>
      </c>
      <c r="AU513" s="225" t="s">
        <v>83</v>
      </c>
      <c r="AV513" s="12" t="s">
        <v>83</v>
      </c>
      <c r="AW513" s="12" t="s">
        <v>35</v>
      </c>
      <c r="AX513" s="12" t="s">
        <v>72</v>
      </c>
      <c r="AY513" s="225" t="s">
        <v>171</v>
      </c>
    </row>
    <row r="514" spans="2:65" s="12" customFormat="1" ht="13.5">
      <c r="B514" s="214"/>
      <c r="C514" s="215"/>
      <c r="D514" s="226" t="s">
        <v>180</v>
      </c>
      <c r="E514" s="227" t="s">
        <v>21</v>
      </c>
      <c r="F514" s="228" t="s">
        <v>834</v>
      </c>
      <c r="G514" s="215"/>
      <c r="H514" s="229">
        <v>2.1110000000000002</v>
      </c>
      <c r="I514" s="220"/>
      <c r="J514" s="215"/>
      <c r="K514" s="215"/>
      <c r="L514" s="221"/>
      <c r="M514" s="222"/>
      <c r="N514" s="223"/>
      <c r="O514" s="223"/>
      <c r="P514" s="223"/>
      <c r="Q514" s="223"/>
      <c r="R514" s="223"/>
      <c r="S514" s="223"/>
      <c r="T514" s="224"/>
      <c r="AT514" s="225" t="s">
        <v>180</v>
      </c>
      <c r="AU514" s="225" t="s">
        <v>83</v>
      </c>
      <c r="AV514" s="12" t="s">
        <v>83</v>
      </c>
      <c r="AW514" s="12" t="s">
        <v>35</v>
      </c>
      <c r="AX514" s="12" t="s">
        <v>72</v>
      </c>
      <c r="AY514" s="225" t="s">
        <v>171</v>
      </c>
    </row>
    <row r="515" spans="2:65" s="12" customFormat="1" ht="13.5">
      <c r="B515" s="214"/>
      <c r="C515" s="215"/>
      <c r="D515" s="226" t="s">
        <v>180</v>
      </c>
      <c r="E515" s="227" t="s">
        <v>21</v>
      </c>
      <c r="F515" s="228" t="s">
        <v>835</v>
      </c>
      <c r="G515" s="215"/>
      <c r="H515" s="229">
        <v>1.1499999999999999</v>
      </c>
      <c r="I515" s="220"/>
      <c r="J515" s="215"/>
      <c r="K515" s="215"/>
      <c r="L515" s="221"/>
      <c r="M515" s="222"/>
      <c r="N515" s="223"/>
      <c r="O515" s="223"/>
      <c r="P515" s="223"/>
      <c r="Q515" s="223"/>
      <c r="R515" s="223"/>
      <c r="S515" s="223"/>
      <c r="T515" s="224"/>
      <c r="AT515" s="225" t="s">
        <v>180</v>
      </c>
      <c r="AU515" s="225" t="s">
        <v>83</v>
      </c>
      <c r="AV515" s="12" t="s">
        <v>83</v>
      </c>
      <c r="AW515" s="12" t="s">
        <v>35</v>
      </c>
      <c r="AX515" s="12" t="s">
        <v>72</v>
      </c>
      <c r="AY515" s="225" t="s">
        <v>171</v>
      </c>
    </row>
    <row r="516" spans="2:65" s="12" customFormat="1" ht="13.5">
      <c r="B516" s="214"/>
      <c r="C516" s="215"/>
      <c r="D516" s="226" t="s">
        <v>180</v>
      </c>
      <c r="E516" s="227" t="s">
        <v>21</v>
      </c>
      <c r="F516" s="228" t="s">
        <v>836</v>
      </c>
      <c r="G516" s="215"/>
      <c r="H516" s="229">
        <v>2.1000000000000001E-2</v>
      </c>
      <c r="I516" s="220"/>
      <c r="J516" s="215"/>
      <c r="K516" s="215"/>
      <c r="L516" s="221"/>
      <c r="M516" s="222"/>
      <c r="N516" s="223"/>
      <c r="O516" s="223"/>
      <c r="P516" s="223"/>
      <c r="Q516" s="223"/>
      <c r="R516" s="223"/>
      <c r="S516" s="223"/>
      <c r="T516" s="224"/>
      <c r="AT516" s="225" t="s">
        <v>180</v>
      </c>
      <c r="AU516" s="225" t="s">
        <v>83</v>
      </c>
      <c r="AV516" s="12" t="s">
        <v>83</v>
      </c>
      <c r="AW516" s="12" t="s">
        <v>35</v>
      </c>
      <c r="AX516" s="12" t="s">
        <v>72</v>
      </c>
      <c r="AY516" s="225" t="s">
        <v>171</v>
      </c>
    </row>
    <row r="517" spans="2:65" s="12" customFormat="1" ht="13.5">
      <c r="B517" s="214"/>
      <c r="C517" s="215"/>
      <c r="D517" s="226" t="s">
        <v>180</v>
      </c>
      <c r="E517" s="227" t="s">
        <v>21</v>
      </c>
      <c r="F517" s="228" t="s">
        <v>837</v>
      </c>
      <c r="G517" s="215"/>
      <c r="H517" s="229">
        <v>0.82899999999999996</v>
      </c>
      <c r="I517" s="220"/>
      <c r="J517" s="215"/>
      <c r="K517" s="215"/>
      <c r="L517" s="221"/>
      <c r="M517" s="222"/>
      <c r="N517" s="223"/>
      <c r="O517" s="223"/>
      <c r="P517" s="223"/>
      <c r="Q517" s="223"/>
      <c r="R517" s="223"/>
      <c r="S517" s="223"/>
      <c r="T517" s="224"/>
      <c r="AT517" s="225" t="s">
        <v>180</v>
      </c>
      <c r="AU517" s="225" t="s">
        <v>83</v>
      </c>
      <c r="AV517" s="12" t="s">
        <v>83</v>
      </c>
      <c r="AW517" s="12" t="s">
        <v>35</v>
      </c>
      <c r="AX517" s="12" t="s">
        <v>72</v>
      </c>
      <c r="AY517" s="225" t="s">
        <v>171</v>
      </c>
    </row>
    <row r="518" spans="2:65" s="13" customFormat="1" ht="13.5">
      <c r="B518" s="230"/>
      <c r="C518" s="231"/>
      <c r="D518" s="226" t="s">
        <v>180</v>
      </c>
      <c r="E518" s="232" t="s">
        <v>21</v>
      </c>
      <c r="F518" s="233" t="s">
        <v>207</v>
      </c>
      <c r="G518" s="231"/>
      <c r="H518" s="234">
        <v>6.4749999999999996</v>
      </c>
      <c r="I518" s="235"/>
      <c r="J518" s="231"/>
      <c r="K518" s="231"/>
      <c r="L518" s="236"/>
      <c r="M518" s="237"/>
      <c r="N518" s="238"/>
      <c r="O518" s="238"/>
      <c r="P518" s="238"/>
      <c r="Q518" s="238"/>
      <c r="R518" s="238"/>
      <c r="S518" s="238"/>
      <c r="T518" s="239"/>
      <c r="AT518" s="240" t="s">
        <v>180</v>
      </c>
      <c r="AU518" s="240" t="s">
        <v>83</v>
      </c>
      <c r="AV518" s="13" t="s">
        <v>178</v>
      </c>
      <c r="AW518" s="13" t="s">
        <v>35</v>
      </c>
      <c r="AX518" s="13" t="s">
        <v>79</v>
      </c>
      <c r="AY518" s="240" t="s">
        <v>171</v>
      </c>
    </row>
    <row r="519" spans="2:65" s="12" customFormat="1" ht="13.5">
      <c r="B519" s="214"/>
      <c r="C519" s="215"/>
      <c r="D519" s="216" t="s">
        <v>180</v>
      </c>
      <c r="E519" s="215"/>
      <c r="F519" s="218" t="s">
        <v>838</v>
      </c>
      <c r="G519" s="215"/>
      <c r="H519" s="219">
        <v>6.7990000000000004</v>
      </c>
      <c r="I519" s="220"/>
      <c r="J519" s="215"/>
      <c r="K519" s="215"/>
      <c r="L519" s="221"/>
      <c r="M519" s="222"/>
      <c r="N519" s="223"/>
      <c r="O519" s="223"/>
      <c r="P519" s="223"/>
      <c r="Q519" s="223"/>
      <c r="R519" s="223"/>
      <c r="S519" s="223"/>
      <c r="T519" s="224"/>
      <c r="AT519" s="225" t="s">
        <v>180</v>
      </c>
      <c r="AU519" s="225" t="s">
        <v>83</v>
      </c>
      <c r="AV519" s="12" t="s">
        <v>83</v>
      </c>
      <c r="AW519" s="12" t="s">
        <v>6</v>
      </c>
      <c r="AX519" s="12" t="s">
        <v>79</v>
      </c>
      <c r="AY519" s="225" t="s">
        <v>171</v>
      </c>
    </row>
    <row r="520" spans="2:65" s="1" customFormat="1" ht="44.25" customHeight="1">
      <c r="B520" s="41"/>
      <c r="C520" s="202" t="s">
        <v>839</v>
      </c>
      <c r="D520" s="202" t="s">
        <v>173</v>
      </c>
      <c r="E520" s="203" t="s">
        <v>840</v>
      </c>
      <c r="F520" s="204" t="s">
        <v>841</v>
      </c>
      <c r="G520" s="205" t="s">
        <v>281</v>
      </c>
      <c r="H520" s="206">
        <v>82.08</v>
      </c>
      <c r="I520" s="207"/>
      <c r="J520" s="208">
        <f>ROUND(I520*H520,2)</f>
        <v>0</v>
      </c>
      <c r="K520" s="204" t="s">
        <v>177</v>
      </c>
      <c r="L520" s="61"/>
      <c r="M520" s="209" t="s">
        <v>21</v>
      </c>
      <c r="N520" s="210" t="s">
        <v>43</v>
      </c>
      <c r="O520" s="42"/>
      <c r="P520" s="211">
        <f>O520*H520</f>
        <v>0</v>
      </c>
      <c r="Q520" s="211">
        <v>0</v>
      </c>
      <c r="R520" s="211">
        <f>Q520*H520</f>
        <v>0</v>
      </c>
      <c r="S520" s="211">
        <v>0</v>
      </c>
      <c r="T520" s="212">
        <f>S520*H520</f>
        <v>0</v>
      </c>
      <c r="AR520" s="24" t="s">
        <v>273</v>
      </c>
      <c r="AT520" s="24" t="s">
        <v>173</v>
      </c>
      <c r="AU520" s="24" t="s">
        <v>83</v>
      </c>
      <c r="AY520" s="24" t="s">
        <v>171</v>
      </c>
      <c r="BE520" s="213">
        <f>IF(N520="základní",J520,0)</f>
        <v>0</v>
      </c>
      <c r="BF520" s="213">
        <f>IF(N520="snížená",J520,0)</f>
        <v>0</v>
      </c>
      <c r="BG520" s="213">
        <f>IF(N520="zákl. přenesená",J520,0)</f>
        <v>0</v>
      </c>
      <c r="BH520" s="213">
        <f>IF(N520="sníž. přenesená",J520,0)</f>
        <v>0</v>
      </c>
      <c r="BI520" s="213">
        <f>IF(N520="nulová",J520,0)</f>
        <v>0</v>
      </c>
      <c r="BJ520" s="24" t="s">
        <v>79</v>
      </c>
      <c r="BK520" s="213">
        <f>ROUND(I520*H520,2)</f>
        <v>0</v>
      </c>
      <c r="BL520" s="24" t="s">
        <v>273</v>
      </c>
      <c r="BM520" s="24" t="s">
        <v>842</v>
      </c>
    </row>
    <row r="521" spans="2:65" s="12" customFormat="1" ht="13.5">
      <c r="B521" s="214"/>
      <c r="C521" s="215"/>
      <c r="D521" s="216" t="s">
        <v>180</v>
      </c>
      <c r="E521" s="217" t="s">
        <v>21</v>
      </c>
      <c r="F521" s="218" t="s">
        <v>843</v>
      </c>
      <c r="G521" s="215"/>
      <c r="H521" s="219">
        <v>82.08</v>
      </c>
      <c r="I521" s="220"/>
      <c r="J521" s="215"/>
      <c r="K521" s="215"/>
      <c r="L521" s="221"/>
      <c r="M521" s="222"/>
      <c r="N521" s="223"/>
      <c r="O521" s="223"/>
      <c r="P521" s="223"/>
      <c r="Q521" s="223"/>
      <c r="R521" s="223"/>
      <c r="S521" s="223"/>
      <c r="T521" s="224"/>
      <c r="AT521" s="225" t="s">
        <v>180</v>
      </c>
      <c r="AU521" s="225" t="s">
        <v>83</v>
      </c>
      <c r="AV521" s="12" t="s">
        <v>83</v>
      </c>
      <c r="AW521" s="12" t="s">
        <v>35</v>
      </c>
      <c r="AX521" s="12" t="s">
        <v>79</v>
      </c>
      <c r="AY521" s="225" t="s">
        <v>171</v>
      </c>
    </row>
    <row r="522" spans="2:65" s="1" customFormat="1" ht="44.25" customHeight="1">
      <c r="B522" s="41"/>
      <c r="C522" s="202" t="s">
        <v>844</v>
      </c>
      <c r="D522" s="202" t="s">
        <v>173</v>
      </c>
      <c r="E522" s="203" t="s">
        <v>845</v>
      </c>
      <c r="F522" s="204" t="s">
        <v>846</v>
      </c>
      <c r="G522" s="205" t="s">
        <v>184</v>
      </c>
      <c r="H522" s="206">
        <v>52.44</v>
      </c>
      <c r="I522" s="207"/>
      <c r="J522" s="208">
        <f>ROUND(I522*H522,2)</f>
        <v>0</v>
      </c>
      <c r="K522" s="204" t="s">
        <v>177</v>
      </c>
      <c r="L522" s="61"/>
      <c r="M522" s="209" t="s">
        <v>21</v>
      </c>
      <c r="N522" s="210" t="s">
        <v>43</v>
      </c>
      <c r="O522" s="42"/>
      <c r="P522" s="211">
        <f>O522*H522</f>
        <v>0</v>
      </c>
      <c r="Q522" s="211">
        <v>1.61E-2</v>
      </c>
      <c r="R522" s="211">
        <f>Q522*H522</f>
        <v>0.84428399999999992</v>
      </c>
      <c r="S522" s="211">
        <v>0</v>
      </c>
      <c r="T522" s="212">
        <f>S522*H522</f>
        <v>0</v>
      </c>
      <c r="AR522" s="24" t="s">
        <v>273</v>
      </c>
      <c r="AT522" s="24" t="s">
        <v>173</v>
      </c>
      <c r="AU522" s="24" t="s">
        <v>83</v>
      </c>
      <c r="AY522" s="24" t="s">
        <v>171</v>
      </c>
      <c r="BE522" s="213">
        <f>IF(N522="základní",J522,0)</f>
        <v>0</v>
      </c>
      <c r="BF522" s="213">
        <f>IF(N522="snížená",J522,0)</f>
        <v>0</v>
      </c>
      <c r="BG522" s="213">
        <f>IF(N522="zákl. přenesená",J522,0)</f>
        <v>0</v>
      </c>
      <c r="BH522" s="213">
        <f>IF(N522="sníž. přenesená",J522,0)</f>
        <v>0</v>
      </c>
      <c r="BI522" s="213">
        <f>IF(N522="nulová",J522,0)</f>
        <v>0</v>
      </c>
      <c r="BJ522" s="24" t="s">
        <v>79</v>
      </c>
      <c r="BK522" s="213">
        <f>ROUND(I522*H522,2)</f>
        <v>0</v>
      </c>
      <c r="BL522" s="24" t="s">
        <v>273</v>
      </c>
      <c r="BM522" s="24" t="s">
        <v>847</v>
      </c>
    </row>
    <row r="523" spans="2:65" s="12" customFormat="1" ht="13.5">
      <c r="B523" s="214"/>
      <c r="C523" s="215"/>
      <c r="D523" s="216" t="s">
        <v>180</v>
      </c>
      <c r="E523" s="217" t="s">
        <v>21</v>
      </c>
      <c r="F523" s="218" t="s">
        <v>848</v>
      </c>
      <c r="G523" s="215"/>
      <c r="H523" s="219">
        <v>52.44</v>
      </c>
      <c r="I523" s="220"/>
      <c r="J523" s="215"/>
      <c r="K523" s="215"/>
      <c r="L523" s="221"/>
      <c r="M523" s="222"/>
      <c r="N523" s="223"/>
      <c r="O523" s="223"/>
      <c r="P523" s="223"/>
      <c r="Q523" s="223"/>
      <c r="R523" s="223"/>
      <c r="S523" s="223"/>
      <c r="T523" s="224"/>
      <c r="AT523" s="225" t="s">
        <v>180</v>
      </c>
      <c r="AU523" s="225" t="s">
        <v>83</v>
      </c>
      <c r="AV523" s="12" t="s">
        <v>83</v>
      </c>
      <c r="AW523" s="12" t="s">
        <v>35</v>
      </c>
      <c r="AX523" s="12" t="s">
        <v>79</v>
      </c>
      <c r="AY523" s="225" t="s">
        <v>171</v>
      </c>
    </row>
    <row r="524" spans="2:65" s="1" customFormat="1" ht="31.5" customHeight="1">
      <c r="B524" s="41"/>
      <c r="C524" s="202" t="s">
        <v>849</v>
      </c>
      <c r="D524" s="202" t="s">
        <v>173</v>
      </c>
      <c r="E524" s="203" t="s">
        <v>850</v>
      </c>
      <c r="F524" s="204" t="s">
        <v>851</v>
      </c>
      <c r="G524" s="205" t="s">
        <v>184</v>
      </c>
      <c r="H524" s="206">
        <v>49.247999999999998</v>
      </c>
      <c r="I524" s="207"/>
      <c r="J524" s="208">
        <f>ROUND(I524*H524,2)</f>
        <v>0</v>
      </c>
      <c r="K524" s="204" t="s">
        <v>177</v>
      </c>
      <c r="L524" s="61"/>
      <c r="M524" s="209" t="s">
        <v>21</v>
      </c>
      <c r="N524" s="210" t="s">
        <v>43</v>
      </c>
      <c r="O524" s="42"/>
      <c r="P524" s="211">
        <f>O524*H524</f>
        <v>0</v>
      </c>
      <c r="Q524" s="211">
        <v>0</v>
      </c>
      <c r="R524" s="211">
        <f>Q524*H524</f>
        <v>0</v>
      </c>
      <c r="S524" s="211">
        <v>0</v>
      </c>
      <c r="T524" s="212">
        <f>S524*H524</f>
        <v>0</v>
      </c>
      <c r="AR524" s="24" t="s">
        <v>273</v>
      </c>
      <c r="AT524" s="24" t="s">
        <v>173</v>
      </c>
      <c r="AU524" s="24" t="s">
        <v>83</v>
      </c>
      <c r="AY524" s="24" t="s">
        <v>171</v>
      </c>
      <c r="BE524" s="213">
        <f>IF(N524="základní",J524,0)</f>
        <v>0</v>
      </c>
      <c r="BF524" s="213">
        <f>IF(N524="snížená",J524,0)</f>
        <v>0</v>
      </c>
      <c r="BG524" s="213">
        <f>IF(N524="zákl. přenesená",J524,0)</f>
        <v>0</v>
      </c>
      <c r="BH524" s="213">
        <f>IF(N524="sníž. přenesená",J524,0)</f>
        <v>0</v>
      </c>
      <c r="BI524" s="213">
        <f>IF(N524="nulová",J524,0)</f>
        <v>0</v>
      </c>
      <c r="BJ524" s="24" t="s">
        <v>79</v>
      </c>
      <c r="BK524" s="213">
        <f>ROUND(I524*H524,2)</f>
        <v>0</v>
      </c>
      <c r="BL524" s="24" t="s">
        <v>273</v>
      </c>
      <c r="BM524" s="24" t="s">
        <v>852</v>
      </c>
    </row>
    <row r="525" spans="2:65" s="12" customFormat="1" ht="13.5">
      <c r="B525" s="214"/>
      <c r="C525" s="215"/>
      <c r="D525" s="216" t="s">
        <v>180</v>
      </c>
      <c r="E525" s="217" t="s">
        <v>21</v>
      </c>
      <c r="F525" s="218" t="s">
        <v>853</v>
      </c>
      <c r="G525" s="215"/>
      <c r="H525" s="219">
        <v>49.247999999999998</v>
      </c>
      <c r="I525" s="220"/>
      <c r="J525" s="215"/>
      <c r="K525" s="215"/>
      <c r="L525" s="221"/>
      <c r="M525" s="222"/>
      <c r="N525" s="223"/>
      <c r="O525" s="223"/>
      <c r="P525" s="223"/>
      <c r="Q525" s="223"/>
      <c r="R525" s="223"/>
      <c r="S525" s="223"/>
      <c r="T525" s="224"/>
      <c r="AT525" s="225" t="s">
        <v>180</v>
      </c>
      <c r="AU525" s="225" t="s">
        <v>83</v>
      </c>
      <c r="AV525" s="12" t="s">
        <v>83</v>
      </c>
      <c r="AW525" s="12" t="s">
        <v>35</v>
      </c>
      <c r="AX525" s="12" t="s">
        <v>79</v>
      </c>
      <c r="AY525" s="225" t="s">
        <v>171</v>
      </c>
    </row>
    <row r="526" spans="2:65" s="1" customFormat="1" ht="31.5" customHeight="1">
      <c r="B526" s="41"/>
      <c r="C526" s="202" t="s">
        <v>854</v>
      </c>
      <c r="D526" s="202" t="s">
        <v>173</v>
      </c>
      <c r="E526" s="203" t="s">
        <v>855</v>
      </c>
      <c r="F526" s="204" t="s">
        <v>856</v>
      </c>
      <c r="G526" s="205" t="s">
        <v>184</v>
      </c>
      <c r="H526" s="206">
        <v>40.28</v>
      </c>
      <c r="I526" s="207"/>
      <c r="J526" s="208">
        <f>ROUND(I526*H526,2)</f>
        <v>0</v>
      </c>
      <c r="K526" s="204" t="s">
        <v>177</v>
      </c>
      <c r="L526" s="61"/>
      <c r="M526" s="209" t="s">
        <v>21</v>
      </c>
      <c r="N526" s="210" t="s">
        <v>43</v>
      </c>
      <c r="O526" s="42"/>
      <c r="P526" s="211">
        <f>O526*H526</f>
        <v>0</v>
      </c>
      <c r="Q526" s="211">
        <v>2.0760000000000001E-2</v>
      </c>
      <c r="R526" s="211">
        <f>Q526*H526</f>
        <v>0.83621280000000009</v>
      </c>
      <c r="S526" s="211">
        <v>0</v>
      </c>
      <c r="T526" s="212">
        <f>S526*H526</f>
        <v>0</v>
      </c>
      <c r="AR526" s="24" t="s">
        <v>273</v>
      </c>
      <c r="AT526" s="24" t="s">
        <v>173</v>
      </c>
      <c r="AU526" s="24" t="s">
        <v>83</v>
      </c>
      <c r="AY526" s="24" t="s">
        <v>171</v>
      </c>
      <c r="BE526" s="213">
        <f>IF(N526="základní",J526,0)</f>
        <v>0</v>
      </c>
      <c r="BF526" s="213">
        <f>IF(N526="snížená",J526,0)</f>
        <v>0</v>
      </c>
      <c r="BG526" s="213">
        <f>IF(N526="zákl. přenesená",J526,0)</f>
        <v>0</v>
      </c>
      <c r="BH526" s="213">
        <f>IF(N526="sníž. přenesená",J526,0)</f>
        <v>0</v>
      </c>
      <c r="BI526" s="213">
        <f>IF(N526="nulová",J526,0)</f>
        <v>0</v>
      </c>
      <c r="BJ526" s="24" t="s">
        <v>79</v>
      </c>
      <c r="BK526" s="213">
        <f>ROUND(I526*H526,2)</f>
        <v>0</v>
      </c>
      <c r="BL526" s="24" t="s">
        <v>273</v>
      </c>
      <c r="BM526" s="24" t="s">
        <v>857</v>
      </c>
    </row>
    <row r="527" spans="2:65" s="12" customFormat="1" ht="13.5">
      <c r="B527" s="214"/>
      <c r="C527" s="215"/>
      <c r="D527" s="216" t="s">
        <v>180</v>
      </c>
      <c r="E527" s="217" t="s">
        <v>21</v>
      </c>
      <c r="F527" s="218" t="s">
        <v>858</v>
      </c>
      <c r="G527" s="215"/>
      <c r="H527" s="219">
        <v>40.28</v>
      </c>
      <c r="I527" s="220"/>
      <c r="J527" s="215"/>
      <c r="K527" s="215"/>
      <c r="L527" s="221"/>
      <c r="M527" s="222"/>
      <c r="N527" s="223"/>
      <c r="O527" s="223"/>
      <c r="P527" s="223"/>
      <c r="Q527" s="223"/>
      <c r="R527" s="223"/>
      <c r="S527" s="223"/>
      <c r="T527" s="224"/>
      <c r="AT527" s="225" t="s">
        <v>180</v>
      </c>
      <c r="AU527" s="225" t="s">
        <v>83</v>
      </c>
      <c r="AV527" s="12" t="s">
        <v>83</v>
      </c>
      <c r="AW527" s="12" t="s">
        <v>35</v>
      </c>
      <c r="AX527" s="12" t="s">
        <v>79</v>
      </c>
      <c r="AY527" s="225" t="s">
        <v>171</v>
      </c>
    </row>
    <row r="528" spans="2:65" s="1" customFormat="1" ht="31.5" customHeight="1">
      <c r="B528" s="41"/>
      <c r="C528" s="202" t="s">
        <v>859</v>
      </c>
      <c r="D528" s="202" t="s">
        <v>173</v>
      </c>
      <c r="E528" s="203" t="s">
        <v>860</v>
      </c>
      <c r="F528" s="204" t="s">
        <v>861</v>
      </c>
      <c r="G528" s="205" t="s">
        <v>184</v>
      </c>
      <c r="H528" s="206">
        <v>43.2</v>
      </c>
      <c r="I528" s="207"/>
      <c r="J528" s="208">
        <f>ROUND(I528*H528,2)</f>
        <v>0</v>
      </c>
      <c r="K528" s="204" t="s">
        <v>177</v>
      </c>
      <c r="L528" s="61"/>
      <c r="M528" s="209" t="s">
        <v>21</v>
      </c>
      <c r="N528" s="210" t="s">
        <v>43</v>
      </c>
      <c r="O528" s="42"/>
      <c r="P528" s="211">
        <f>O528*H528</f>
        <v>0</v>
      </c>
      <c r="Q528" s="211">
        <v>9.4199999999999996E-3</v>
      </c>
      <c r="R528" s="211">
        <f>Q528*H528</f>
        <v>0.40694400000000003</v>
      </c>
      <c r="S528" s="211">
        <v>0</v>
      </c>
      <c r="T528" s="212">
        <f>S528*H528</f>
        <v>0</v>
      </c>
      <c r="AR528" s="24" t="s">
        <v>273</v>
      </c>
      <c r="AT528" s="24" t="s">
        <v>173</v>
      </c>
      <c r="AU528" s="24" t="s">
        <v>83</v>
      </c>
      <c r="AY528" s="24" t="s">
        <v>171</v>
      </c>
      <c r="BE528" s="213">
        <f>IF(N528="základní",J528,0)</f>
        <v>0</v>
      </c>
      <c r="BF528" s="213">
        <f>IF(N528="snížená",J528,0)</f>
        <v>0</v>
      </c>
      <c r="BG528" s="213">
        <f>IF(N528="zákl. přenesená",J528,0)</f>
        <v>0</v>
      </c>
      <c r="BH528" s="213">
        <f>IF(N528="sníž. přenesená",J528,0)</f>
        <v>0</v>
      </c>
      <c r="BI528" s="213">
        <f>IF(N528="nulová",J528,0)</f>
        <v>0</v>
      </c>
      <c r="BJ528" s="24" t="s">
        <v>79</v>
      </c>
      <c r="BK528" s="213">
        <f>ROUND(I528*H528,2)</f>
        <v>0</v>
      </c>
      <c r="BL528" s="24" t="s">
        <v>273</v>
      </c>
      <c r="BM528" s="24" t="s">
        <v>862</v>
      </c>
    </row>
    <row r="529" spans="2:65" s="12" customFormat="1" ht="13.5">
      <c r="B529" s="214"/>
      <c r="C529" s="215"/>
      <c r="D529" s="216" t="s">
        <v>180</v>
      </c>
      <c r="E529" s="217" t="s">
        <v>21</v>
      </c>
      <c r="F529" s="218" t="s">
        <v>863</v>
      </c>
      <c r="G529" s="215"/>
      <c r="H529" s="219">
        <v>43.2</v>
      </c>
      <c r="I529" s="220"/>
      <c r="J529" s="215"/>
      <c r="K529" s="215"/>
      <c r="L529" s="221"/>
      <c r="M529" s="222"/>
      <c r="N529" s="223"/>
      <c r="O529" s="223"/>
      <c r="P529" s="223"/>
      <c r="Q529" s="223"/>
      <c r="R529" s="223"/>
      <c r="S529" s="223"/>
      <c r="T529" s="224"/>
      <c r="AT529" s="225" t="s">
        <v>180</v>
      </c>
      <c r="AU529" s="225" t="s">
        <v>83</v>
      </c>
      <c r="AV529" s="12" t="s">
        <v>83</v>
      </c>
      <c r="AW529" s="12" t="s">
        <v>35</v>
      </c>
      <c r="AX529" s="12" t="s">
        <v>79</v>
      </c>
      <c r="AY529" s="225" t="s">
        <v>171</v>
      </c>
    </row>
    <row r="530" spans="2:65" s="1" customFormat="1" ht="22.5" customHeight="1">
      <c r="B530" s="41"/>
      <c r="C530" s="202" t="s">
        <v>864</v>
      </c>
      <c r="D530" s="202" t="s">
        <v>173</v>
      </c>
      <c r="E530" s="203" t="s">
        <v>865</v>
      </c>
      <c r="F530" s="204" t="s">
        <v>866</v>
      </c>
      <c r="G530" s="205" t="s">
        <v>184</v>
      </c>
      <c r="H530" s="206">
        <v>92.397000000000006</v>
      </c>
      <c r="I530" s="207"/>
      <c r="J530" s="208">
        <f>ROUND(I530*H530,2)</f>
        <v>0</v>
      </c>
      <c r="K530" s="204" t="s">
        <v>177</v>
      </c>
      <c r="L530" s="61"/>
      <c r="M530" s="209" t="s">
        <v>21</v>
      </c>
      <c r="N530" s="210" t="s">
        <v>43</v>
      </c>
      <c r="O530" s="42"/>
      <c r="P530" s="211">
        <f>O530*H530</f>
        <v>0</v>
      </c>
      <c r="Q530" s="211">
        <v>2.0750000000000001E-2</v>
      </c>
      <c r="R530" s="211">
        <f>Q530*H530</f>
        <v>1.9172377500000002</v>
      </c>
      <c r="S530" s="211">
        <v>0</v>
      </c>
      <c r="T530" s="212">
        <f>S530*H530</f>
        <v>0</v>
      </c>
      <c r="AR530" s="24" t="s">
        <v>273</v>
      </c>
      <c r="AT530" s="24" t="s">
        <v>173</v>
      </c>
      <c r="AU530" s="24" t="s">
        <v>83</v>
      </c>
      <c r="AY530" s="24" t="s">
        <v>171</v>
      </c>
      <c r="BE530" s="213">
        <f>IF(N530="základní",J530,0)</f>
        <v>0</v>
      </c>
      <c r="BF530" s="213">
        <f>IF(N530="snížená",J530,0)</f>
        <v>0</v>
      </c>
      <c r="BG530" s="213">
        <f>IF(N530="zákl. přenesená",J530,0)</f>
        <v>0</v>
      </c>
      <c r="BH530" s="213">
        <f>IF(N530="sníž. přenesená",J530,0)</f>
        <v>0</v>
      </c>
      <c r="BI530" s="213">
        <f>IF(N530="nulová",J530,0)</f>
        <v>0</v>
      </c>
      <c r="BJ530" s="24" t="s">
        <v>79</v>
      </c>
      <c r="BK530" s="213">
        <f>ROUND(I530*H530,2)</f>
        <v>0</v>
      </c>
      <c r="BL530" s="24" t="s">
        <v>273</v>
      </c>
      <c r="BM530" s="24" t="s">
        <v>867</v>
      </c>
    </row>
    <row r="531" spans="2:65" s="12" customFormat="1" ht="13.5">
      <c r="B531" s="214"/>
      <c r="C531" s="215"/>
      <c r="D531" s="226" t="s">
        <v>180</v>
      </c>
      <c r="E531" s="227" t="s">
        <v>21</v>
      </c>
      <c r="F531" s="228" t="s">
        <v>868</v>
      </c>
      <c r="G531" s="215"/>
      <c r="H531" s="229">
        <v>86.7</v>
      </c>
      <c r="I531" s="220"/>
      <c r="J531" s="215"/>
      <c r="K531" s="215"/>
      <c r="L531" s="221"/>
      <c r="M531" s="222"/>
      <c r="N531" s="223"/>
      <c r="O531" s="223"/>
      <c r="P531" s="223"/>
      <c r="Q531" s="223"/>
      <c r="R531" s="223"/>
      <c r="S531" s="223"/>
      <c r="T531" s="224"/>
      <c r="AT531" s="225" t="s">
        <v>180</v>
      </c>
      <c r="AU531" s="225" t="s">
        <v>83</v>
      </c>
      <c r="AV531" s="12" t="s">
        <v>83</v>
      </c>
      <c r="AW531" s="12" t="s">
        <v>35</v>
      </c>
      <c r="AX531" s="12" t="s">
        <v>72</v>
      </c>
      <c r="AY531" s="225" t="s">
        <v>171</v>
      </c>
    </row>
    <row r="532" spans="2:65" s="12" customFormat="1" ht="13.5">
      <c r="B532" s="214"/>
      <c r="C532" s="215"/>
      <c r="D532" s="226" t="s">
        <v>180</v>
      </c>
      <c r="E532" s="227" t="s">
        <v>21</v>
      </c>
      <c r="F532" s="228" t="s">
        <v>869</v>
      </c>
      <c r="G532" s="215"/>
      <c r="H532" s="229">
        <v>3.8849999999999998</v>
      </c>
      <c r="I532" s="220"/>
      <c r="J532" s="215"/>
      <c r="K532" s="215"/>
      <c r="L532" s="221"/>
      <c r="M532" s="222"/>
      <c r="N532" s="223"/>
      <c r="O532" s="223"/>
      <c r="P532" s="223"/>
      <c r="Q532" s="223"/>
      <c r="R532" s="223"/>
      <c r="S532" s="223"/>
      <c r="T532" s="224"/>
      <c r="AT532" s="225" t="s">
        <v>180</v>
      </c>
      <c r="AU532" s="225" t="s">
        <v>83</v>
      </c>
      <c r="AV532" s="12" t="s">
        <v>83</v>
      </c>
      <c r="AW532" s="12" t="s">
        <v>35</v>
      </c>
      <c r="AX532" s="12" t="s">
        <v>72</v>
      </c>
      <c r="AY532" s="225" t="s">
        <v>171</v>
      </c>
    </row>
    <row r="533" spans="2:65" s="13" customFormat="1" ht="13.5">
      <c r="B533" s="230"/>
      <c r="C533" s="231"/>
      <c r="D533" s="226" t="s">
        <v>180</v>
      </c>
      <c r="E533" s="232" t="s">
        <v>21</v>
      </c>
      <c r="F533" s="233" t="s">
        <v>207</v>
      </c>
      <c r="G533" s="231"/>
      <c r="H533" s="234">
        <v>90.584999999999994</v>
      </c>
      <c r="I533" s="235"/>
      <c r="J533" s="231"/>
      <c r="K533" s="231"/>
      <c r="L533" s="236"/>
      <c r="M533" s="237"/>
      <c r="N533" s="238"/>
      <c r="O533" s="238"/>
      <c r="P533" s="238"/>
      <c r="Q533" s="238"/>
      <c r="R533" s="238"/>
      <c r="S533" s="238"/>
      <c r="T533" s="239"/>
      <c r="AT533" s="240" t="s">
        <v>180</v>
      </c>
      <c r="AU533" s="240" t="s">
        <v>83</v>
      </c>
      <c r="AV533" s="13" t="s">
        <v>178</v>
      </c>
      <c r="AW533" s="13" t="s">
        <v>35</v>
      </c>
      <c r="AX533" s="13" t="s">
        <v>79</v>
      </c>
      <c r="AY533" s="240" t="s">
        <v>171</v>
      </c>
    </row>
    <row r="534" spans="2:65" s="12" customFormat="1" ht="13.5">
      <c r="B534" s="214"/>
      <c r="C534" s="215"/>
      <c r="D534" s="216" t="s">
        <v>180</v>
      </c>
      <c r="E534" s="215"/>
      <c r="F534" s="218" t="s">
        <v>870</v>
      </c>
      <c r="G534" s="215"/>
      <c r="H534" s="219">
        <v>92.397000000000006</v>
      </c>
      <c r="I534" s="220"/>
      <c r="J534" s="215"/>
      <c r="K534" s="215"/>
      <c r="L534" s="221"/>
      <c r="M534" s="222"/>
      <c r="N534" s="223"/>
      <c r="O534" s="223"/>
      <c r="P534" s="223"/>
      <c r="Q534" s="223"/>
      <c r="R534" s="223"/>
      <c r="S534" s="223"/>
      <c r="T534" s="224"/>
      <c r="AT534" s="225" t="s">
        <v>180</v>
      </c>
      <c r="AU534" s="225" t="s">
        <v>83</v>
      </c>
      <c r="AV534" s="12" t="s">
        <v>83</v>
      </c>
      <c r="AW534" s="12" t="s">
        <v>6</v>
      </c>
      <c r="AX534" s="12" t="s">
        <v>79</v>
      </c>
      <c r="AY534" s="225" t="s">
        <v>171</v>
      </c>
    </row>
    <row r="535" spans="2:65" s="1" customFormat="1" ht="31.5" customHeight="1">
      <c r="B535" s="41"/>
      <c r="C535" s="202" t="s">
        <v>871</v>
      </c>
      <c r="D535" s="202" t="s">
        <v>173</v>
      </c>
      <c r="E535" s="203" t="s">
        <v>872</v>
      </c>
      <c r="F535" s="204" t="s">
        <v>873</v>
      </c>
      <c r="G535" s="205" t="s">
        <v>184</v>
      </c>
      <c r="H535" s="206">
        <v>113.79600000000001</v>
      </c>
      <c r="I535" s="207"/>
      <c r="J535" s="208">
        <f>ROUND(I535*H535,2)</f>
        <v>0</v>
      </c>
      <c r="K535" s="204" t="s">
        <v>177</v>
      </c>
      <c r="L535" s="61"/>
      <c r="M535" s="209" t="s">
        <v>21</v>
      </c>
      <c r="N535" s="210" t="s">
        <v>43</v>
      </c>
      <c r="O535" s="42"/>
      <c r="P535" s="211">
        <f>O535*H535</f>
        <v>0</v>
      </c>
      <c r="Q535" s="211">
        <v>9.4800000000000006E-3</v>
      </c>
      <c r="R535" s="211">
        <f>Q535*H535</f>
        <v>1.0787860800000002</v>
      </c>
      <c r="S535" s="211">
        <v>0</v>
      </c>
      <c r="T535" s="212">
        <f>S535*H535</f>
        <v>0</v>
      </c>
      <c r="AR535" s="24" t="s">
        <v>273</v>
      </c>
      <c r="AT535" s="24" t="s">
        <v>173</v>
      </c>
      <c r="AU535" s="24" t="s">
        <v>83</v>
      </c>
      <c r="AY535" s="24" t="s">
        <v>171</v>
      </c>
      <c r="BE535" s="213">
        <f>IF(N535="základní",J535,0)</f>
        <v>0</v>
      </c>
      <c r="BF535" s="213">
        <f>IF(N535="snížená",J535,0)</f>
        <v>0</v>
      </c>
      <c r="BG535" s="213">
        <f>IF(N535="zákl. přenesená",J535,0)</f>
        <v>0</v>
      </c>
      <c r="BH535" s="213">
        <f>IF(N535="sníž. přenesená",J535,0)</f>
        <v>0</v>
      </c>
      <c r="BI535" s="213">
        <f>IF(N535="nulová",J535,0)</f>
        <v>0</v>
      </c>
      <c r="BJ535" s="24" t="s">
        <v>79</v>
      </c>
      <c r="BK535" s="213">
        <f>ROUND(I535*H535,2)</f>
        <v>0</v>
      </c>
      <c r="BL535" s="24" t="s">
        <v>273</v>
      </c>
      <c r="BM535" s="24" t="s">
        <v>874</v>
      </c>
    </row>
    <row r="536" spans="2:65" s="12" customFormat="1" ht="13.5">
      <c r="B536" s="214"/>
      <c r="C536" s="215"/>
      <c r="D536" s="216" t="s">
        <v>180</v>
      </c>
      <c r="E536" s="217" t="s">
        <v>21</v>
      </c>
      <c r="F536" s="218" t="s">
        <v>875</v>
      </c>
      <c r="G536" s="215"/>
      <c r="H536" s="219">
        <v>113.79600000000001</v>
      </c>
      <c r="I536" s="220"/>
      <c r="J536" s="215"/>
      <c r="K536" s="215"/>
      <c r="L536" s="221"/>
      <c r="M536" s="222"/>
      <c r="N536" s="223"/>
      <c r="O536" s="223"/>
      <c r="P536" s="223"/>
      <c r="Q536" s="223"/>
      <c r="R536" s="223"/>
      <c r="S536" s="223"/>
      <c r="T536" s="224"/>
      <c r="AT536" s="225" t="s">
        <v>180</v>
      </c>
      <c r="AU536" s="225" t="s">
        <v>83</v>
      </c>
      <c r="AV536" s="12" t="s">
        <v>83</v>
      </c>
      <c r="AW536" s="12" t="s">
        <v>35</v>
      </c>
      <c r="AX536" s="12" t="s">
        <v>79</v>
      </c>
      <c r="AY536" s="225" t="s">
        <v>171</v>
      </c>
    </row>
    <row r="537" spans="2:65" s="1" customFormat="1" ht="31.5" customHeight="1">
      <c r="B537" s="41"/>
      <c r="C537" s="202" t="s">
        <v>876</v>
      </c>
      <c r="D537" s="202" t="s">
        <v>173</v>
      </c>
      <c r="E537" s="203" t="s">
        <v>877</v>
      </c>
      <c r="F537" s="204" t="s">
        <v>878</v>
      </c>
      <c r="G537" s="205" t="s">
        <v>184</v>
      </c>
      <c r="H537" s="206">
        <v>113.79600000000001</v>
      </c>
      <c r="I537" s="207"/>
      <c r="J537" s="208">
        <f>ROUND(I537*H537,2)</f>
        <v>0</v>
      </c>
      <c r="K537" s="204" t="s">
        <v>177</v>
      </c>
      <c r="L537" s="61"/>
      <c r="M537" s="209" t="s">
        <v>21</v>
      </c>
      <c r="N537" s="210" t="s">
        <v>43</v>
      </c>
      <c r="O537" s="42"/>
      <c r="P537" s="211">
        <f>O537*H537</f>
        <v>0</v>
      </c>
      <c r="Q537" s="211">
        <v>1.093E-2</v>
      </c>
      <c r="R537" s="211">
        <f>Q537*H537</f>
        <v>1.24379028</v>
      </c>
      <c r="S537" s="211">
        <v>0</v>
      </c>
      <c r="T537" s="212">
        <f>S537*H537</f>
        <v>0</v>
      </c>
      <c r="AR537" s="24" t="s">
        <v>273</v>
      </c>
      <c r="AT537" s="24" t="s">
        <v>173</v>
      </c>
      <c r="AU537" s="24" t="s">
        <v>83</v>
      </c>
      <c r="AY537" s="24" t="s">
        <v>171</v>
      </c>
      <c r="BE537" s="213">
        <f>IF(N537="základní",J537,0)</f>
        <v>0</v>
      </c>
      <c r="BF537" s="213">
        <f>IF(N537="snížená",J537,0)</f>
        <v>0</v>
      </c>
      <c r="BG537" s="213">
        <f>IF(N537="zákl. přenesená",J537,0)</f>
        <v>0</v>
      </c>
      <c r="BH537" s="213">
        <f>IF(N537="sníž. přenesená",J537,0)</f>
        <v>0</v>
      </c>
      <c r="BI537" s="213">
        <f>IF(N537="nulová",J537,0)</f>
        <v>0</v>
      </c>
      <c r="BJ537" s="24" t="s">
        <v>79</v>
      </c>
      <c r="BK537" s="213">
        <f>ROUND(I537*H537,2)</f>
        <v>0</v>
      </c>
      <c r="BL537" s="24" t="s">
        <v>273</v>
      </c>
      <c r="BM537" s="24" t="s">
        <v>879</v>
      </c>
    </row>
    <row r="538" spans="2:65" s="1" customFormat="1" ht="31.5" customHeight="1">
      <c r="B538" s="41"/>
      <c r="C538" s="202" t="s">
        <v>880</v>
      </c>
      <c r="D538" s="202" t="s">
        <v>173</v>
      </c>
      <c r="E538" s="203" t="s">
        <v>881</v>
      </c>
      <c r="F538" s="204" t="s">
        <v>882</v>
      </c>
      <c r="G538" s="205" t="s">
        <v>184</v>
      </c>
      <c r="H538" s="206">
        <v>88.128</v>
      </c>
      <c r="I538" s="207"/>
      <c r="J538" s="208">
        <f>ROUND(I538*H538,2)</f>
        <v>0</v>
      </c>
      <c r="K538" s="204" t="s">
        <v>177</v>
      </c>
      <c r="L538" s="61"/>
      <c r="M538" s="209" t="s">
        <v>21</v>
      </c>
      <c r="N538" s="210" t="s">
        <v>43</v>
      </c>
      <c r="O538" s="42"/>
      <c r="P538" s="211">
        <f>O538*H538</f>
        <v>0</v>
      </c>
      <c r="Q538" s="211">
        <v>0</v>
      </c>
      <c r="R538" s="211">
        <f>Q538*H538</f>
        <v>0</v>
      </c>
      <c r="S538" s="211">
        <v>0</v>
      </c>
      <c r="T538" s="212">
        <f>S538*H538</f>
        <v>0</v>
      </c>
      <c r="AR538" s="24" t="s">
        <v>273</v>
      </c>
      <c r="AT538" s="24" t="s">
        <v>173</v>
      </c>
      <c r="AU538" s="24" t="s">
        <v>83</v>
      </c>
      <c r="AY538" s="24" t="s">
        <v>171</v>
      </c>
      <c r="BE538" s="213">
        <f>IF(N538="základní",J538,0)</f>
        <v>0</v>
      </c>
      <c r="BF538" s="213">
        <f>IF(N538="snížená",J538,0)</f>
        <v>0</v>
      </c>
      <c r="BG538" s="213">
        <f>IF(N538="zákl. přenesená",J538,0)</f>
        <v>0</v>
      </c>
      <c r="BH538" s="213">
        <f>IF(N538="sníž. přenesená",J538,0)</f>
        <v>0</v>
      </c>
      <c r="BI538" s="213">
        <f>IF(N538="nulová",J538,0)</f>
        <v>0</v>
      </c>
      <c r="BJ538" s="24" t="s">
        <v>79</v>
      </c>
      <c r="BK538" s="213">
        <f>ROUND(I538*H538,2)</f>
        <v>0</v>
      </c>
      <c r="BL538" s="24" t="s">
        <v>273</v>
      </c>
      <c r="BM538" s="24" t="s">
        <v>883</v>
      </c>
    </row>
    <row r="539" spans="2:65" s="12" customFormat="1" ht="13.5">
      <c r="B539" s="214"/>
      <c r="C539" s="215"/>
      <c r="D539" s="226" t="s">
        <v>180</v>
      </c>
      <c r="E539" s="227" t="s">
        <v>21</v>
      </c>
      <c r="F539" s="228" t="s">
        <v>884</v>
      </c>
      <c r="G539" s="215"/>
      <c r="H539" s="229">
        <v>86.4</v>
      </c>
      <c r="I539" s="220"/>
      <c r="J539" s="215"/>
      <c r="K539" s="215"/>
      <c r="L539" s="221"/>
      <c r="M539" s="222"/>
      <c r="N539" s="223"/>
      <c r="O539" s="223"/>
      <c r="P539" s="223"/>
      <c r="Q539" s="223"/>
      <c r="R539" s="223"/>
      <c r="S539" s="223"/>
      <c r="T539" s="224"/>
      <c r="AT539" s="225" t="s">
        <v>180</v>
      </c>
      <c r="AU539" s="225" t="s">
        <v>83</v>
      </c>
      <c r="AV539" s="12" t="s">
        <v>83</v>
      </c>
      <c r="AW539" s="12" t="s">
        <v>35</v>
      </c>
      <c r="AX539" s="12" t="s">
        <v>79</v>
      </c>
      <c r="AY539" s="225" t="s">
        <v>171</v>
      </c>
    </row>
    <row r="540" spans="2:65" s="12" customFormat="1" ht="13.5">
      <c r="B540" s="214"/>
      <c r="C540" s="215"/>
      <c r="D540" s="216" t="s">
        <v>180</v>
      </c>
      <c r="E540" s="215"/>
      <c r="F540" s="218" t="s">
        <v>885</v>
      </c>
      <c r="G540" s="215"/>
      <c r="H540" s="219">
        <v>88.128</v>
      </c>
      <c r="I540" s="220"/>
      <c r="J540" s="215"/>
      <c r="K540" s="215"/>
      <c r="L540" s="221"/>
      <c r="M540" s="222"/>
      <c r="N540" s="223"/>
      <c r="O540" s="223"/>
      <c r="P540" s="223"/>
      <c r="Q540" s="223"/>
      <c r="R540" s="223"/>
      <c r="S540" s="223"/>
      <c r="T540" s="224"/>
      <c r="AT540" s="225" t="s">
        <v>180</v>
      </c>
      <c r="AU540" s="225" t="s">
        <v>83</v>
      </c>
      <c r="AV540" s="12" t="s">
        <v>83</v>
      </c>
      <c r="AW540" s="12" t="s">
        <v>6</v>
      </c>
      <c r="AX540" s="12" t="s">
        <v>79</v>
      </c>
      <c r="AY540" s="225" t="s">
        <v>171</v>
      </c>
    </row>
    <row r="541" spans="2:65" s="1" customFormat="1" ht="22.5" customHeight="1">
      <c r="B541" s="41"/>
      <c r="C541" s="255" t="s">
        <v>886</v>
      </c>
      <c r="D541" s="255" t="s">
        <v>239</v>
      </c>
      <c r="E541" s="256" t="s">
        <v>887</v>
      </c>
      <c r="F541" s="257" t="s">
        <v>888</v>
      </c>
      <c r="G541" s="258" t="s">
        <v>184</v>
      </c>
      <c r="H541" s="259">
        <v>90.72</v>
      </c>
      <c r="I541" s="260"/>
      <c r="J541" s="261">
        <f>ROUND(I541*H541,2)</f>
        <v>0</v>
      </c>
      <c r="K541" s="257" t="s">
        <v>177</v>
      </c>
      <c r="L541" s="262"/>
      <c r="M541" s="263" t="s">
        <v>21</v>
      </c>
      <c r="N541" s="264" t="s">
        <v>43</v>
      </c>
      <c r="O541" s="42"/>
      <c r="P541" s="211">
        <f>O541*H541</f>
        <v>0</v>
      </c>
      <c r="Q541" s="211">
        <v>3.6900000000000002E-2</v>
      </c>
      <c r="R541" s="211">
        <f>Q541*H541</f>
        <v>3.3475680000000003</v>
      </c>
      <c r="S541" s="211">
        <v>0</v>
      </c>
      <c r="T541" s="212">
        <f>S541*H541</f>
        <v>0</v>
      </c>
      <c r="AR541" s="24" t="s">
        <v>362</v>
      </c>
      <c r="AT541" s="24" t="s">
        <v>239</v>
      </c>
      <c r="AU541" s="24" t="s">
        <v>83</v>
      </c>
      <c r="AY541" s="24" t="s">
        <v>171</v>
      </c>
      <c r="BE541" s="213">
        <f>IF(N541="základní",J541,0)</f>
        <v>0</v>
      </c>
      <c r="BF541" s="213">
        <f>IF(N541="snížená",J541,0)</f>
        <v>0</v>
      </c>
      <c r="BG541" s="213">
        <f>IF(N541="zákl. přenesená",J541,0)</f>
        <v>0</v>
      </c>
      <c r="BH541" s="213">
        <f>IF(N541="sníž. přenesená",J541,0)</f>
        <v>0</v>
      </c>
      <c r="BI541" s="213">
        <f>IF(N541="nulová",J541,0)</f>
        <v>0</v>
      </c>
      <c r="BJ541" s="24" t="s">
        <v>79</v>
      </c>
      <c r="BK541" s="213">
        <f>ROUND(I541*H541,2)</f>
        <v>0</v>
      </c>
      <c r="BL541" s="24" t="s">
        <v>273</v>
      </c>
      <c r="BM541" s="24" t="s">
        <v>889</v>
      </c>
    </row>
    <row r="542" spans="2:65" s="12" customFormat="1" ht="13.5">
      <c r="B542" s="214"/>
      <c r="C542" s="215"/>
      <c r="D542" s="226" t="s">
        <v>180</v>
      </c>
      <c r="E542" s="227" t="s">
        <v>21</v>
      </c>
      <c r="F542" s="228" t="s">
        <v>884</v>
      </c>
      <c r="G542" s="215"/>
      <c r="H542" s="229">
        <v>86.4</v>
      </c>
      <c r="I542" s="220"/>
      <c r="J542" s="215"/>
      <c r="K542" s="215"/>
      <c r="L542" s="221"/>
      <c r="M542" s="222"/>
      <c r="N542" s="223"/>
      <c r="O542" s="223"/>
      <c r="P542" s="223"/>
      <c r="Q542" s="223"/>
      <c r="R542" s="223"/>
      <c r="S542" s="223"/>
      <c r="T542" s="224"/>
      <c r="AT542" s="225" t="s">
        <v>180</v>
      </c>
      <c r="AU542" s="225" t="s">
        <v>83</v>
      </c>
      <c r="AV542" s="12" t="s">
        <v>83</v>
      </c>
      <c r="AW542" s="12" t="s">
        <v>35</v>
      </c>
      <c r="AX542" s="12" t="s">
        <v>79</v>
      </c>
      <c r="AY542" s="225" t="s">
        <v>171</v>
      </c>
    </row>
    <row r="543" spans="2:65" s="12" customFormat="1" ht="13.5">
      <c r="B543" s="214"/>
      <c r="C543" s="215"/>
      <c r="D543" s="216" t="s">
        <v>180</v>
      </c>
      <c r="E543" s="215"/>
      <c r="F543" s="218" t="s">
        <v>890</v>
      </c>
      <c r="G543" s="215"/>
      <c r="H543" s="219">
        <v>90.72</v>
      </c>
      <c r="I543" s="220"/>
      <c r="J543" s="215"/>
      <c r="K543" s="215"/>
      <c r="L543" s="221"/>
      <c r="M543" s="222"/>
      <c r="N543" s="223"/>
      <c r="O543" s="223"/>
      <c r="P543" s="223"/>
      <c r="Q543" s="223"/>
      <c r="R543" s="223"/>
      <c r="S543" s="223"/>
      <c r="T543" s="224"/>
      <c r="AT543" s="225" t="s">
        <v>180</v>
      </c>
      <c r="AU543" s="225" t="s">
        <v>83</v>
      </c>
      <c r="AV543" s="12" t="s">
        <v>83</v>
      </c>
      <c r="AW543" s="12" t="s">
        <v>6</v>
      </c>
      <c r="AX543" s="12" t="s">
        <v>79</v>
      </c>
      <c r="AY543" s="225" t="s">
        <v>171</v>
      </c>
    </row>
    <row r="544" spans="2:65" s="1" customFormat="1" ht="22.5" customHeight="1">
      <c r="B544" s="41"/>
      <c r="C544" s="202" t="s">
        <v>891</v>
      </c>
      <c r="D544" s="202" t="s">
        <v>173</v>
      </c>
      <c r="E544" s="203" t="s">
        <v>892</v>
      </c>
      <c r="F544" s="204" t="s">
        <v>893</v>
      </c>
      <c r="G544" s="205" t="s">
        <v>193</v>
      </c>
      <c r="H544" s="206">
        <v>9.984</v>
      </c>
      <c r="I544" s="207"/>
      <c r="J544" s="208">
        <f>ROUND(I544*H544,2)</f>
        <v>0</v>
      </c>
      <c r="K544" s="204" t="s">
        <v>177</v>
      </c>
      <c r="L544" s="61"/>
      <c r="M544" s="209" t="s">
        <v>21</v>
      </c>
      <c r="N544" s="210" t="s">
        <v>43</v>
      </c>
      <c r="O544" s="42"/>
      <c r="P544" s="211">
        <f>O544*H544</f>
        <v>0</v>
      </c>
      <c r="Q544" s="211">
        <v>2.4469999999999999E-2</v>
      </c>
      <c r="R544" s="211">
        <f>Q544*H544</f>
        <v>0.24430847999999999</v>
      </c>
      <c r="S544" s="211">
        <v>0</v>
      </c>
      <c r="T544" s="212">
        <f>S544*H544</f>
        <v>0</v>
      </c>
      <c r="AR544" s="24" t="s">
        <v>273</v>
      </c>
      <c r="AT544" s="24" t="s">
        <v>173</v>
      </c>
      <c r="AU544" s="24" t="s">
        <v>83</v>
      </c>
      <c r="AY544" s="24" t="s">
        <v>171</v>
      </c>
      <c r="BE544" s="213">
        <f>IF(N544="základní",J544,0)</f>
        <v>0</v>
      </c>
      <c r="BF544" s="213">
        <f>IF(N544="snížená",J544,0)</f>
        <v>0</v>
      </c>
      <c r="BG544" s="213">
        <f>IF(N544="zákl. přenesená",J544,0)</f>
        <v>0</v>
      </c>
      <c r="BH544" s="213">
        <f>IF(N544="sníž. přenesená",J544,0)</f>
        <v>0</v>
      </c>
      <c r="BI544" s="213">
        <f>IF(N544="nulová",J544,0)</f>
        <v>0</v>
      </c>
      <c r="BJ544" s="24" t="s">
        <v>79</v>
      </c>
      <c r="BK544" s="213">
        <f>ROUND(I544*H544,2)</f>
        <v>0</v>
      </c>
      <c r="BL544" s="24" t="s">
        <v>273</v>
      </c>
      <c r="BM544" s="24" t="s">
        <v>894</v>
      </c>
    </row>
    <row r="545" spans="2:65" s="12" customFormat="1" ht="13.5">
      <c r="B545" s="214"/>
      <c r="C545" s="215"/>
      <c r="D545" s="226" t="s">
        <v>180</v>
      </c>
      <c r="E545" s="227" t="s">
        <v>21</v>
      </c>
      <c r="F545" s="228" t="s">
        <v>895</v>
      </c>
      <c r="G545" s="215"/>
      <c r="H545" s="229">
        <v>9.5090000000000003</v>
      </c>
      <c r="I545" s="220"/>
      <c r="J545" s="215"/>
      <c r="K545" s="215"/>
      <c r="L545" s="221"/>
      <c r="M545" s="222"/>
      <c r="N545" s="223"/>
      <c r="O545" s="223"/>
      <c r="P545" s="223"/>
      <c r="Q545" s="223"/>
      <c r="R545" s="223"/>
      <c r="S545" s="223"/>
      <c r="T545" s="224"/>
      <c r="AT545" s="225" t="s">
        <v>180</v>
      </c>
      <c r="AU545" s="225" t="s">
        <v>83</v>
      </c>
      <c r="AV545" s="12" t="s">
        <v>83</v>
      </c>
      <c r="AW545" s="12" t="s">
        <v>35</v>
      </c>
      <c r="AX545" s="12" t="s">
        <v>79</v>
      </c>
      <c r="AY545" s="225" t="s">
        <v>171</v>
      </c>
    </row>
    <row r="546" spans="2:65" s="12" customFormat="1" ht="13.5">
      <c r="B546" s="214"/>
      <c r="C546" s="215"/>
      <c r="D546" s="216" t="s">
        <v>180</v>
      </c>
      <c r="E546" s="215"/>
      <c r="F546" s="218" t="s">
        <v>896</v>
      </c>
      <c r="G546" s="215"/>
      <c r="H546" s="219">
        <v>9.984</v>
      </c>
      <c r="I546" s="220"/>
      <c r="J546" s="215"/>
      <c r="K546" s="215"/>
      <c r="L546" s="221"/>
      <c r="M546" s="222"/>
      <c r="N546" s="223"/>
      <c r="O546" s="223"/>
      <c r="P546" s="223"/>
      <c r="Q546" s="223"/>
      <c r="R546" s="223"/>
      <c r="S546" s="223"/>
      <c r="T546" s="224"/>
      <c r="AT546" s="225" t="s">
        <v>180</v>
      </c>
      <c r="AU546" s="225" t="s">
        <v>83</v>
      </c>
      <c r="AV546" s="12" t="s">
        <v>83</v>
      </c>
      <c r="AW546" s="12" t="s">
        <v>6</v>
      </c>
      <c r="AX546" s="12" t="s">
        <v>79</v>
      </c>
      <c r="AY546" s="225" t="s">
        <v>171</v>
      </c>
    </row>
    <row r="547" spans="2:65" s="1" customFormat="1" ht="31.5" customHeight="1">
      <c r="B547" s="41"/>
      <c r="C547" s="202" t="s">
        <v>897</v>
      </c>
      <c r="D547" s="202" t="s">
        <v>173</v>
      </c>
      <c r="E547" s="203" t="s">
        <v>898</v>
      </c>
      <c r="F547" s="204" t="s">
        <v>899</v>
      </c>
      <c r="G547" s="205" t="s">
        <v>281</v>
      </c>
      <c r="H547" s="206">
        <v>139.1</v>
      </c>
      <c r="I547" s="207"/>
      <c r="J547" s="208">
        <f>ROUND(I547*H547,2)</f>
        <v>0</v>
      </c>
      <c r="K547" s="204" t="s">
        <v>177</v>
      </c>
      <c r="L547" s="61"/>
      <c r="M547" s="209" t="s">
        <v>21</v>
      </c>
      <c r="N547" s="210" t="s">
        <v>43</v>
      </c>
      <c r="O547" s="42"/>
      <c r="P547" s="211">
        <f>O547*H547</f>
        <v>0</v>
      </c>
      <c r="Q547" s="211">
        <v>0</v>
      </c>
      <c r="R547" s="211">
        <f>Q547*H547</f>
        <v>0</v>
      </c>
      <c r="S547" s="211">
        <v>0</v>
      </c>
      <c r="T547" s="212">
        <f>S547*H547</f>
        <v>0</v>
      </c>
      <c r="AR547" s="24" t="s">
        <v>273</v>
      </c>
      <c r="AT547" s="24" t="s">
        <v>173</v>
      </c>
      <c r="AU547" s="24" t="s">
        <v>83</v>
      </c>
      <c r="AY547" s="24" t="s">
        <v>171</v>
      </c>
      <c r="BE547" s="213">
        <f>IF(N547="základní",J547,0)</f>
        <v>0</v>
      </c>
      <c r="BF547" s="213">
        <f>IF(N547="snížená",J547,0)</f>
        <v>0</v>
      </c>
      <c r="BG547" s="213">
        <f>IF(N547="zákl. přenesená",J547,0)</f>
        <v>0</v>
      </c>
      <c r="BH547" s="213">
        <f>IF(N547="sníž. přenesená",J547,0)</f>
        <v>0</v>
      </c>
      <c r="BI547" s="213">
        <f>IF(N547="nulová",J547,0)</f>
        <v>0</v>
      </c>
      <c r="BJ547" s="24" t="s">
        <v>79</v>
      </c>
      <c r="BK547" s="213">
        <f>ROUND(I547*H547,2)</f>
        <v>0</v>
      </c>
      <c r="BL547" s="24" t="s">
        <v>273</v>
      </c>
      <c r="BM547" s="24" t="s">
        <v>900</v>
      </c>
    </row>
    <row r="548" spans="2:65" s="12" customFormat="1" ht="13.5">
      <c r="B548" s="214"/>
      <c r="C548" s="215"/>
      <c r="D548" s="216" t="s">
        <v>180</v>
      </c>
      <c r="E548" s="217" t="s">
        <v>21</v>
      </c>
      <c r="F548" s="218" t="s">
        <v>901</v>
      </c>
      <c r="G548" s="215"/>
      <c r="H548" s="219">
        <v>139.1</v>
      </c>
      <c r="I548" s="220"/>
      <c r="J548" s="215"/>
      <c r="K548" s="215"/>
      <c r="L548" s="221"/>
      <c r="M548" s="222"/>
      <c r="N548" s="223"/>
      <c r="O548" s="223"/>
      <c r="P548" s="223"/>
      <c r="Q548" s="223"/>
      <c r="R548" s="223"/>
      <c r="S548" s="223"/>
      <c r="T548" s="224"/>
      <c r="AT548" s="225" t="s">
        <v>180</v>
      </c>
      <c r="AU548" s="225" t="s">
        <v>83</v>
      </c>
      <c r="AV548" s="12" t="s">
        <v>83</v>
      </c>
      <c r="AW548" s="12" t="s">
        <v>35</v>
      </c>
      <c r="AX548" s="12" t="s">
        <v>79</v>
      </c>
      <c r="AY548" s="225" t="s">
        <v>171</v>
      </c>
    </row>
    <row r="549" spans="2:65" s="1" customFormat="1" ht="22.5" customHeight="1">
      <c r="B549" s="41"/>
      <c r="C549" s="255" t="s">
        <v>902</v>
      </c>
      <c r="D549" s="255" t="s">
        <v>239</v>
      </c>
      <c r="E549" s="256" t="s">
        <v>903</v>
      </c>
      <c r="F549" s="257" t="s">
        <v>904</v>
      </c>
      <c r="G549" s="258" t="s">
        <v>193</v>
      </c>
      <c r="H549" s="259">
        <v>1.224</v>
      </c>
      <c r="I549" s="260"/>
      <c r="J549" s="261">
        <f>ROUND(I549*H549,2)</f>
        <v>0</v>
      </c>
      <c r="K549" s="257" t="s">
        <v>177</v>
      </c>
      <c r="L549" s="262"/>
      <c r="M549" s="263" t="s">
        <v>21</v>
      </c>
      <c r="N549" s="264" t="s">
        <v>43</v>
      </c>
      <c r="O549" s="42"/>
      <c r="P549" s="211">
        <f>O549*H549</f>
        <v>0</v>
      </c>
      <c r="Q549" s="211">
        <v>0.55000000000000004</v>
      </c>
      <c r="R549" s="211">
        <f>Q549*H549</f>
        <v>0.67320000000000002</v>
      </c>
      <c r="S549" s="211">
        <v>0</v>
      </c>
      <c r="T549" s="212">
        <f>S549*H549</f>
        <v>0</v>
      </c>
      <c r="AR549" s="24" t="s">
        <v>362</v>
      </c>
      <c r="AT549" s="24" t="s">
        <v>239</v>
      </c>
      <c r="AU549" s="24" t="s">
        <v>83</v>
      </c>
      <c r="AY549" s="24" t="s">
        <v>171</v>
      </c>
      <c r="BE549" s="213">
        <f>IF(N549="základní",J549,0)</f>
        <v>0</v>
      </c>
      <c r="BF549" s="213">
        <f>IF(N549="snížená",J549,0)</f>
        <v>0</v>
      </c>
      <c r="BG549" s="213">
        <f>IF(N549="zákl. přenesená",J549,0)</f>
        <v>0</v>
      </c>
      <c r="BH549" s="213">
        <f>IF(N549="sníž. přenesená",J549,0)</f>
        <v>0</v>
      </c>
      <c r="BI549" s="213">
        <f>IF(N549="nulová",J549,0)</f>
        <v>0</v>
      </c>
      <c r="BJ549" s="24" t="s">
        <v>79</v>
      </c>
      <c r="BK549" s="213">
        <f>ROUND(I549*H549,2)</f>
        <v>0</v>
      </c>
      <c r="BL549" s="24" t="s">
        <v>273</v>
      </c>
      <c r="BM549" s="24" t="s">
        <v>905</v>
      </c>
    </row>
    <row r="550" spans="2:65" s="12" customFormat="1" ht="13.5">
      <c r="B550" s="214"/>
      <c r="C550" s="215"/>
      <c r="D550" s="226" t="s">
        <v>180</v>
      </c>
      <c r="E550" s="227" t="s">
        <v>21</v>
      </c>
      <c r="F550" s="228" t="s">
        <v>906</v>
      </c>
      <c r="G550" s="215"/>
      <c r="H550" s="229">
        <v>1.113</v>
      </c>
      <c r="I550" s="220"/>
      <c r="J550" s="215"/>
      <c r="K550" s="215"/>
      <c r="L550" s="221"/>
      <c r="M550" s="222"/>
      <c r="N550" s="223"/>
      <c r="O550" s="223"/>
      <c r="P550" s="223"/>
      <c r="Q550" s="223"/>
      <c r="R550" s="223"/>
      <c r="S550" s="223"/>
      <c r="T550" s="224"/>
      <c r="AT550" s="225" t="s">
        <v>180</v>
      </c>
      <c r="AU550" s="225" t="s">
        <v>83</v>
      </c>
      <c r="AV550" s="12" t="s">
        <v>83</v>
      </c>
      <c r="AW550" s="12" t="s">
        <v>35</v>
      </c>
      <c r="AX550" s="12" t="s">
        <v>79</v>
      </c>
      <c r="AY550" s="225" t="s">
        <v>171</v>
      </c>
    </row>
    <row r="551" spans="2:65" s="12" customFormat="1" ht="13.5">
      <c r="B551" s="214"/>
      <c r="C551" s="215"/>
      <c r="D551" s="216" t="s">
        <v>180</v>
      </c>
      <c r="E551" s="215"/>
      <c r="F551" s="218" t="s">
        <v>907</v>
      </c>
      <c r="G551" s="215"/>
      <c r="H551" s="219">
        <v>1.224</v>
      </c>
      <c r="I551" s="220"/>
      <c r="J551" s="215"/>
      <c r="K551" s="215"/>
      <c r="L551" s="221"/>
      <c r="M551" s="222"/>
      <c r="N551" s="223"/>
      <c r="O551" s="223"/>
      <c r="P551" s="223"/>
      <c r="Q551" s="223"/>
      <c r="R551" s="223"/>
      <c r="S551" s="223"/>
      <c r="T551" s="224"/>
      <c r="AT551" s="225" t="s">
        <v>180</v>
      </c>
      <c r="AU551" s="225" t="s">
        <v>83</v>
      </c>
      <c r="AV551" s="12" t="s">
        <v>83</v>
      </c>
      <c r="AW551" s="12" t="s">
        <v>6</v>
      </c>
      <c r="AX551" s="12" t="s">
        <v>79</v>
      </c>
      <c r="AY551" s="225" t="s">
        <v>171</v>
      </c>
    </row>
    <row r="552" spans="2:65" s="1" customFormat="1" ht="22.5" customHeight="1">
      <c r="B552" s="41"/>
      <c r="C552" s="202" t="s">
        <v>908</v>
      </c>
      <c r="D552" s="202" t="s">
        <v>173</v>
      </c>
      <c r="E552" s="203" t="s">
        <v>909</v>
      </c>
      <c r="F552" s="204" t="s">
        <v>910</v>
      </c>
      <c r="G552" s="205" t="s">
        <v>184</v>
      </c>
      <c r="H552" s="206">
        <v>3.78</v>
      </c>
      <c r="I552" s="207"/>
      <c r="J552" s="208">
        <f>ROUND(I552*H552,2)</f>
        <v>0</v>
      </c>
      <c r="K552" s="204" t="s">
        <v>177</v>
      </c>
      <c r="L552" s="61"/>
      <c r="M552" s="209" t="s">
        <v>21</v>
      </c>
      <c r="N552" s="210" t="s">
        <v>43</v>
      </c>
      <c r="O552" s="42"/>
      <c r="P552" s="211">
        <f>O552*H552</f>
        <v>0</v>
      </c>
      <c r="Q552" s="211">
        <v>2.9999999999999997E-4</v>
      </c>
      <c r="R552" s="211">
        <f>Q552*H552</f>
        <v>1.1339999999999998E-3</v>
      </c>
      <c r="S552" s="211">
        <v>0</v>
      </c>
      <c r="T552" s="212">
        <f>S552*H552</f>
        <v>0</v>
      </c>
      <c r="AR552" s="24" t="s">
        <v>273</v>
      </c>
      <c r="AT552" s="24" t="s">
        <v>173</v>
      </c>
      <c r="AU552" s="24" t="s">
        <v>83</v>
      </c>
      <c r="AY552" s="24" t="s">
        <v>171</v>
      </c>
      <c r="BE552" s="213">
        <f>IF(N552="základní",J552,0)</f>
        <v>0</v>
      </c>
      <c r="BF552" s="213">
        <f>IF(N552="snížená",J552,0)</f>
        <v>0</v>
      </c>
      <c r="BG552" s="213">
        <f>IF(N552="zákl. přenesená",J552,0)</f>
        <v>0</v>
      </c>
      <c r="BH552" s="213">
        <f>IF(N552="sníž. přenesená",J552,0)</f>
        <v>0</v>
      </c>
      <c r="BI552" s="213">
        <f>IF(N552="nulová",J552,0)</f>
        <v>0</v>
      </c>
      <c r="BJ552" s="24" t="s">
        <v>79</v>
      </c>
      <c r="BK552" s="213">
        <f>ROUND(I552*H552,2)</f>
        <v>0</v>
      </c>
      <c r="BL552" s="24" t="s">
        <v>273</v>
      </c>
      <c r="BM552" s="24" t="s">
        <v>911</v>
      </c>
    </row>
    <row r="553" spans="2:65" s="12" customFormat="1" ht="13.5">
      <c r="B553" s="214"/>
      <c r="C553" s="215"/>
      <c r="D553" s="216" t="s">
        <v>180</v>
      </c>
      <c r="E553" s="217" t="s">
        <v>21</v>
      </c>
      <c r="F553" s="218" t="s">
        <v>912</v>
      </c>
      <c r="G553" s="215"/>
      <c r="H553" s="219">
        <v>3.78</v>
      </c>
      <c r="I553" s="220"/>
      <c r="J553" s="215"/>
      <c r="K553" s="215"/>
      <c r="L553" s="221"/>
      <c r="M553" s="222"/>
      <c r="N553" s="223"/>
      <c r="O553" s="223"/>
      <c r="P553" s="223"/>
      <c r="Q553" s="223"/>
      <c r="R553" s="223"/>
      <c r="S553" s="223"/>
      <c r="T553" s="224"/>
      <c r="AT553" s="225" t="s">
        <v>180</v>
      </c>
      <c r="AU553" s="225" t="s">
        <v>83</v>
      </c>
      <c r="AV553" s="12" t="s">
        <v>83</v>
      </c>
      <c r="AW553" s="12" t="s">
        <v>35</v>
      </c>
      <c r="AX553" s="12" t="s">
        <v>79</v>
      </c>
      <c r="AY553" s="225" t="s">
        <v>171</v>
      </c>
    </row>
    <row r="554" spans="2:65" s="1" customFormat="1" ht="31.5" customHeight="1">
      <c r="B554" s="41"/>
      <c r="C554" s="202" t="s">
        <v>913</v>
      </c>
      <c r="D554" s="202" t="s">
        <v>173</v>
      </c>
      <c r="E554" s="203" t="s">
        <v>914</v>
      </c>
      <c r="F554" s="204" t="s">
        <v>915</v>
      </c>
      <c r="G554" s="205" t="s">
        <v>229</v>
      </c>
      <c r="H554" s="206">
        <v>15.159000000000001</v>
      </c>
      <c r="I554" s="207"/>
      <c r="J554" s="208">
        <f>ROUND(I554*H554,2)</f>
        <v>0</v>
      </c>
      <c r="K554" s="204" t="s">
        <v>177</v>
      </c>
      <c r="L554" s="61"/>
      <c r="M554" s="209" t="s">
        <v>21</v>
      </c>
      <c r="N554" s="210" t="s">
        <v>43</v>
      </c>
      <c r="O554" s="42"/>
      <c r="P554" s="211">
        <f>O554*H554</f>
        <v>0</v>
      </c>
      <c r="Q554" s="211">
        <v>0</v>
      </c>
      <c r="R554" s="211">
        <f>Q554*H554</f>
        <v>0</v>
      </c>
      <c r="S554" s="211">
        <v>0</v>
      </c>
      <c r="T554" s="212">
        <f>S554*H554</f>
        <v>0</v>
      </c>
      <c r="AR554" s="24" t="s">
        <v>273</v>
      </c>
      <c r="AT554" s="24" t="s">
        <v>173</v>
      </c>
      <c r="AU554" s="24" t="s">
        <v>83</v>
      </c>
      <c r="AY554" s="24" t="s">
        <v>171</v>
      </c>
      <c r="BE554" s="213">
        <f>IF(N554="základní",J554,0)</f>
        <v>0</v>
      </c>
      <c r="BF554" s="213">
        <f>IF(N554="snížená",J554,0)</f>
        <v>0</v>
      </c>
      <c r="BG554" s="213">
        <f>IF(N554="zákl. přenesená",J554,0)</f>
        <v>0</v>
      </c>
      <c r="BH554" s="213">
        <f>IF(N554="sníž. přenesená",J554,0)</f>
        <v>0</v>
      </c>
      <c r="BI554" s="213">
        <f>IF(N554="nulová",J554,0)</f>
        <v>0</v>
      </c>
      <c r="BJ554" s="24" t="s">
        <v>79</v>
      </c>
      <c r="BK554" s="213">
        <f>ROUND(I554*H554,2)</f>
        <v>0</v>
      </c>
      <c r="BL554" s="24" t="s">
        <v>273</v>
      </c>
      <c r="BM554" s="24" t="s">
        <v>916</v>
      </c>
    </row>
    <row r="555" spans="2:65" s="11" customFormat="1" ht="29.85" customHeight="1">
      <c r="B555" s="185"/>
      <c r="C555" s="186"/>
      <c r="D555" s="199" t="s">
        <v>71</v>
      </c>
      <c r="E555" s="200" t="s">
        <v>917</v>
      </c>
      <c r="F555" s="200" t="s">
        <v>918</v>
      </c>
      <c r="G555" s="186"/>
      <c r="H555" s="186"/>
      <c r="I555" s="189"/>
      <c r="J555" s="201">
        <f>BK555</f>
        <v>0</v>
      </c>
      <c r="K555" s="186"/>
      <c r="L555" s="191"/>
      <c r="M555" s="192"/>
      <c r="N555" s="193"/>
      <c r="O555" s="193"/>
      <c r="P555" s="194">
        <f>SUM(P556:P595)</f>
        <v>0</v>
      </c>
      <c r="Q555" s="193"/>
      <c r="R555" s="194">
        <f>SUM(R556:R595)</f>
        <v>4.6677504399999989</v>
      </c>
      <c r="S555" s="193"/>
      <c r="T555" s="195">
        <f>SUM(T556:T595)</f>
        <v>1.75056E-2</v>
      </c>
      <c r="AR555" s="196" t="s">
        <v>83</v>
      </c>
      <c r="AT555" s="197" t="s">
        <v>71</v>
      </c>
      <c r="AU555" s="197" t="s">
        <v>79</v>
      </c>
      <c r="AY555" s="196" t="s">
        <v>171</v>
      </c>
      <c r="BK555" s="198">
        <f>SUM(BK556:BK595)</f>
        <v>0</v>
      </c>
    </row>
    <row r="556" spans="2:65" s="1" customFormat="1" ht="44.25" customHeight="1">
      <c r="B556" s="41"/>
      <c r="C556" s="202" t="s">
        <v>919</v>
      </c>
      <c r="D556" s="202" t="s">
        <v>173</v>
      </c>
      <c r="E556" s="203" t="s">
        <v>920</v>
      </c>
      <c r="F556" s="204" t="s">
        <v>921</v>
      </c>
      <c r="G556" s="205" t="s">
        <v>184</v>
      </c>
      <c r="H556" s="206">
        <v>13.035</v>
      </c>
      <c r="I556" s="207"/>
      <c r="J556" s="208">
        <f>ROUND(I556*H556,2)</f>
        <v>0</v>
      </c>
      <c r="K556" s="204" t="s">
        <v>177</v>
      </c>
      <c r="L556" s="61"/>
      <c r="M556" s="209" t="s">
        <v>21</v>
      </c>
      <c r="N556" s="210" t="s">
        <v>43</v>
      </c>
      <c r="O556" s="42"/>
      <c r="P556" s="211">
        <f>O556*H556</f>
        <v>0</v>
      </c>
      <c r="Q556" s="211">
        <v>1.5180000000000001E-2</v>
      </c>
      <c r="R556" s="211">
        <f>Q556*H556</f>
        <v>0.1978713</v>
      </c>
      <c r="S556" s="211">
        <v>0</v>
      </c>
      <c r="T556" s="212">
        <f>S556*H556</f>
        <v>0</v>
      </c>
      <c r="AR556" s="24" t="s">
        <v>273</v>
      </c>
      <c r="AT556" s="24" t="s">
        <v>173</v>
      </c>
      <c r="AU556" s="24" t="s">
        <v>83</v>
      </c>
      <c r="AY556" s="24" t="s">
        <v>171</v>
      </c>
      <c r="BE556" s="213">
        <f>IF(N556="základní",J556,0)</f>
        <v>0</v>
      </c>
      <c r="BF556" s="213">
        <f>IF(N556="snížená",J556,0)</f>
        <v>0</v>
      </c>
      <c r="BG556" s="213">
        <f>IF(N556="zákl. přenesená",J556,0)</f>
        <v>0</v>
      </c>
      <c r="BH556" s="213">
        <f>IF(N556="sníž. přenesená",J556,0)</f>
        <v>0</v>
      </c>
      <c r="BI556" s="213">
        <f>IF(N556="nulová",J556,0)</f>
        <v>0</v>
      </c>
      <c r="BJ556" s="24" t="s">
        <v>79</v>
      </c>
      <c r="BK556" s="213">
        <f>ROUND(I556*H556,2)</f>
        <v>0</v>
      </c>
      <c r="BL556" s="24" t="s">
        <v>273</v>
      </c>
      <c r="BM556" s="24" t="s">
        <v>922</v>
      </c>
    </row>
    <row r="557" spans="2:65" s="12" customFormat="1" ht="13.5">
      <c r="B557" s="214"/>
      <c r="C557" s="215"/>
      <c r="D557" s="216" t="s">
        <v>180</v>
      </c>
      <c r="E557" s="217" t="s">
        <v>21</v>
      </c>
      <c r="F557" s="218" t="s">
        <v>923</v>
      </c>
      <c r="G557" s="215"/>
      <c r="H557" s="219">
        <v>13.035</v>
      </c>
      <c r="I557" s="220"/>
      <c r="J557" s="215"/>
      <c r="K557" s="215"/>
      <c r="L557" s="221"/>
      <c r="M557" s="222"/>
      <c r="N557" s="223"/>
      <c r="O557" s="223"/>
      <c r="P557" s="223"/>
      <c r="Q557" s="223"/>
      <c r="R557" s="223"/>
      <c r="S557" s="223"/>
      <c r="T557" s="224"/>
      <c r="AT557" s="225" t="s">
        <v>180</v>
      </c>
      <c r="AU557" s="225" t="s">
        <v>83</v>
      </c>
      <c r="AV557" s="12" t="s">
        <v>83</v>
      </c>
      <c r="AW557" s="12" t="s">
        <v>35</v>
      </c>
      <c r="AX557" s="12" t="s">
        <v>79</v>
      </c>
      <c r="AY557" s="225" t="s">
        <v>171</v>
      </c>
    </row>
    <row r="558" spans="2:65" s="1" customFormat="1" ht="44.25" customHeight="1">
      <c r="B558" s="41"/>
      <c r="C558" s="202" t="s">
        <v>924</v>
      </c>
      <c r="D558" s="202" t="s">
        <v>173</v>
      </c>
      <c r="E558" s="203" t="s">
        <v>925</v>
      </c>
      <c r="F558" s="204" t="s">
        <v>926</v>
      </c>
      <c r="G558" s="205" t="s">
        <v>184</v>
      </c>
      <c r="H558" s="206">
        <v>21.465</v>
      </c>
      <c r="I558" s="207"/>
      <c r="J558" s="208">
        <f>ROUND(I558*H558,2)</f>
        <v>0</v>
      </c>
      <c r="K558" s="204" t="s">
        <v>177</v>
      </c>
      <c r="L558" s="61"/>
      <c r="M558" s="209" t="s">
        <v>21</v>
      </c>
      <c r="N558" s="210" t="s">
        <v>43</v>
      </c>
      <c r="O558" s="42"/>
      <c r="P558" s="211">
        <f>O558*H558</f>
        <v>0</v>
      </c>
      <c r="Q558" s="211">
        <v>1.5730000000000001E-2</v>
      </c>
      <c r="R558" s="211">
        <f>Q558*H558</f>
        <v>0.33764445000000004</v>
      </c>
      <c r="S558" s="211">
        <v>0</v>
      </c>
      <c r="T558" s="212">
        <f>S558*H558</f>
        <v>0</v>
      </c>
      <c r="AR558" s="24" t="s">
        <v>273</v>
      </c>
      <c r="AT558" s="24" t="s">
        <v>173</v>
      </c>
      <c r="AU558" s="24" t="s">
        <v>83</v>
      </c>
      <c r="AY558" s="24" t="s">
        <v>171</v>
      </c>
      <c r="BE558" s="213">
        <f>IF(N558="základní",J558,0)</f>
        <v>0</v>
      </c>
      <c r="BF558" s="213">
        <f>IF(N558="snížená",J558,0)</f>
        <v>0</v>
      </c>
      <c r="BG558" s="213">
        <f>IF(N558="zákl. přenesená",J558,0)</f>
        <v>0</v>
      </c>
      <c r="BH558" s="213">
        <f>IF(N558="sníž. přenesená",J558,0)</f>
        <v>0</v>
      </c>
      <c r="BI558" s="213">
        <f>IF(N558="nulová",J558,0)</f>
        <v>0</v>
      </c>
      <c r="BJ558" s="24" t="s">
        <v>79</v>
      </c>
      <c r="BK558" s="213">
        <f>ROUND(I558*H558,2)</f>
        <v>0</v>
      </c>
      <c r="BL558" s="24" t="s">
        <v>273</v>
      </c>
      <c r="BM558" s="24" t="s">
        <v>927</v>
      </c>
    </row>
    <row r="559" spans="2:65" s="12" customFormat="1" ht="13.5">
      <c r="B559" s="214"/>
      <c r="C559" s="215"/>
      <c r="D559" s="226" t="s">
        <v>180</v>
      </c>
      <c r="E559" s="227" t="s">
        <v>21</v>
      </c>
      <c r="F559" s="228" t="s">
        <v>928</v>
      </c>
      <c r="G559" s="215"/>
      <c r="H559" s="229">
        <v>16.664999999999999</v>
      </c>
      <c r="I559" s="220"/>
      <c r="J559" s="215"/>
      <c r="K559" s="215"/>
      <c r="L559" s="221"/>
      <c r="M559" s="222"/>
      <c r="N559" s="223"/>
      <c r="O559" s="223"/>
      <c r="P559" s="223"/>
      <c r="Q559" s="223"/>
      <c r="R559" s="223"/>
      <c r="S559" s="223"/>
      <c r="T559" s="224"/>
      <c r="AT559" s="225" t="s">
        <v>180</v>
      </c>
      <c r="AU559" s="225" t="s">
        <v>83</v>
      </c>
      <c r="AV559" s="12" t="s">
        <v>83</v>
      </c>
      <c r="AW559" s="12" t="s">
        <v>35</v>
      </c>
      <c r="AX559" s="12" t="s">
        <v>72</v>
      </c>
      <c r="AY559" s="225" t="s">
        <v>171</v>
      </c>
    </row>
    <row r="560" spans="2:65" s="12" customFormat="1" ht="13.5">
      <c r="B560" s="214"/>
      <c r="C560" s="215"/>
      <c r="D560" s="226" t="s">
        <v>180</v>
      </c>
      <c r="E560" s="227" t="s">
        <v>21</v>
      </c>
      <c r="F560" s="228" t="s">
        <v>929</v>
      </c>
      <c r="G560" s="215"/>
      <c r="H560" s="229">
        <v>4.8</v>
      </c>
      <c r="I560" s="220"/>
      <c r="J560" s="215"/>
      <c r="K560" s="215"/>
      <c r="L560" s="221"/>
      <c r="M560" s="222"/>
      <c r="N560" s="223"/>
      <c r="O560" s="223"/>
      <c r="P560" s="223"/>
      <c r="Q560" s="223"/>
      <c r="R560" s="223"/>
      <c r="S560" s="223"/>
      <c r="T560" s="224"/>
      <c r="AT560" s="225" t="s">
        <v>180</v>
      </c>
      <c r="AU560" s="225" t="s">
        <v>83</v>
      </c>
      <c r="AV560" s="12" t="s">
        <v>83</v>
      </c>
      <c r="AW560" s="12" t="s">
        <v>35</v>
      </c>
      <c r="AX560" s="12" t="s">
        <v>72</v>
      </c>
      <c r="AY560" s="225" t="s">
        <v>171</v>
      </c>
    </row>
    <row r="561" spans="2:65" s="13" customFormat="1" ht="13.5">
      <c r="B561" s="230"/>
      <c r="C561" s="231"/>
      <c r="D561" s="216" t="s">
        <v>180</v>
      </c>
      <c r="E561" s="241" t="s">
        <v>21</v>
      </c>
      <c r="F561" s="242" t="s">
        <v>207</v>
      </c>
      <c r="G561" s="231"/>
      <c r="H561" s="243">
        <v>21.465</v>
      </c>
      <c r="I561" s="235"/>
      <c r="J561" s="231"/>
      <c r="K561" s="231"/>
      <c r="L561" s="236"/>
      <c r="M561" s="237"/>
      <c r="N561" s="238"/>
      <c r="O561" s="238"/>
      <c r="P561" s="238"/>
      <c r="Q561" s="238"/>
      <c r="R561" s="238"/>
      <c r="S561" s="238"/>
      <c r="T561" s="239"/>
      <c r="AT561" s="240" t="s">
        <v>180</v>
      </c>
      <c r="AU561" s="240" t="s">
        <v>83</v>
      </c>
      <c r="AV561" s="13" t="s">
        <v>178</v>
      </c>
      <c r="AW561" s="13" t="s">
        <v>35</v>
      </c>
      <c r="AX561" s="13" t="s">
        <v>79</v>
      </c>
      <c r="AY561" s="240" t="s">
        <v>171</v>
      </c>
    </row>
    <row r="562" spans="2:65" s="1" customFormat="1" ht="31.5" customHeight="1">
      <c r="B562" s="41"/>
      <c r="C562" s="202" t="s">
        <v>930</v>
      </c>
      <c r="D562" s="202" t="s">
        <v>173</v>
      </c>
      <c r="E562" s="203" t="s">
        <v>931</v>
      </c>
      <c r="F562" s="204" t="s">
        <v>932</v>
      </c>
      <c r="G562" s="205" t="s">
        <v>184</v>
      </c>
      <c r="H562" s="206">
        <v>211.905</v>
      </c>
      <c r="I562" s="207"/>
      <c r="J562" s="208">
        <f>ROUND(I562*H562,2)</f>
        <v>0</v>
      </c>
      <c r="K562" s="204" t="s">
        <v>177</v>
      </c>
      <c r="L562" s="61"/>
      <c r="M562" s="209" t="s">
        <v>21</v>
      </c>
      <c r="N562" s="210" t="s">
        <v>43</v>
      </c>
      <c r="O562" s="42"/>
      <c r="P562" s="211">
        <f>O562*H562</f>
        <v>0</v>
      </c>
      <c r="Q562" s="211">
        <v>1.223E-2</v>
      </c>
      <c r="R562" s="211">
        <f>Q562*H562</f>
        <v>2.5915981499999998</v>
      </c>
      <c r="S562" s="211">
        <v>0</v>
      </c>
      <c r="T562" s="212">
        <f>S562*H562</f>
        <v>0</v>
      </c>
      <c r="AR562" s="24" t="s">
        <v>273</v>
      </c>
      <c r="AT562" s="24" t="s">
        <v>173</v>
      </c>
      <c r="AU562" s="24" t="s">
        <v>83</v>
      </c>
      <c r="AY562" s="24" t="s">
        <v>171</v>
      </c>
      <c r="BE562" s="213">
        <f>IF(N562="základní",J562,0)</f>
        <v>0</v>
      </c>
      <c r="BF562" s="213">
        <f>IF(N562="snížená",J562,0)</f>
        <v>0</v>
      </c>
      <c r="BG562" s="213">
        <f>IF(N562="zákl. přenesená",J562,0)</f>
        <v>0</v>
      </c>
      <c r="BH562" s="213">
        <f>IF(N562="sníž. přenesená",J562,0)</f>
        <v>0</v>
      </c>
      <c r="BI562" s="213">
        <f>IF(N562="nulová",J562,0)</f>
        <v>0</v>
      </c>
      <c r="BJ562" s="24" t="s">
        <v>79</v>
      </c>
      <c r="BK562" s="213">
        <f>ROUND(I562*H562,2)</f>
        <v>0</v>
      </c>
      <c r="BL562" s="24" t="s">
        <v>273</v>
      </c>
      <c r="BM562" s="24" t="s">
        <v>933</v>
      </c>
    </row>
    <row r="563" spans="2:65" s="12" customFormat="1" ht="13.5">
      <c r="B563" s="214"/>
      <c r="C563" s="215"/>
      <c r="D563" s="226" t="s">
        <v>180</v>
      </c>
      <c r="E563" s="227" t="s">
        <v>21</v>
      </c>
      <c r="F563" s="228" t="s">
        <v>934</v>
      </c>
      <c r="G563" s="215"/>
      <c r="H563" s="229">
        <v>276.87</v>
      </c>
      <c r="I563" s="220"/>
      <c r="J563" s="215"/>
      <c r="K563" s="215"/>
      <c r="L563" s="221"/>
      <c r="M563" s="222"/>
      <c r="N563" s="223"/>
      <c r="O563" s="223"/>
      <c r="P563" s="223"/>
      <c r="Q563" s="223"/>
      <c r="R563" s="223"/>
      <c r="S563" s="223"/>
      <c r="T563" s="224"/>
      <c r="AT563" s="225" t="s">
        <v>180</v>
      </c>
      <c r="AU563" s="225" t="s">
        <v>83</v>
      </c>
      <c r="AV563" s="12" t="s">
        <v>83</v>
      </c>
      <c r="AW563" s="12" t="s">
        <v>35</v>
      </c>
      <c r="AX563" s="12" t="s">
        <v>72</v>
      </c>
      <c r="AY563" s="225" t="s">
        <v>171</v>
      </c>
    </row>
    <row r="564" spans="2:65" s="12" customFormat="1" ht="13.5">
      <c r="B564" s="214"/>
      <c r="C564" s="215"/>
      <c r="D564" s="226" t="s">
        <v>180</v>
      </c>
      <c r="E564" s="227" t="s">
        <v>21</v>
      </c>
      <c r="F564" s="228" t="s">
        <v>935</v>
      </c>
      <c r="G564" s="215"/>
      <c r="H564" s="229">
        <v>-69.12</v>
      </c>
      <c r="I564" s="220"/>
      <c r="J564" s="215"/>
      <c r="K564" s="215"/>
      <c r="L564" s="221"/>
      <c r="M564" s="222"/>
      <c r="N564" s="223"/>
      <c r="O564" s="223"/>
      <c r="P564" s="223"/>
      <c r="Q564" s="223"/>
      <c r="R564" s="223"/>
      <c r="S564" s="223"/>
      <c r="T564" s="224"/>
      <c r="AT564" s="225" t="s">
        <v>180</v>
      </c>
      <c r="AU564" s="225" t="s">
        <v>83</v>
      </c>
      <c r="AV564" s="12" t="s">
        <v>83</v>
      </c>
      <c r="AW564" s="12" t="s">
        <v>35</v>
      </c>
      <c r="AX564" s="12" t="s">
        <v>72</v>
      </c>
      <c r="AY564" s="225" t="s">
        <v>171</v>
      </c>
    </row>
    <row r="565" spans="2:65" s="13" customFormat="1" ht="13.5">
      <c r="B565" s="230"/>
      <c r="C565" s="231"/>
      <c r="D565" s="226" t="s">
        <v>180</v>
      </c>
      <c r="E565" s="232" t="s">
        <v>21</v>
      </c>
      <c r="F565" s="233" t="s">
        <v>207</v>
      </c>
      <c r="G565" s="231"/>
      <c r="H565" s="234">
        <v>207.75</v>
      </c>
      <c r="I565" s="235"/>
      <c r="J565" s="231"/>
      <c r="K565" s="231"/>
      <c r="L565" s="236"/>
      <c r="M565" s="237"/>
      <c r="N565" s="238"/>
      <c r="O565" s="238"/>
      <c r="P565" s="238"/>
      <c r="Q565" s="238"/>
      <c r="R565" s="238"/>
      <c r="S565" s="238"/>
      <c r="T565" s="239"/>
      <c r="AT565" s="240" t="s">
        <v>180</v>
      </c>
      <c r="AU565" s="240" t="s">
        <v>83</v>
      </c>
      <c r="AV565" s="13" t="s">
        <v>178</v>
      </c>
      <c r="AW565" s="13" t="s">
        <v>35</v>
      </c>
      <c r="AX565" s="13" t="s">
        <v>79</v>
      </c>
      <c r="AY565" s="240" t="s">
        <v>171</v>
      </c>
    </row>
    <row r="566" spans="2:65" s="12" customFormat="1" ht="13.5">
      <c r="B566" s="214"/>
      <c r="C566" s="215"/>
      <c r="D566" s="216" t="s">
        <v>180</v>
      </c>
      <c r="E566" s="215"/>
      <c r="F566" s="218" t="s">
        <v>936</v>
      </c>
      <c r="G566" s="215"/>
      <c r="H566" s="219">
        <v>211.905</v>
      </c>
      <c r="I566" s="220"/>
      <c r="J566" s="215"/>
      <c r="K566" s="215"/>
      <c r="L566" s="221"/>
      <c r="M566" s="222"/>
      <c r="N566" s="223"/>
      <c r="O566" s="223"/>
      <c r="P566" s="223"/>
      <c r="Q566" s="223"/>
      <c r="R566" s="223"/>
      <c r="S566" s="223"/>
      <c r="T566" s="224"/>
      <c r="AT566" s="225" t="s">
        <v>180</v>
      </c>
      <c r="AU566" s="225" t="s">
        <v>83</v>
      </c>
      <c r="AV566" s="12" t="s">
        <v>83</v>
      </c>
      <c r="AW566" s="12" t="s">
        <v>6</v>
      </c>
      <c r="AX566" s="12" t="s">
        <v>79</v>
      </c>
      <c r="AY566" s="225" t="s">
        <v>171</v>
      </c>
    </row>
    <row r="567" spans="2:65" s="1" customFormat="1" ht="44.25" customHeight="1">
      <c r="B567" s="41"/>
      <c r="C567" s="202" t="s">
        <v>937</v>
      </c>
      <c r="D567" s="202" t="s">
        <v>173</v>
      </c>
      <c r="E567" s="203" t="s">
        <v>938</v>
      </c>
      <c r="F567" s="204" t="s">
        <v>939</v>
      </c>
      <c r="G567" s="205" t="s">
        <v>184</v>
      </c>
      <c r="H567" s="206">
        <v>22.77</v>
      </c>
      <c r="I567" s="207"/>
      <c r="J567" s="208">
        <f>ROUND(I567*H567,2)</f>
        <v>0</v>
      </c>
      <c r="K567" s="204" t="s">
        <v>177</v>
      </c>
      <c r="L567" s="61"/>
      <c r="M567" s="209" t="s">
        <v>21</v>
      </c>
      <c r="N567" s="210" t="s">
        <v>43</v>
      </c>
      <c r="O567" s="42"/>
      <c r="P567" s="211">
        <f>O567*H567</f>
        <v>0</v>
      </c>
      <c r="Q567" s="211">
        <v>1.2540000000000001E-2</v>
      </c>
      <c r="R567" s="211">
        <f>Q567*H567</f>
        <v>0.28553580000000001</v>
      </c>
      <c r="S567" s="211">
        <v>0</v>
      </c>
      <c r="T567" s="212">
        <f>S567*H567</f>
        <v>0</v>
      </c>
      <c r="AR567" s="24" t="s">
        <v>273</v>
      </c>
      <c r="AT567" s="24" t="s">
        <v>173</v>
      </c>
      <c r="AU567" s="24" t="s">
        <v>83</v>
      </c>
      <c r="AY567" s="24" t="s">
        <v>171</v>
      </c>
      <c r="BE567" s="213">
        <f>IF(N567="základní",J567,0)</f>
        <v>0</v>
      </c>
      <c r="BF567" s="213">
        <f>IF(N567="snížená",J567,0)</f>
        <v>0</v>
      </c>
      <c r="BG567" s="213">
        <f>IF(N567="zákl. přenesená",J567,0)</f>
        <v>0</v>
      </c>
      <c r="BH567" s="213">
        <f>IF(N567="sníž. přenesená",J567,0)</f>
        <v>0</v>
      </c>
      <c r="BI567" s="213">
        <f>IF(N567="nulová",J567,0)</f>
        <v>0</v>
      </c>
      <c r="BJ567" s="24" t="s">
        <v>79</v>
      </c>
      <c r="BK567" s="213">
        <f>ROUND(I567*H567,2)</f>
        <v>0</v>
      </c>
      <c r="BL567" s="24" t="s">
        <v>273</v>
      </c>
      <c r="BM567" s="24" t="s">
        <v>940</v>
      </c>
    </row>
    <row r="568" spans="2:65" s="12" customFormat="1" ht="13.5">
      <c r="B568" s="214"/>
      <c r="C568" s="215"/>
      <c r="D568" s="216" t="s">
        <v>180</v>
      </c>
      <c r="E568" s="217" t="s">
        <v>21</v>
      </c>
      <c r="F568" s="218" t="s">
        <v>941</v>
      </c>
      <c r="G568" s="215"/>
      <c r="H568" s="219">
        <v>22.77</v>
      </c>
      <c r="I568" s="220"/>
      <c r="J568" s="215"/>
      <c r="K568" s="215"/>
      <c r="L568" s="221"/>
      <c r="M568" s="222"/>
      <c r="N568" s="223"/>
      <c r="O568" s="223"/>
      <c r="P568" s="223"/>
      <c r="Q568" s="223"/>
      <c r="R568" s="223"/>
      <c r="S568" s="223"/>
      <c r="T568" s="224"/>
      <c r="AT568" s="225" t="s">
        <v>180</v>
      </c>
      <c r="AU568" s="225" t="s">
        <v>83</v>
      </c>
      <c r="AV568" s="12" t="s">
        <v>83</v>
      </c>
      <c r="AW568" s="12" t="s">
        <v>35</v>
      </c>
      <c r="AX568" s="12" t="s">
        <v>79</v>
      </c>
      <c r="AY568" s="225" t="s">
        <v>171</v>
      </c>
    </row>
    <row r="569" spans="2:65" s="1" customFormat="1" ht="31.5" customHeight="1">
      <c r="B569" s="41"/>
      <c r="C569" s="202" t="s">
        <v>942</v>
      </c>
      <c r="D569" s="202" t="s">
        <v>173</v>
      </c>
      <c r="E569" s="203" t="s">
        <v>943</v>
      </c>
      <c r="F569" s="204" t="s">
        <v>944</v>
      </c>
      <c r="G569" s="205" t="s">
        <v>184</v>
      </c>
      <c r="H569" s="206">
        <v>5.6779999999999999</v>
      </c>
      <c r="I569" s="207"/>
      <c r="J569" s="208">
        <f>ROUND(I569*H569,2)</f>
        <v>0</v>
      </c>
      <c r="K569" s="204" t="s">
        <v>177</v>
      </c>
      <c r="L569" s="61"/>
      <c r="M569" s="209" t="s">
        <v>21</v>
      </c>
      <c r="N569" s="210" t="s">
        <v>43</v>
      </c>
      <c r="O569" s="42"/>
      <c r="P569" s="211">
        <f>O569*H569</f>
        <v>0</v>
      </c>
      <c r="Q569" s="211">
        <v>3.1E-4</v>
      </c>
      <c r="R569" s="211">
        <f>Q569*H569</f>
        <v>1.7601800000000001E-3</v>
      </c>
      <c r="S569" s="211">
        <v>0</v>
      </c>
      <c r="T569" s="212">
        <f>S569*H569</f>
        <v>0</v>
      </c>
      <c r="AR569" s="24" t="s">
        <v>273</v>
      </c>
      <c r="AT569" s="24" t="s">
        <v>173</v>
      </c>
      <c r="AU569" s="24" t="s">
        <v>83</v>
      </c>
      <c r="AY569" s="24" t="s">
        <v>171</v>
      </c>
      <c r="BE569" s="213">
        <f>IF(N569="základní",J569,0)</f>
        <v>0</v>
      </c>
      <c r="BF569" s="213">
        <f>IF(N569="snížená",J569,0)</f>
        <v>0</v>
      </c>
      <c r="BG569" s="213">
        <f>IF(N569="zákl. přenesená",J569,0)</f>
        <v>0</v>
      </c>
      <c r="BH569" s="213">
        <f>IF(N569="sníž. přenesená",J569,0)</f>
        <v>0</v>
      </c>
      <c r="BI569" s="213">
        <f>IF(N569="nulová",J569,0)</f>
        <v>0</v>
      </c>
      <c r="BJ569" s="24" t="s">
        <v>79</v>
      </c>
      <c r="BK569" s="213">
        <f>ROUND(I569*H569,2)</f>
        <v>0</v>
      </c>
      <c r="BL569" s="24" t="s">
        <v>273</v>
      </c>
      <c r="BM569" s="24" t="s">
        <v>945</v>
      </c>
    </row>
    <row r="570" spans="2:65" s="12" customFormat="1" ht="13.5">
      <c r="B570" s="214"/>
      <c r="C570" s="215"/>
      <c r="D570" s="226" t="s">
        <v>180</v>
      </c>
      <c r="E570" s="227" t="s">
        <v>21</v>
      </c>
      <c r="F570" s="228" t="s">
        <v>946</v>
      </c>
      <c r="G570" s="215"/>
      <c r="H570" s="229">
        <v>2.25</v>
      </c>
      <c r="I570" s="220"/>
      <c r="J570" s="215"/>
      <c r="K570" s="215"/>
      <c r="L570" s="221"/>
      <c r="M570" s="222"/>
      <c r="N570" s="223"/>
      <c r="O570" s="223"/>
      <c r="P570" s="223"/>
      <c r="Q570" s="223"/>
      <c r="R570" s="223"/>
      <c r="S570" s="223"/>
      <c r="T570" s="224"/>
      <c r="AT570" s="225" t="s">
        <v>180</v>
      </c>
      <c r="AU570" s="225" t="s">
        <v>83</v>
      </c>
      <c r="AV570" s="12" t="s">
        <v>83</v>
      </c>
      <c r="AW570" s="12" t="s">
        <v>35</v>
      </c>
      <c r="AX570" s="12" t="s">
        <v>72</v>
      </c>
      <c r="AY570" s="225" t="s">
        <v>171</v>
      </c>
    </row>
    <row r="571" spans="2:65" s="12" customFormat="1" ht="13.5">
      <c r="B571" s="214"/>
      <c r="C571" s="215"/>
      <c r="D571" s="226" t="s">
        <v>180</v>
      </c>
      <c r="E571" s="227" t="s">
        <v>21</v>
      </c>
      <c r="F571" s="228" t="s">
        <v>295</v>
      </c>
      <c r="G571" s="215"/>
      <c r="H571" s="229">
        <v>2.1150000000000002</v>
      </c>
      <c r="I571" s="220"/>
      <c r="J571" s="215"/>
      <c r="K571" s="215"/>
      <c r="L571" s="221"/>
      <c r="M571" s="222"/>
      <c r="N571" s="223"/>
      <c r="O571" s="223"/>
      <c r="P571" s="223"/>
      <c r="Q571" s="223"/>
      <c r="R571" s="223"/>
      <c r="S571" s="223"/>
      <c r="T571" s="224"/>
      <c r="AT571" s="225" t="s">
        <v>180</v>
      </c>
      <c r="AU571" s="225" t="s">
        <v>83</v>
      </c>
      <c r="AV571" s="12" t="s">
        <v>83</v>
      </c>
      <c r="AW571" s="12" t="s">
        <v>35</v>
      </c>
      <c r="AX571" s="12" t="s">
        <v>72</v>
      </c>
      <c r="AY571" s="225" t="s">
        <v>171</v>
      </c>
    </row>
    <row r="572" spans="2:65" s="12" customFormat="1" ht="13.5">
      <c r="B572" s="214"/>
      <c r="C572" s="215"/>
      <c r="D572" s="226" t="s">
        <v>180</v>
      </c>
      <c r="E572" s="227" t="s">
        <v>21</v>
      </c>
      <c r="F572" s="228" t="s">
        <v>296</v>
      </c>
      <c r="G572" s="215"/>
      <c r="H572" s="229">
        <v>1.3129999999999999</v>
      </c>
      <c r="I572" s="220"/>
      <c r="J572" s="215"/>
      <c r="K572" s="215"/>
      <c r="L572" s="221"/>
      <c r="M572" s="222"/>
      <c r="N572" s="223"/>
      <c r="O572" s="223"/>
      <c r="P572" s="223"/>
      <c r="Q572" s="223"/>
      <c r="R572" s="223"/>
      <c r="S572" s="223"/>
      <c r="T572" s="224"/>
      <c r="AT572" s="225" t="s">
        <v>180</v>
      </c>
      <c r="AU572" s="225" t="s">
        <v>83</v>
      </c>
      <c r="AV572" s="12" t="s">
        <v>83</v>
      </c>
      <c r="AW572" s="12" t="s">
        <v>35</v>
      </c>
      <c r="AX572" s="12" t="s">
        <v>72</v>
      </c>
      <c r="AY572" s="225" t="s">
        <v>171</v>
      </c>
    </row>
    <row r="573" spans="2:65" s="13" customFormat="1" ht="13.5">
      <c r="B573" s="230"/>
      <c r="C573" s="231"/>
      <c r="D573" s="216" t="s">
        <v>180</v>
      </c>
      <c r="E573" s="241" t="s">
        <v>21</v>
      </c>
      <c r="F573" s="242" t="s">
        <v>207</v>
      </c>
      <c r="G573" s="231"/>
      <c r="H573" s="243">
        <v>5.6779999999999999</v>
      </c>
      <c r="I573" s="235"/>
      <c r="J573" s="231"/>
      <c r="K573" s="231"/>
      <c r="L573" s="236"/>
      <c r="M573" s="237"/>
      <c r="N573" s="238"/>
      <c r="O573" s="238"/>
      <c r="P573" s="238"/>
      <c r="Q573" s="238"/>
      <c r="R573" s="238"/>
      <c r="S573" s="238"/>
      <c r="T573" s="239"/>
      <c r="AT573" s="240" t="s">
        <v>180</v>
      </c>
      <c r="AU573" s="240" t="s">
        <v>83</v>
      </c>
      <c r="AV573" s="13" t="s">
        <v>178</v>
      </c>
      <c r="AW573" s="13" t="s">
        <v>35</v>
      </c>
      <c r="AX573" s="13" t="s">
        <v>79</v>
      </c>
      <c r="AY573" s="240" t="s">
        <v>171</v>
      </c>
    </row>
    <row r="574" spans="2:65" s="1" customFormat="1" ht="22.5" customHeight="1">
      <c r="B574" s="41"/>
      <c r="C574" s="255" t="s">
        <v>947</v>
      </c>
      <c r="D574" s="255" t="s">
        <v>239</v>
      </c>
      <c r="E574" s="256" t="s">
        <v>948</v>
      </c>
      <c r="F574" s="257" t="s">
        <v>949</v>
      </c>
      <c r="G574" s="258" t="s">
        <v>184</v>
      </c>
      <c r="H574" s="259">
        <v>6.2460000000000004</v>
      </c>
      <c r="I574" s="260"/>
      <c r="J574" s="261">
        <f>ROUND(I574*H574,2)</f>
        <v>0</v>
      </c>
      <c r="K574" s="257" t="s">
        <v>21</v>
      </c>
      <c r="L574" s="262"/>
      <c r="M574" s="263" t="s">
        <v>21</v>
      </c>
      <c r="N574" s="264" t="s">
        <v>43</v>
      </c>
      <c r="O574" s="42"/>
      <c r="P574" s="211">
        <f>O574*H574</f>
        <v>0</v>
      </c>
      <c r="Q574" s="211">
        <v>1.4999999999999999E-2</v>
      </c>
      <c r="R574" s="211">
        <f>Q574*H574</f>
        <v>9.3690000000000009E-2</v>
      </c>
      <c r="S574" s="211">
        <v>0</v>
      </c>
      <c r="T574" s="212">
        <f>S574*H574</f>
        <v>0</v>
      </c>
      <c r="AR574" s="24" t="s">
        <v>215</v>
      </c>
      <c r="AT574" s="24" t="s">
        <v>239</v>
      </c>
      <c r="AU574" s="24" t="s">
        <v>83</v>
      </c>
      <c r="AY574" s="24" t="s">
        <v>171</v>
      </c>
      <c r="BE574" s="213">
        <f>IF(N574="základní",J574,0)</f>
        <v>0</v>
      </c>
      <c r="BF574" s="213">
        <f>IF(N574="snížená",J574,0)</f>
        <v>0</v>
      </c>
      <c r="BG574" s="213">
        <f>IF(N574="zákl. přenesená",J574,0)</f>
        <v>0</v>
      </c>
      <c r="BH574" s="213">
        <f>IF(N574="sníž. přenesená",J574,0)</f>
        <v>0</v>
      </c>
      <c r="BI574" s="213">
        <f>IF(N574="nulová",J574,0)</f>
        <v>0</v>
      </c>
      <c r="BJ574" s="24" t="s">
        <v>79</v>
      </c>
      <c r="BK574" s="213">
        <f>ROUND(I574*H574,2)</f>
        <v>0</v>
      </c>
      <c r="BL574" s="24" t="s">
        <v>178</v>
      </c>
      <c r="BM574" s="24" t="s">
        <v>950</v>
      </c>
    </row>
    <row r="575" spans="2:65" s="12" customFormat="1" ht="13.5">
      <c r="B575" s="214"/>
      <c r="C575" s="215"/>
      <c r="D575" s="226" t="s">
        <v>180</v>
      </c>
      <c r="E575" s="227" t="s">
        <v>21</v>
      </c>
      <c r="F575" s="228" t="s">
        <v>951</v>
      </c>
      <c r="G575" s="215"/>
      <c r="H575" s="229">
        <v>2.25</v>
      </c>
      <c r="I575" s="220"/>
      <c r="J575" s="215"/>
      <c r="K575" s="215"/>
      <c r="L575" s="221"/>
      <c r="M575" s="222"/>
      <c r="N575" s="223"/>
      <c r="O575" s="223"/>
      <c r="P575" s="223"/>
      <c r="Q575" s="223"/>
      <c r="R575" s="223"/>
      <c r="S575" s="223"/>
      <c r="T575" s="224"/>
      <c r="AT575" s="225" t="s">
        <v>180</v>
      </c>
      <c r="AU575" s="225" t="s">
        <v>83</v>
      </c>
      <c r="AV575" s="12" t="s">
        <v>83</v>
      </c>
      <c r="AW575" s="12" t="s">
        <v>35</v>
      </c>
      <c r="AX575" s="12" t="s">
        <v>72</v>
      </c>
      <c r="AY575" s="225" t="s">
        <v>171</v>
      </c>
    </row>
    <row r="576" spans="2:65" s="12" customFormat="1" ht="13.5">
      <c r="B576" s="214"/>
      <c r="C576" s="215"/>
      <c r="D576" s="226" t="s">
        <v>180</v>
      </c>
      <c r="E576" s="227" t="s">
        <v>21</v>
      </c>
      <c r="F576" s="228" t="s">
        <v>295</v>
      </c>
      <c r="G576" s="215"/>
      <c r="H576" s="229">
        <v>2.1150000000000002</v>
      </c>
      <c r="I576" s="220"/>
      <c r="J576" s="215"/>
      <c r="K576" s="215"/>
      <c r="L576" s="221"/>
      <c r="M576" s="222"/>
      <c r="N576" s="223"/>
      <c r="O576" s="223"/>
      <c r="P576" s="223"/>
      <c r="Q576" s="223"/>
      <c r="R576" s="223"/>
      <c r="S576" s="223"/>
      <c r="T576" s="224"/>
      <c r="AT576" s="225" t="s">
        <v>180</v>
      </c>
      <c r="AU576" s="225" t="s">
        <v>83</v>
      </c>
      <c r="AV576" s="12" t="s">
        <v>83</v>
      </c>
      <c r="AW576" s="12" t="s">
        <v>35</v>
      </c>
      <c r="AX576" s="12" t="s">
        <v>72</v>
      </c>
      <c r="AY576" s="225" t="s">
        <v>171</v>
      </c>
    </row>
    <row r="577" spans="2:65" s="12" customFormat="1" ht="13.5">
      <c r="B577" s="214"/>
      <c r="C577" s="215"/>
      <c r="D577" s="226" t="s">
        <v>180</v>
      </c>
      <c r="E577" s="227" t="s">
        <v>21</v>
      </c>
      <c r="F577" s="228" t="s">
        <v>296</v>
      </c>
      <c r="G577" s="215"/>
      <c r="H577" s="229">
        <v>1.3129999999999999</v>
      </c>
      <c r="I577" s="220"/>
      <c r="J577" s="215"/>
      <c r="K577" s="215"/>
      <c r="L577" s="221"/>
      <c r="M577" s="222"/>
      <c r="N577" s="223"/>
      <c r="O577" s="223"/>
      <c r="P577" s="223"/>
      <c r="Q577" s="223"/>
      <c r="R577" s="223"/>
      <c r="S577" s="223"/>
      <c r="T577" s="224"/>
      <c r="AT577" s="225" t="s">
        <v>180</v>
      </c>
      <c r="AU577" s="225" t="s">
        <v>83</v>
      </c>
      <c r="AV577" s="12" t="s">
        <v>83</v>
      </c>
      <c r="AW577" s="12" t="s">
        <v>35</v>
      </c>
      <c r="AX577" s="12" t="s">
        <v>72</v>
      </c>
      <c r="AY577" s="225" t="s">
        <v>171</v>
      </c>
    </row>
    <row r="578" spans="2:65" s="13" customFormat="1" ht="13.5">
      <c r="B578" s="230"/>
      <c r="C578" s="231"/>
      <c r="D578" s="226" t="s">
        <v>180</v>
      </c>
      <c r="E578" s="232" t="s">
        <v>21</v>
      </c>
      <c r="F578" s="233" t="s">
        <v>207</v>
      </c>
      <c r="G578" s="231"/>
      <c r="H578" s="234">
        <v>5.6779999999999999</v>
      </c>
      <c r="I578" s="235"/>
      <c r="J578" s="231"/>
      <c r="K578" s="231"/>
      <c r="L578" s="236"/>
      <c r="M578" s="237"/>
      <c r="N578" s="238"/>
      <c r="O578" s="238"/>
      <c r="P578" s="238"/>
      <c r="Q578" s="238"/>
      <c r="R578" s="238"/>
      <c r="S578" s="238"/>
      <c r="T578" s="239"/>
      <c r="AT578" s="240" t="s">
        <v>180</v>
      </c>
      <c r="AU578" s="240" t="s">
        <v>83</v>
      </c>
      <c r="AV578" s="13" t="s">
        <v>178</v>
      </c>
      <c r="AW578" s="13" t="s">
        <v>35</v>
      </c>
      <c r="AX578" s="13" t="s">
        <v>79</v>
      </c>
      <c r="AY578" s="240" t="s">
        <v>171</v>
      </c>
    </row>
    <row r="579" spans="2:65" s="12" customFormat="1" ht="13.5">
      <c r="B579" s="214"/>
      <c r="C579" s="215"/>
      <c r="D579" s="216" t="s">
        <v>180</v>
      </c>
      <c r="E579" s="215"/>
      <c r="F579" s="218" t="s">
        <v>952</v>
      </c>
      <c r="G579" s="215"/>
      <c r="H579" s="219">
        <v>6.2460000000000004</v>
      </c>
      <c r="I579" s="220"/>
      <c r="J579" s="215"/>
      <c r="K579" s="215"/>
      <c r="L579" s="221"/>
      <c r="M579" s="222"/>
      <c r="N579" s="223"/>
      <c r="O579" s="223"/>
      <c r="P579" s="223"/>
      <c r="Q579" s="223"/>
      <c r="R579" s="223"/>
      <c r="S579" s="223"/>
      <c r="T579" s="224"/>
      <c r="AT579" s="225" t="s">
        <v>180</v>
      </c>
      <c r="AU579" s="225" t="s">
        <v>83</v>
      </c>
      <c r="AV579" s="12" t="s">
        <v>83</v>
      </c>
      <c r="AW579" s="12" t="s">
        <v>6</v>
      </c>
      <c r="AX579" s="12" t="s">
        <v>79</v>
      </c>
      <c r="AY579" s="225" t="s">
        <v>171</v>
      </c>
    </row>
    <row r="580" spans="2:65" s="1" customFormat="1" ht="31.5" customHeight="1">
      <c r="B580" s="41"/>
      <c r="C580" s="202" t="s">
        <v>953</v>
      </c>
      <c r="D580" s="202" t="s">
        <v>173</v>
      </c>
      <c r="E580" s="203" t="s">
        <v>954</v>
      </c>
      <c r="F580" s="204" t="s">
        <v>955</v>
      </c>
      <c r="G580" s="205" t="s">
        <v>281</v>
      </c>
      <c r="H580" s="206">
        <v>21.975000000000001</v>
      </c>
      <c r="I580" s="207"/>
      <c r="J580" s="208">
        <f>ROUND(I580*H580,2)</f>
        <v>0</v>
      </c>
      <c r="K580" s="204" t="s">
        <v>177</v>
      </c>
      <c r="L580" s="61"/>
      <c r="M580" s="209" t="s">
        <v>21</v>
      </c>
      <c r="N580" s="210" t="s">
        <v>43</v>
      </c>
      <c r="O580" s="42"/>
      <c r="P580" s="211">
        <f>O580*H580</f>
        <v>0</v>
      </c>
      <c r="Q580" s="211">
        <v>4.3800000000000002E-3</v>
      </c>
      <c r="R580" s="211">
        <f>Q580*H580</f>
        <v>9.6250500000000017E-2</v>
      </c>
      <c r="S580" s="211">
        <v>0</v>
      </c>
      <c r="T580" s="212">
        <f>S580*H580</f>
        <v>0</v>
      </c>
      <c r="AR580" s="24" t="s">
        <v>273</v>
      </c>
      <c r="AT580" s="24" t="s">
        <v>173</v>
      </c>
      <c r="AU580" s="24" t="s">
        <v>83</v>
      </c>
      <c r="AY580" s="24" t="s">
        <v>171</v>
      </c>
      <c r="BE580" s="213">
        <f>IF(N580="základní",J580,0)</f>
        <v>0</v>
      </c>
      <c r="BF580" s="213">
        <f>IF(N580="snížená",J580,0)</f>
        <v>0</v>
      </c>
      <c r="BG580" s="213">
        <f>IF(N580="zákl. přenesená",J580,0)</f>
        <v>0</v>
      </c>
      <c r="BH580" s="213">
        <f>IF(N580="sníž. přenesená",J580,0)</f>
        <v>0</v>
      </c>
      <c r="BI580" s="213">
        <f>IF(N580="nulová",J580,0)</f>
        <v>0</v>
      </c>
      <c r="BJ580" s="24" t="s">
        <v>79</v>
      </c>
      <c r="BK580" s="213">
        <f>ROUND(I580*H580,2)</f>
        <v>0</v>
      </c>
      <c r="BL580" s="24" t="s">
        <v>273</v>
      </c>
      <c r="BM580" s="24" t="s">
        <v>956</v>
      </c>
    </row>
    <row r="581" spans="2:65" s="12" customFormat="1" ht="13.5">
      <c r="B581" s="214"/>
      <c r="C581" s="215"/>
      <c r="D581" s="216" t="s">
        <v>180</v>
      </c>
      <c r="E581" s="217" t="s">
        <v>21</v>
      </c>
      <c r="F581" s="218" t="s">
        <v>957</v>
      </c>
      <c r="G581" s="215"/>
      <c r="H581" s="219">
        <v>21.975000000000001</v>
      </c>
      <c r="I581" s="220"/>
      <c r="J581" s="215"/>
      <c r="K581" s="215"/>
      <c r="L581" s="221"/>
      <c r="M581" s="222"/>
      <c r="N581" s="223"/>
      <c r="O581" s="223"/>
      <c r="P581" s="223"/>
      <c r="Q581" s="223"/>
      <c r="R581" s="223"/>
      <c r="S581" s="223"/>
      <c r="T581" s="224"/>
      <c r="AT581" s="225" t="s">
        <v>180</v>
      </c>
      <c r="AU581" s="225" t="s">
        <v>83</v>
      </c>
      <c r="AV581" s="12" t="s">
        <v>83</v>
      </c>
      <c r="AW581" s="12" t="s">
        <v>35</v>
      </c>
      <c r="AX581" s="12" t="s">
        <v>79</v>
      </c>
      <c r="AY581" s="225" t="s">
        <v>171</v>
      </c>
    </row>
    <row r="582" spans="2:65" s="1" customFormat="1" ht="44.25" customHeight="1">
      <c r="B582" s="41"/>
      <c r="C582" s="202" t="s">
        <v>958</v>
      </c>
      <c r="D582" s="202" t="s">
        <v>173</v>
      </c>
      <c r="E582" s="203" t="s">
        <v>959</v>
      </c>
      <c r="F582" s="204" t="s">
        <v>960</v>
      </c>
      <c r="G582" s="205" t="s">
        <v>184</v>
      </c>
      <c r="H582" s="206">
        <v>69.12</v>
      </c>
      <c r="I582" s="207"/>
      <c r="J582" s="208">
        <f>ROUND(I582*H582,2)</f>
        <v>0</v>
      </c>
      <c r="K582" s="204" t="s">
        <v>177</v>
      </c>
      <c r="L582" s="61"/>
      <c r="M582" s="209" t="s">
        <v>21</v>
      </c>
      <c r="N582" s="210" t="s">
        <v>43</v>
      </c>
      <c r="O582" s="42"/>
      <c r="P582" s="211">
        <f>O582*H582</f>
        <v>0</v>
      </c>
      <c r="Q582" s="211">
        <v>3.5500000000000002E-3</v>
      </c>
      <c r="R582" s="211">
        <f>Q582*H582</f>
        <v>0.24537600000000004</v>
      </c>
      <c r="S582" s="211">
        <v>0</v>
      </c>
      <c r="T582" s="212">
        <f>S582*H582</f>
        <v>0</v>
      </c>
      <c r="AR582" s="24" t="s">
        <v>273</v>
      </c>
      <c r="AT582" s="24" t="s">
        <v>173</v>
      </c>
      <c r="AU582" s="24" t="s">
        <v>83</v>
      </c>
      <c r="AY582" s="24" t="s">
        <v>171</v>
      </c>
      <c r="BE582" s="213">
        <f>IF(N582="základní",J582,0)</f>
        <v>0</v>
      </c>
      <c r="BF582" s="213">
        <f>IF(N582="snížená",J582,0)</f>
        <v>0</v>
      </c>
      <c r="BG582" s="213">
        <f>IF(N582="zákl. přenesená",J582,0)</f>
        <v>0</v>
      </c>
      <c r="BH582" s="213">
        <f>IF(N582="sníž. přenesená",J582,0)</f>
        <v>0</v>
      </c>
      <c r="BI582" s="213">
        <f>IF(N582="nulová",J582,0)</f>
        <v>0</v>
      </c>
      <c r="BJ582" s="24" t="s">
        <v>79</v>
      </c>
      <c r="BK582" s="213">
        <f>ROUND(I582*H582,2)</f>
        <v>0</v>
      </c>
      <c r="BL582" s="24" t="s">
        <v>273</v>
      </c>
      <c r="BM582" s="24" t="s">
        <v>961</v>
      </c>
    </row>
    <row r="583" spans="2:65" s="12" customFormat="1" ht="13.5">
      <c r="B583" s="214"/>
      <c r="C583" s="215"/>
      <c r="D583" s="216" t="s">
        <v>180</v>
      </c>
      <c r="E583" s="217" t="s">
        <v>21</v>
      </c>
      <c r="F583" s="218" t="s">
        <v>962</v>
      </c>
      <c r="G583" s="215"/>
      <c r="H583" s="219">
        <v>69.12</v>
      </c>
      <c r="I583" s="220"/>
      <c r="J583" s="215"/>
      <c r="K583" s="215"/>
      <c r="L583" s="221"/>
      <c r="M583" s="222"/>
      <c r="N583" s="223"/>
      <c r="O583" s="223"/>
      <c r="P583" s="223"/>
      <c r="Q583" s="223"/>
      <c r="R583" s="223"/>
      <c r="S583" s="223"/>
      <c r="T583" s="224"/>
      <c r="AT583" s="225" t="s">
        <v>180</v>
      </c>
      <c r="AU583" s="225" t="s">
        <v>83</v>
      </c>
      <c r="AV583" s="12" t="s">
        <v>83</v>
      </c>
      <c r="AW583" s="12" t="s">
        <v>35</v>
      </c>
      <c r="AX583" s="12" t="s">
        <v>79</v>
      </c>
      <c r="AY583" s="225" t="s">
        <v>171</v>
      </c>
    </row>
    <row r="584" spans="2:65" s="1" customFormat="1" ht="31.5" customHeight="1">
      <c r="B584" s="41"/>
      <c r="C584" s="255" t="s">
        <v>963</v>
      </c>
      <c r="D584" s="255" t="s">
        <v>239</v>
      </c>
      <c r="E584" s="256" t="s">
        <v>964</v>
      </c>
      <c r="F584" s="257" t="s">
        <v>965</v>
      </c>
      <c r="G584" s="258" t="s">
        <v>184</v>
      </c>
      <c r="H584" s="259">
        <v>72.575999999999993</v>
      </c>
      <c r="I584" s="260"/>
      <c r="J584" s="261">
        <f>ROUND(I584*H584,2)</f>
        <v>0</v>
      </c>
      <c r="K584" s="257" t="s">
        <v>177</v>
      </c>
      <c r="L584" s="262"/>
      <c r="M584" s="263" t="s">
        <v>21</v>
      </c>
      <c r="N584" s="264" t="s">
        <v>43</v>
      </c>
      <c r="O584" s="42"/>
      <c r="P584" s="211">
        <f>O584*H584</f>
        <v>0</v>
      </c>
      <c r="Q584" s="211">
        <v>8.0000000000000002E-3</v>
      </c>
      <c r="R584" s="211">
        <f>Q584*H584</f>
        <v>0.58060800000000001</v>
      </c>
      <c r="S584" s="211">
        <v>0</v>
      </c>
      <c r="T584" s="212">
        <f>S584*H584</f>
        <v>0</v>
      </c>
      <c r="AR584" s="24" t="s">
        <v>362</v>
      </c>
      <c r="AT584" s="24" t="s">
        <v>239</v>
      </c>
      <c r="AU584" s="24" t="s">
        <v>83</v>
      </c>
      <c r="AY584" s="24" t="s">
        <v>171</v>
      </c>
      <c r="BE584" s="213">
        <f>IF(N584="základní",J584,0)</f>
        <v>0</v>
      </c>
      <c r="BF584" s="213">
        <f>IF(N584="snížená",J584,0)</f>
        <v>0</v>
      </c>
      <c r="BG584" s="213">
        <f>IF(N584="zákl. přenesená",J584,0)</f>
        <v>0</v>
      </c>
      <c r="BH584" s="213">
        <f>IF(N584="sníž. přenesená",J584,0)</f>
        <v>0</v>
      </c>
      <c r="BI584" s="213">
        <f>IF(N584="nulová",J584,0)</f>
        <v>0</v>
      </c>
      <c r="BJ584" s="24" t="s">
        <v>79</v>
      </c>
      <c r="BK584" s="213">
        <f>ROUND(I584*H584,2)</f>
        <v>0</v>
      </c>
      <c r="BL584" s="24" t="s">
        <v>273</v>
      </c>
      <c r="BM584" s="24" t="s">
        <v>966</v>
      </c>
    </row>
    <row r="585" spans="2:65" s="12" customFormat="1" ht="13.5">
      <c r="B585" s="214"/>
      <c r="C585" s="215"/>
      <c r="D585" s="226" t="s">
        <v>180</v>
      </c>
      <c r="E585" s="227" t="s">
        <v>21</v>
      </c>
      <c r="F585" s="228" t="s">
        <v>962</v>
      </c>
      <c r="G585" s="215"/>
      <c r="H585" s="229">
        <v>69.12</v>
      </c>
      <c r="I585" s="220"/>
      <c r="J585" s="215"/>
      <c r="K585" s="215"/>
      <c r="L585" s="221"/>
      <c r="M585" s="222"/>
      <c r="N585" s="223"/>
      <c r="O585" s="223"/>
      <c r="P585" s="223"/>
      <c r="Q585" s="223"/>
      <c r="R585" s="223"/>
      <c r="S585" s="223"/>
      <c r="T585" s="224"/>
      <c r="AT585" s="225" t="s">
        <v>180</v>
      </c>
      <c r="AU585" s="225" t="s">
        <v>83</v>
      </c>
      <c r="AV585" s="12" t="s">
        <v>83</v>
      </c>
      <c r="AW585" s="12" t="s">
        <v>35</v>
      </c>
      <c r="AX585" s="12" t="s">
        <v>79</v>
      </c>
      <c r="AY585" s="225" t="s">
        <v>171</v>
      </c>
    </row>
    <row r="586" spans="2:65" s="12" customFormat="1" ht="13.5">
      <c r="B586" s="214"/>
      <c r="C586" s="215"/>
      <c r="D586" s="216" t="s">
        <v>180</v>
      </c>
      <c r="E586" s="215"/>
      <c r="F586" s="218" t="s">
        <v>967</v>
      </c>
      <c r="G586" s="215"/>
      <c r="H586" s="219">
        <v>72.575999999999993</v>
      </c>
      <c r="I586" s="220"/>
      <c r="J586" s="215"/>
      <c r="K586" s="215"/>
      <c r="L586" s="221"/>
      <c r="M586" s="222"/>
      <c r="N586" s="223"/>
      <c r="O586" s="223"/>
      <c r="P586" s="223"/>
      <c r="Q586" s="223"/>
      <c r="R586" s="223"/>
      <c r="S586" s="223"/>
      <c r="T586" s="224"/>
      <c r="AT586" s="225" t="s">
        <v>180</v>
      </c>
      <c r="AU586" s="225" t="s">
        <v>83</v>
      </c>
      <c r="AV586" s="12" t="s">
        <v>83</v>
      </c>
      <c r="AW586" s="12" t="s">
        <v>6</v>
      </c>
      <c r="AX586" s="12" t="s">
        <v>79</v>
      </c>
      <c r="AY586" s="225" t="s">
        <v>171</v>
      </c>
    </row>
    <row r="587" spans="2:65" s="1" customFormat="1" ht="22.5" customHeight="1">
      <c r="B587" s="41"/>
      <c r="C587" s="202" t="s">
        <v>968</v>
      </c>
      <c r="D587" s="202" t="s">
        <v>173</v>
      </c>
      <c r="E587" s="203" t="s">
        <v>969</v>
      </c>
      <c r="F587" s="204" t="s">
        <v>970</v>
      </c>
      <c r="G587" s="205" t="s">
        <v>184</v>
      </c>
      <c r="H587" s="206">
        <v>77.760000000000005</v>
      </c>
      <c r="I587" s="207"/>
      <c r="J587" s="208">
        <f>ROUND(I587*H587,2)</f>
        <v>0</v>
      </c>
      <c r="K587" s="204" t="s">
        <v>177</v>
      </c>
      <c r="L587" s="61"/>
      <c r="M587" s="209" t="s">
        <v>21</v>
      </c>
      <c r="N587" s="210" t="s">
        <v>43</v>
      </c>
      <c r="O587" s="42"/>
      <c r="P587" s="211">
        <f>O587*H587</f>
        <v>0</v>
      </c>
      <c r="Q587" s="211">
        <v>1.65E-3</v>
      </c>
      <c r="R587" s="211">
        <f>Q587*H587</f>
        <v>0.128304</v>
      </c>
      <c r="S587" s="211">
        <v>0</v>
      </c>
      <c r="T587" s="212">
        <f>S587*H587</f>
        <v>0</v>
      </c>
      <c r="AR587" s="24" t="s">
        <v>273</v>
      </c>
      <c r="AT587" s="24" t="s">
        <v>173</v>
      </c>
      <c r="AU587" s="24" t="s">
        <v>83</v>
      </c>
      <c r="AY587" s="24" t="s">
        <v>171</v>
      </c>
      <c r="BE587" s="213">
        <f>IF(N587="základní",J587,0)</f>
        <v>0</v>
      </c>
      <c r="BF587" s="213">
        <f>IF(N587="snížená",J587,0)</f>
        <v>0</v>
      </c>
      <c r="BG587" s="213">
        <f>IF(N587="zákl. přenesená",J587,0)</f>
        <v>0</v>
      </c>
      <c r="BH587" s="213">
        <f>IF(N587="sníž. přenesená",J587,0)</f>
        <v>0</v>
      </c>
      <c r="BI587" s="213">
        <f>IF(N587="nulová",J587,0)</f>
        <v>0</v>
      </c>
      <c r="BJ587" s="24" t="s">
        <v>79</v>
      </c>
      <c r="BK587" s="213">
        <f>ROUND(I587*H587,2)</f>
        <v>0</v>
      </c>
      <c r="BL587" s="24" t="s">
        <v>273</v>
      </c>
      <c r="BM587" s="24" t="s">
        <v>971</v>
      </c>
    </row>
    <row r="588" spans="2:65" s="12" customFormat="1" ht="13.5">
      <c r="B588" s="214"/>
      <c r="C588" s="215"/>
      <c r="D588" s="216" t="s">
        <v>180</v>
      </c>
      <c r="E588" s="217" t="s">
        <v>21</v>
      </c>
      <c r="F588" s="218" t="s">
        <v>972</v>
      </c>
      <c r="G588" s="215"/>
      <c r="H588" s="219">
        <v>77.760000000000005</v>
      </c>
      <c r="I588" s="220"/>
      <c r="J588" s="215"/>
      <c r="K588" s="215"/>
      <c r="L588" s="221"/>
      <c r="M588" s="222"/>
      <c r="N588" s="223"/>
      <c r="O588" s="223"/>
      <c r="P588" s="223"/>
      <c r="Q588" s="223"/>
      <c r="R588" s="223"/>
      <c r="S588" s="223"/>
      <c r="T588" s="224"/>
      <c r="AT588" s="225" t="s">
        <v>180</v>
      </c>
      <c r="AU588" s="225" t="s">
        <v>83</v>
      </c>
      <c r="AV588" s="12" t="s">
        <v>83</v>
      </c>
      <c r="AW588" s="12" t="s">
        <v>35</v>
      </c>
      <c r="AX588" s="12" t="s">
        <v>79</v>
      </c>
      <c r="AY588" s="225" t="s">
        <v>171</v>
      </c>
    </row>
    <row r="589" spans="2:65" s="1" customFormat="1" ht="31.5" customHeight="1">
      <c r="B589" s="41"/>
      <c r="C589" s="255" t="s">
        <v>973</v>
      </c>
      <c r="D589" s="255" t="s">
        <v>239</v>
      </c>
      <c r="E589" s="256" t="s">
        <v>974</v>
      </c>
      <c r="F589" s="257" t="s">
        <v>975</v>
      </c>
      <c r="G589" s="258" t="s">
        <v>976</v>
      </c>
      <c r="H589" s="259">
        <v>72</v>
      </c>
      <c r="I589" s="260"/>
      <c r="J589" s="261">
        <f>ROUND(I589*H589,2)</f>
        <v>0</v>
      </c>
      <c r="K589" s="257" t="s">
        <v>177</v>
      </c>
      <c r="L589" s="262"/>
      <c r="M589" s="263" t="s">
        <v>21</v>
      </c>
      <c r="N589" s="264" t="s">
        <v>43</v>
      </c>
      <c r="O589" s="42"/>
      <c r="P589" s="211">
        <f>O589*H589</f>
        <v>0</v>
      </c>
      <c r="Q589" s="211">
        <v>1.2099999999999999E-3</v>
      </c>
      <c r="R589" s="211">
        <f>Q589*H589</f>
        <v>8.7119999999999989E-2</v>
      </c>
      <c r="S589" s="211">
        <v>0</v>
      </c>
      <c r="T589" s="212">
        <f>S589*H589</f>
        <v>0</v>
      </c>
      <c r="AR589" s="24" t="s">
        <v>362</v>
      </c>
      <c r="AT589" s="24" t="s">
        <v>239</v>
      </c>
      <c r="AU589" s="24" t="s">
        <v>83</v>
      </c>
      <c r="AY589" s="24" t="s">
        <v>171</v>
      </c>
      <c r="BE589" s="213">
        <f>IF(N589="základní",J589,0)</f>
        <v>0</v>
      </c>
      <c r="BF589" s="213">
        <f>IF(N589="snížená",J589,0)</f>
        <v>0</v>
      </c>
      <c r="BG589" s="213">
        <f>IF(N589="zákl. přenesená",J589,0)</f>
        <v>0</v>
      </c>
      <c r="BH589" s="213">
        <f>IF(N589="sníž. přenesená",J589,0)</f>
        <v>0</v>
      </c>
      <c r="BI589" s="213">
        <f>IF(N589="nulová",J589,0)</f>
        <v>0</v>
      </c>
      <c r="BJ589" s="24" t="s">
        <v>79</v>
      </c>
      <c r="BK589" s="213">
        <f>ROUND(I589*H589,2)</f>
        <v>0</v>
      </c>
      <c r="BL589" s="24" t="s">
        <v>273</v>
      </c>
      <c r="BM589" s="24" t="s">
        <v>977</v>
      </c>
    </row>
    <row r="590" spans="2:65" s="12" customFormat="1" ht="13.5">
      <c r="B590" s="214"/>
      <c r="C590" s="215"/>
      <c r="D590" s="216" t="s">
        <v>180</v>
      </c>
      <c r="E590" s="217" t="s">
        <v>21</v>
      </c>
      <c r="F590" s="218" t="s">
        <v>978</v>
      </c>
      <c r="G590" s="215"/>
      <c r="H590" s="219">
        <v>72</v>
      </c>
      <c r="I590" s="220"/>
      <c r="J590" s="215"/>
      <c r="K590" s="215"/>
      <c r="L590" s="221"/>
      <c r="M590" s="222"/>
      <c r="N590" s="223"/>
      <c r="O590" s="223"/>
      <c r="P590" s="223"/>
      <c r="Q590" s="223"/>
      <c r="R590" s="223"/>
      <c r="S590" s="223"/>
      <c r="T590" s="224"/>
      <c r="AT590" s="225" t="s">
        <v>180</v>
      </c>
      <c r="AU590" s="225" t="s">
        <v>83</v>
      </c>
      <c r="AV590" s="12" t="s">
        <v>83</v>
      </c>
      <c r="AW590" s="12" t="s">
        <v>35</v>
      </c>
      <c r="AX590" s="12" t="s">
        <v>79</v>
      </c>
      <c r="AY590" s="225" t="s">
        <v>171</v>
      </c>
    </row>
    <row r="591" spans="2:65" s="1" customFormat="1" ht="31.5" customHeight="1">
      <c r="B591" s="41"/>
      <c r="C591" s="202" t="s">
        <v>979</v>
      </c>
      <c r="D591" s="202" t="s">
        <v>173</v>
      </c>
      <c r="E591" s="203" t="s">
        <v>980</v>
      </c>
      <c r="F591" s="204" t="s">
        <v>981</v>
      </c>
      <c r="G591" s="205" t="s">
        <v>184</v>
      </c>
      <c r="H591" s="206">
        <v>29.719000000000001</v>
      </c>
      <c r="I591" s="207"/>
      <c r="J591" s="208">
        <f>ROUND(I591*H591,2)</f>
        <v>0</v>
      </c>
      <c r="K591" s="204" t="s">
        <v>21</v>
      </c>
      <c r="L591" s="61"/>
      <c r="M591" s="209" t="s">
        <v>21</v>
      </c>
      <c r="N591" s="210" t="s">
        <v>43</v>
      </c>
      <c r="O591" s="42"/>
      <c r="P591" s="211">
        <f>O591*H591</f>
        <v>0</v>
      </c>
      <c r="Q591" s="211">
        <v>7.3999999999999999E-4</v>
      </c>
      <c r="R591" s="211">
        <f>Q591*H591</f>
        <v>2.1992060000000001E-2</v>
      </c>
      <c r="S591" s="211">
        <v>0</v>
      </c>
      <c r="T591" s="212">
        <f>S591*H591</f>
        <v>0</v>
      </c>
      <c r="AR591" s="24" t="s">
        <v>273</v>
      </c>
      <c r="AT591" s="24" t="s">
        <v>173</v>
      </c>
      <c r="AU591" s="24" t="s">
        <v>83</v>
      </c>
      <c r="AY591" s="24" t="s">
        <v>171</v>
      </c>
      <c r="BE591" s="213">
        <f>IF(N591="základní",J591,0)</f>
        <v>0</v>
      </c>
      <c r="BF591" s="213">
        <f>IF(N591="snížená",J591,0)</f>
        <v>0</v>
      </c>
      <c r="BG591" s="213">
        <f>IF(N591="zákl. přenesená",J591,0)</f>
        <v>0</v>
      </c>
      <c r="BH591" s="213">
        <f>IF(N591="sníž. přenesená",J591,0)</f>
        <v>0</v>
      </c>
      <c r="BI591" s="213">
        <f>IF(N591="nulová",J591,0)</f>
        <v>0</v>
      </c>
      <c r="BJ591" s="24" t="s">
        <v>79</v>
      </c>
      <c r="BK591" s="213">
        <f>ROUND(I591*H591,2)</f>
        <v>0</v>
      </c>
      <c r="BL591" s="24" t="s">
        <v>273</v>
      </c>
      <c r="BM591" s="24" t="s">
        <v>982</v>
      </c>
    </row>
    <row r="592" spans="2:65" s="12" customFormat="1" ht="13.5">
      <c r="B592" s="214"/>
      <c r="C592" s="215"/>
      <c r="D592" s="216" t="s">
        <v>180</v>
      </c>
      <c r="E592" s="217" t="s">
        <v>21</v>
      </c>
      <c r="F592" s="218" t="s">
        <v>983</v>
      </c>
      <c r="G592" s="215"/>
      <c r="H592" s="219">
        <v>29.719000000000001</v>
      </c>
      <c r="I592" s="220"/>
      <c r="J592" s="215"/>
      <c r="K592" s="215"/>
      <c r="L592" s="221"/>
      <c r="M592" s="222"/>
      <c r="N592" s="223"/>
      <c r="O592" s="223"/>
      <c r="P592" s="223"/>
      <c r="Q592" s="223"/>
      <c r="R592" s="223"/>
      <c r="S592" s="223"/>
      <c r="T592" s="224"/>
      <c r="AT592" s="225" t="s">
        <v>180</v>
      </c>
      <c r="AU592" s="225" t="s">
        <v>83</v>
      </c>
      <c r="AV592" s="12" t="s">
        <v>83</v>
      </c>
      <c r="AW592" s="12" t="s">
        <v>35</v>
      </c>
      <c r="AX592" s="12" t="s">
        <v>79</v>
      </c>
      <c r="AY592" s="225" t="s">
        <v>171</v>
      </c>
    </row>
    <row r="593" spans="2:65" s="1" customFormat="1" ht="22.5" customHeight="1">
      <c r="B593" s="41"/>
      <c r="C593" s="202" t="s">
        <v>984</v>
      </c>
      <c r="D593" s="202" t="s">
        <v>173</v>
      </c>
      <c r="E593" s="203" t="s">
        <v>985</v>
      </c>
      <c r="F593" s="204" t="s">
        <v>986</v>
      </c>
      <c r="G593" s="205" t="s">
        <v>184</v>
      </c>
      <c r="H593" s="206">
        <v>8.3360000000000003</v>
      </c>
      <c r="I593" s="207"/>
      <c r="J593" s="208">
        <f>ROUND(I593*H593,2)</f>
        <v>0</v>
      </c>
      <c r="K593" s="204" t="s">
        <v>177</v>
      </c>
      <c r="L593" s="61"/>
      <c r="M593" s="209" t="s">
        <v>21</v>
      </c>
      <c r="N593" s="210" t="s">
        <v>43</v>
      </c>
      <c r="O593" s="42"/>
      <c r="P593" s="211">
        <f>O593*H593</f>
        <v>0</v>
      </c>
      <c r="Q593" s="211">
        <v>0</v>
      </c>
      <c r="R593" s="211">
        <f>Q593*H593</f>
        <v>0</v>
      </c>
      <c r="S593" s="211">
        <v>2.0999999999999999E-3</v>
      </c>
      <c r="T593" s="212">
        <f>S593*H593</f>
        <v>1.75056E-2</v>
      </c>
      <c r="AR593" s="24" t="s">
        <v>273</v>
      </c>
      <c r="AT593" s="24" t="s">
        <v>173</v>
      </c>
      <c r="AU593" s="24" t="s">
        <v>83</v>
      </c>
      <c r="AY593" s="24" t="s">
        <v>171</v>
      </c>
      <c r="BE593" s="213">
        <f>IF(N593="základní",J593,0)</f>
        <v>0</v>
      </c>
      <c r="BF593" s="213">
        <f>IF(N593="snížená",J593,0)</f>
        <v>0</v>
      </c>
      <c r="BG593" s="213">
        <f>IF(N593="zákl. přenesená",J593,0)</f>
        <v>0</v>
      </c>
      <c r="BH593" s="213">
        <f>IF(N593="sníž. přenesená",J593,0)</f>
        <v>0</v>
      </c>
      <c r="BI593" s="213">
        <f>IF(N593="nulová",J593,0)</f>
        <v>0</v>
      </c>
      <c r="BJ593" s="24" t="s">
        <v>79</v>
      </c>
      <c r="BK593" s="213">
        <f>ROUND(I593*H593,2)</f>
        <v>0</v>
      </c>
      <c r="BL593" s="24" t="s">
        <v>273</v>
      </c>
      <c r="BM593" s="24" t="s">
        <v>987</v>
      </c>
    </row>
    <row r="594" spans="2:65" s="12" customFormat="1" ht="13.5">
      <c r="B594" s="214"/>
      <c r="C594" s="215"/>
      <c r="D594" s="216" t="s">
        <v>180</v>
      </c>
      <c r="E594" s="217" t="s">
        <v>21</v>
      </c>
      <c r="F594" s="218" t="s">
        <v>988</v>
      </c>
      <c r="G594" s="215"/>
      <c r="H594" s="219">
        <v>8.3360000000000003</v>
      </c>
      <c r="I594" s="220"/>
      <c r="J594" s="215"/>
      <c r="K594" s="215"/>
      <c r="L594" s="221"/>
      <c r="M594" s="222"/>
      <c r="N594" s="223"/>
      <c r="O594" s="223"/>
      <c r="P594" s="223"/>
      <c r="Q594" s="223"/>
      <c r="R594" s="223"/>
      <c r="S594" s="223"/>
      <c r="T594" s="224"/>
      <c r="AT594" s="225" t="s">
        <v>180</v>
      </c>
      <c r="AU594" s="225" t="s">
        <v>83</v>
      </c>
      <c r="AV594" s="12" t="s">
        <v>83</v>
      </c>
      <c r="AW594" s="12" t="s">
        <v>35</v>
      </c>
      <c r="AX594" s="12" t="s">
        <v>79</v>
      </c>
      <c r="AY594" s="225" t="s">
        <v>171</v>
      </c>
    </row>
    <row r="595" spans="2:65" s="1" customFormat="1" ht="31.5" customHeight="1">
      <c r="B595" s="41"/>
      <c r="C595" s="202" t="s">
        <v>989</v>
      </c>
      <c r="D595" s="202" t="s">
        <v>173</v>
      </c>
      <c r="E595" s="203" t="s">
        <v>779</v>
      </c>
      <c r="F595" s="204" t="s">
        <v>780</v>
      </c>
      <c r="G595" s="205" t="s">
        <v>229</v>
      </c>
      <c r="H595" s="206">
        <v>4.5739999999999998</v>
      </c>
      <c r="I595" s="207"/>
      <c r="J595" s="208">
        <f>ROUND(I595*H595,2)</f>
        <v>0</v>
      </c>
      <c r="K595" s="204" t="s">
        <v>177</v>
      </c>
      <c r="L595" s="61"/>
      <c r="M595" s="209" t="s">
        <v>21</v>
      </c>
      <c r="N595" s="210" t="s">
        <v>43</v>
      </c>
      <c r="O595" s="42"/>
      <c r="P595" s="211">
        <f>O595*H595</f>
        <v>0</v>
      </c>
      <c r="Q595" s="211">
        <v>0</v>
      </c>
      <c r="R595" s="211">
        <f>Q595*H595</f>
        <v>0</v>
      </c>
      <c r="S595" s="211">
        <v>0</v>
      </c>
      <c r="T595" s="212">
        <f>S595*H595</f>
        <v>0</v>
      </c>
      <c r="AR595" s="24" t="s">
        <v>273</v>
      </c>
      <c r="AT595" s="24" t="s">
        <v>173</v>
      </c>
      <c r="AU595" s="24" t="s">
        <v>83</v>
      </c>
      <c r="AY595" s="24" t="s">
        <v>171</v>
      </c>
      <c r="BE595" s="213">
        <f>IF(N595="základní",J595,0)</f>
        <v>0</v>
      </c>
      <c r="BF595" s="213">
        <f>IF(N595="snížená",J595,0)</f>
        <v>0</v>
      </c>
      <c r="BG595" s="213">
        <f>IF(N595="zákl. přenesená",J595,0)</f>
        <v>0</v>
      </c>
      <c r="BH595" s="213">
        <f>IF(N595="sníž. přenesená",J595,0)</f>
        <v>0</v>
      </c>
      <c r="BI595" s="213">
        <f>IF(N595="nulová",J595,0)</f>
        <v>0</v>
      </c>
      <c r="BJ595" s="24" t="s">
        <v>79</v>
      </c>
      <c r="BK595" s="213">
        <f>ROUND(I595*H595,2)</f>
        <v>0</v>
      </c>
      <c r="BL595" s="24" t="s">
        <v>273</v>
      </c>
      <c r="BM595" s="24" t="s">
        <v>990</v>
      </c>
    </row>
    <row r="596" spans="2:65" s="11" customFormat="1" ht="29.85" customHeight="1">
      <c r="B596" s="185"/>
      <c r="C596" s="186"/>
      <c r="D596" s="199" t="s">
        <v>71</v>
      </c>
      <c r="E596" s="200" t="s">
        <v>991</v>
      </c>
      <c r="F596" s="200" t="s">
        <v>992</v>
      </c>
      <c r="G596" s="186"/>
      <c r="H596" s="186"/>
      <c r="I596" s="189"/>
      <c r="J596" s="201">
        <f>BK596</f>
        <v>0</v>
      </c>
      <c r="K596" s="186"/>
      <c r="L596" s="191"/>
      <c r="M596" s="192"/>
      <c r="N596" s="193"/>
      <c r="O596" s="193"/>
      <c r="P596" s="194">
        <f>SUM(P597:P624)</f>
        <v>0</v>
      </c>
      <c r="Q596" s="193"/>
      <c r="R596" s="194">
        <f>SUM(R597:R624)</f>
        <v>0.64645549999999985</v>
      </c>
      <c r="S596" s="193"/>
      <c r="T596" s="195">
        <f>SUM(T597:T624)</f>
        <v>1.2525E-2</v>
      </c>
      <c r="AR596" s="196" t="s">
        <v>83</v>
      </c>
      <c r="AT596" s="197" t="s">
        <v>71</v>
      </c>
      <c r="AU596" s="197" t="s">
        <v>79</v>
      </c>
      <c r="AY596" s="196" t="s">
        <v>171</v>
      </c>
      <c r="BK596" s="198">
        <f>SUM(BK597:BK624)</f>
        <v>0</v>
      </c>
    </row>
    <row r="597" spans="2:65" s="1" customFormat="1" ht="22.5" customHeight="1">
      <c r="B597" s="41"/>
      <c r="C597" s="202" t="s">
        <v>993</v>
      </c>
      <c r="D597" s="202" t="s">
        <v>173</v>
      </c>
      <c r="E597" s="203" t="s">
        <v>994</v>
      </c>
      <c r="F597" s="204" t="s">
        <v>995</v>
      </c>
      <c r="G597" s="205" t="s">
        <v>281</v>
      </c>
      <c r="H597" s="206">
        <v>7.5</v>
      </c>
      <c r="I597" s="207"/>
      <c r="J597" s="208">
        <f>ROUND(I597*H597,2)</f>
        <v>0</v>
      </c>
      <c r="K597" s="204" t="s">
        <v>177</v>
      </c>
      <c r="L597" s="61"/>
      <c r="M597" s="209" t="s">
        <v>21</v>
      </c>
      <c r="N597" s="210" t="s">
        <v>43</v>
      </c>
      <c r="O597" s="42"/>
      <c r="P597" s="211">
        <f>O597*H597</f>
        <v>0</v>
      </c>
      <c r="Q597" s="211">
        <v>0</v>
      </c>
      <c r="R597" s="211">
        <f>Q597*H597</f>
        <v>0</v>
      </c>
      <c r="S597" s="211">
        <v>1.67E-3</v>
      </c>
      <c r="T597" s="212">
        <f>S597*H597</f>
        <v>1.2525E-2</v>
      </c>
      <c r="AR597" s="24" t="s">
        <v>273</v>
      </c>
      <c r="AT597" s="24" t="s">
        <v>173</v>
      </c>
      <c r="AU597" s="24" t="s">
        <v>83</v>
      </c>
      <c r="AY597" s="24" t="s">
        <v>171</v>
      </c>
      <c r="BE597" s="213">
        <f>IF(N597="základní",J597,0)</f>
        <v>0</v>
      </c>
      <c r="BF597" s="213">
        <f>IF(N597="snížená",J597,0)</f>
        <v>0</v>
      </c>
      <c r="BG597" s="213">
        <f>IF(N597="zákl. přenesená",J597,0)</f>
        <v>0</v>
      </c>
      <c r="BH597" s="213">
        <f>IF(N597="sníž. přenesená",J597,0)</f>
        <v>0</v>
      </c>
      <c r="BI597" s="213">
        <f>IF(N597="nulová",J597,0)</f>
        <v>0</v>
      </c>
      <c r="BJ597" s="24" t="s">
        <v>79</v>
      </c>
      <c r="BK597" s="213">
        <f>ROUND(I597*H597,2)</f>
        <v>0</v>
      </c>
      <c r="BL597" s="24" t="s">
        <v>273</v>
      </c>
      <c r="BM597" s="24" t="s">
        <v>996</v>
      </c>
    </row>
    <row r="598" spans="2:65" s="12" customFormat="1" ht="13.5">
      <c r="B598" s="214"/>
      <c r="C598" s="215"/>
      <c r="D598" s="216" t="s">
        <v>180</v>
      </c>
      <c r="E598" s="217" t="s">
        <v>21</v>
      </c>
      <c r="F598" s="218" t="s">
        <v>997</v>
      </c>
      <c r="G598" s="215"/>
      <c r="H598" s="219">
        <v>7.5</v>
      </c>
      <c r="I598" s="220"/>
      <c r="J598" s="215"/>
      <c r="K598" s="215"/>
      <c r="L598" s="221"/>
      <c r="M598" s="222"/>
      <c r="N598" s="223"/>
      <c r="O598" s="223"/>
      <c r="P598" s="223"/>
      <c r="Q598" s="223"/>
      <c r="R598" s="223"/>
      <c r="S598" s="223"/>
      <c r="T598" s="224"/>
      <c r="AT598" s="225" t="s">
        <v>180</v>
      </c>
      <c r="AU598" s="225" t="s">
        <v>83</v>
      </c>
      <c r="AV598" s="12" t="s">
        <v>83</v>
      </c>
      <c r="AW598" s="12" t="s">
        <v>35</v>
      </c>
      <c r="AX598" s="12" t="s">
        <v>79</v>
      </c>
      <c r="AY598" s="225" t="s">
        <v>171</v>
      </c>
    </row>
    <row r="599" spans="2:65" s="1" customFormat="1" ht="31.5" customHeight="1">
      <c r="B599" s="41"/>
      <c r="C599" s="202" t="s">
        <v>998</v>
      </c>
      <c r="D599" s="202" t="s">
        <v>173</v>
      </c>
      <c r="E599" s="203" t="s">
        <v>999</v>
      </c>
      <c r="F599" s="204" t="s">
        <v>1000</v>
      </c>
      <c r="G599" s="205" t="s">
        <v>281</v>
      </c>
      <c r="H599" s="206">
        <v>61</v>
      </c>
      <c r="I599" s="207"/>
      <c r="J599" s="208">
        <f>ROUND(I599*H599,2)</f>
        <v>0</v>
      </c>
      <c r="K599" s="204" t="s">
        <v>177</v>
      </c>
      <c r="L599" s="61"/>
      <c r="M599" s="209" t="s">
        <v>21</v>
      </c>
      <c r="N599" s="210" t="s">
        <v>43</v>
      </c>
      <c r="O599" s="42"/>
      <c r="P599" s="211">
        <f>O599*H599</f>
        <v>0</v>
      </c>
      <c r="Q599" s="211">
        <v>6.8000000000000005E-4</v>
      </c>
      <c r="R599" s="211">
        <f>Q599*H599</f>
        <v>4.1480000000000003E-2</v>
      </c>
      <c r="S599" s="211">
        <v>0</v>
      </c>
      <c r="T599" s="212">
        <f>S599*H599</f>
        <v>0</v>
      </c>
      <c r="AR599" s="24" t="s">
        <v>273</v>
      </c>
      <c r="AT599" s="24" t="s">
        <v>173</v>
      </c>
      <c r="AU599" s="24" t="s">
        <v>83</v>
      </c>
      <c r="AY599" s="24" t="s">
        <v>171</v>
      </c>
      <c r="BE599" s="213">
        <f>IF(N599="základní",J599,0)</f>
        <v>0</v>
      </c>
      <c r="BF599" s="213">
        <f>IF(N599="snížená",J599,0)</f>
        <v>0</v>
      </c>
      <c r="BG599" s="213">
        <f>IF(N599="zákl. přenesená",J599,0)</f>
        <v>0</v>
      </c>
      <c r="BH599" s="213">
        <f>IF(N599="sníž. přenesená",J599,0)</f>
        <v>0</v>
      </c>
      <c r="BI599" s="213">
        <f>IF(N599="nulová",J599,0)</f>
        <v>0</v>
      </c>
      <c r="BJ599" s="24" t="s">
        <v>79</v>
      </c>
      <c r="BK599" s="213">
        <f>ROUND(I599*H599,2)</f>
        <v>0</v>
      </c>
      <c r="BL599" s="24" t="s">
        <v>273</v>
      </c>
      <c r="BM599" s="24" t="s">
        <v>1001</v>
      </c>
    </row>
    <row r="600" spans="2:65" s="12" customFormat="1" ht="13.5">
      <c r="B600" s="214"/>
      <c r="C600" s="215"/>
      <c r="D600" s="216" t="s">
        <v>180</v>
      </c>
      <c r="E600" s="217" t="s">
        <v>21</v>
      </c>
      <c r="F600" s="218" t="s">
        <v>1002</v>
      </c>
      <c r="G600" s="215"/>
      <c r="H600" s="219">
        <v>61</v>
      </c>
      <c r="I600" s="220"/>
      <c r="J600" s="215"/>
      <c r="K600" s="215"/>
      <c r="L600" s="221"/>
      <c r="M600" s="222"/>
      <c r="N600" s="223"/>
      <c r="O600" s="223"/>
      <c r="P600" s="223"/>
      <c r="Q600" s="223"/>
      <c r="R600" s="223"/>
      <c r="S600" s="223"/>
      <c r="T600" s="224"/>
      <c r="AT600" s="225" t="s">
        <v>180</v>
      </c>
      <c r="AU600" s="225" t="s">
        <v>83</v>
      </c>
      <c r="AV600" s="12" t="s">
        <v>83</v>
      </c>
      <c r="AW600" s="12" t="s">
        <v>35</v>
      </c>
      <c r="AX600" s="12" t="s">
        <v>79</v>
      </c>
      <c r="AY600" s="225" t="s">
        <v>171</v>
      </c>
    </row>
    <row r="601" spans="2:65" s="1" customFormat="1" ht="44.25" customHeight="1">
      <c r="B601" s="41"/>
      <c r="C601" s="202" t="s">
        <v>1003</v>
      </c>
      <c r="D601" s="202" t="s">
        <v>173</v>
      </c>
      <c r="E601" s="203" t="s">
        <v>1004</v>
      </c>
      <c r="F601" s="204" t="s">
        <v>1005</v>
      </c>
      <c r="G601" s="205" t="s">
        <v>184</v>
      </c>
      <c r="H601" s="206">
        <v>140.94800000000001</v>
      </c>
      <c r="I601" s="207"/>
      <c r="J601" s="208">
        <f>ROUND(I601*H601,2)</f>
        <v>0</v>
      </c>
      <c r="K601" s="204" t="s">
        <v>177</v>
      </c>
      <c r="L601" s="61"/>
      <c r="M601" s="209" t="s">
        <v>21</v>
      </c>
      <c r="N601" s="210" t="s">
        <v>43</v>
      </c>
      <c r="O601" s="42"/>
      <c r="P601" s="211">
        <f>O601*H601</f>
        <v>0</v>
      </c>
      <c r="Q601" s="211">
        <v>3.65E-3</v>
      </c>
      <c r="R601" s="211">
        <f>Q601*H601</f>
        <v>0.51446020000000003</v>
      </c>
      <c r="S601" s="211">
        <v>0</v>
      </c>
      <c r="T601" s="212">
        <f>S601*H601</f>
        <v>0</v>
      </c>
      <c r="AR601" s="24" t="s">
        <v>273</v>
      </c>
      <c r="AT601" s="24" t="s">
        <v>173</v>
      </c>
      <c r="AU601" s="24" t="s">
        <v>83</v>
      </c>
      <c r="AY601" s="24" t="s">
        <v>171</v>
      </c>
      <c r="BE601" s="213">
        <f>IF(N601="základní",J601,0)</f>
        <v>0</v>
      </c>
      <c r="BF601" s="213">
        <f>IF(N601="snížená",J601,0)</f>
        <v>0</v>
      </c>
      <c r="BG601" s="213">
        <f>IF(N601="zákl. přenesená",J601,0)</f>
        <v>0</v>
      </c>
      <c r="BH601" s="213">
        <f>IF(N601="sníž. přenesená",J601,0)</f>
        <v>0</v>
      </c>
      <c r="BI601" s="213">
        <f>IF(N601="nulová",J601,0)</f>
        <v>0</v>
      </c>
      <c r="BJ601" s="24" t="s">
        <v>79</v>
      </c>
      <c r="BK601" s="213">
        <f>ROUND(I601*H601,2)</f>
        <v>0</v>
      </c>
      <c r="BL601" s="24" t="s">
        <v>273</v>
      </c>
      <c r="BM601" s="24" t="s">
        <v>1006</v>
      </c>
    </row>
    <row r="602" spans="2:65" s="12" customFormat="1" ht="13.5">
      <c r="B602" s="214"/>
      <c r="C602" s="215"/>
      <c r="D602" s="226" t="s">
        <v>180</v>
      </c>
      <c r="E602" s="227" t="s">
        <v>21</v>
      </c>
      <c r="F602" s="228" t="s">
        <v>1007</v>
      </c>
      <c r="G602" s="215"/>
      <c r="H602" s="229">
        <v>52.44</v>
      </c>
      <c r="I602" s="220"/>
      <c r="J602" s="215"/>
      <c r="K602" s="215"/>
      <c r="L602" s="221"/>
      <c r="M602" s="222"/>
      <c r="N602" s="223"/>
      <c r="O602" s="223"/>
      <c r="P602" s="223"/>
      <c r="Q602" s="223"/>
      <c r="R602" s="223"/>
      <c r="S602" s="223"/>
      <c r="T602" s="224"/>
      <c r="AT602" s="225" t="s">
        <v>180</v>
      </c>
      <c r="AU602" s="225" t="s">
        <v>83</v>
      </c>
      <c r="AV602" s="12" t="s">
        <v>83</v>
      </c>
      <c r="AW602" s="12" t="s">
        <v>35</v>
      </c>
      <c r="AX602" s="12" t="s">
        <v>72</v>
      </c>
      <c r="AY602" s="225" t="s">
        <v>171</v>
      </c>
    </row>
    <row r="603" spans="2:65" s="12" customFormat="1" ht="13.5">
      <c r="B603" s="214"/>
      <c r="C603" s="215"/>
      <c r="D603" s="226" t="s">
        <v>180</v>
      </c>
      <c r="E603" s="227" t="s">
        <v>21</v>
      </c>
      <c r="F603" s="228" t="s">
        <v>1008</v>
      </c>
      <c r="G603" s="215"/>
      <c r="H603" s="229">
        <v>88.507999999999996</v>
      </c>
      <c r="I603" s="220"/>
      <c r="J603" s="215"/>
      <c r="K603" s="215"/>
      <c r="L603" s="221"/>
      <c r="M603" s="222"/>
      <c r="N603" s="223"/>
      <c r="O603" s="223"/>
      <c r="P603" s="223"/>
      <c r="Q603" s="223"/>
      <c r="R603" s="223"/>
      <c r="S603" s="223"/>
      <c r="T603" s="224"/>
      <c r="AT603" s="225" t="s">
        <v>180</v>
      </c>
      <c r="AU603" s="225" t="s">
        <v>83</v>
      </c>
      <c r="AV603" s="12" t="s">
        <v>83</v>
      </c>
      <c r="AW603" s="12" t="s">
        <v>35</v>
      </c>
      <c r="AX603" s="12" t="s">
        <v>72</v>
      </c>
      <c r="AY603" s="225" t="s">
        <v>171</v>
      </c>
    </row>
    <row r="604" spans="2:65" s="13" customFormat="1" ht="13.5">
      <c r="B604" s="230"/>
      <c r="C604" s="231"/>
      <c r="D604" s="216" t="s">
        <v>180</v>
      </c>
      <c r="E604" s="241" t="s">
        <v>21</v>
      </c>
      <c r="F604" s="242" t="s">
        <v>207</v>
      </c>
      <c r="G604" s="231"/>
      <c r="H604" s="243">
        <v>140.94800000000001</v>
      </c>
      <c r="I604" s="235"/>
      <c r="J604" s="231"/>
      <c r="K604" s="231"/>
      <c r="L604" s="236"/>
      <c r="M604" s="237"/>
      <c r="N604" s="238"/>
      <c r="O604" s="238"/>
      <c r="P604" s="238"/>
      <c r="Q604" s="238"/>
      <c r="R604" s="238"/>
      <c r="S604" s="238"/>
      <c r="T604" s="239"/>
      <c r="AT604" s="240" t="s">
        <v>180</v>
      </c>
      <c r="AU604" s="240" t="s">
        <v>83</v>
      </c>
      <c r="AV604" s="13" t="s">
        <v>178</v>
      </c>
      <c r="AW604" s="13" t="s">
        <v>35</v>
      </c>
      <c r="AX604" s="13" t="s">
        <v>79</v>
      </c>
      <c r="AY604" s="240" t="s">
        <v>171</v>
      </c>
    </row>
    <row r="605" spans="2:65" s="1" customFormat="1" ht="31.5" customHeight="1">
      <c r="B605" s="41"/>
      <c r="C605" s="202" t="s">
        <v>1009</v>
      </c>
      <c r="D605" s="202" t="s">
        <v>173</v>
      </c>
      <c r="E605" s="203" t="s">
        <v>1010</v>
      </c>
      <c r="F605" s="204" t="s">
        <v>1011</v>
      </c>
      <c r="G605" s="205" t="s">
        <v>281</v>
      </c>
      <c r="H605" s="206">
        <v>10.6</v>
      </c>
      <c r="I605" s="207"/>
      <c r="J605" s="208">
        <f>ROUND(I605*H605,2)</f>
        <v>0</v>
      </c>
      <c r="K605" s="204" t="s">
        <v>177</v>
      </c>
      <c r="L605" s="61"/>
      <c r="M605" s="209" t="s">
        <v>21</v>
      </c>
      <c r="N605" s="210" t="s">
        <v>43</v>
      </c>
      <c r="O605" s="42"/>
      <c r="P605" s="211">
        <f>O605*H605</f>
        <v>0</v>
      </c>
      <c r="Q605" s="211">
        <v>1.4599999999999999E-3</v>
      </c>
      <c r="R605" s="211">
        <f>Q605*H605</f>
        <v>1.5475999999999998E-2</v>
      </c>
      <c r="S605" s="211">
        <v>0</v>
      </c>
      <c r="T605" s="212">
        <f>S605*H605</f>
        <v>0</v>
      </c>
      <c r="AR605" s="24" t="s">
        <v>273</v>
      </c>
      <c r="AT605" s="24" t="s">
        <v>173</v>
      </c>
      <c r="AU605" s="24" t="s">
        <v>83</v>
      </c>
      <c r="AY605" s="24" t="s">
        <v>171</v>
      </c>
      <c r="BE605" s="213">
        <f>IF(N605="základní",J605,0)</f>
        <v>0</v>
      </c>
      <c r="BF605" s="213">
        <f>IF(N605="snížená",J605,0)</f>
        <v>0</v>
      </c>
      <c r="BG605" s="213">
        <f>IF(N605="zákl. přenesená",J605,0)</f>
        <v>0</v>
      </c>
      <c r="BH605" s="213">
        <f>IF(N605="sníž. přenesená",J605,0)</f>
        <v>0</v>
      </c>
      <c r="BI605" s="213">
        <f>IF(N605="nulová",J605,0)</f>
        <v>0</v>
      </c>
      <c r="BJ605" s="24" t="s">
        <v>79</v>
      </c>
      <c r="BK605" s="213">
        <f>ROUND(I605*H605,2)</f>
        <v>0</v>
      </c>
      <c r="BL605" s="24" t="s">
        <v>273</v>
      </c>
      <c r="BM605" s="24" t="s">
        <v>1012</v>
      </c>
    </row>
    <row r="606" spans="2:65" s="12" customFormat="1" ht="13.5">
      <c r="B606" s="214"/>
      <c r="C606" s="215"/>
      <c r="D606" s="216" t="s">
        <v>180</v>
      </c>
      <c r="E606" s="217" t="s">
        <v>21</v>
      </c>
      <c r="F606" s="218" t="s">
        <v>1013</v>
      </c>
      <c r="G606" s="215"/>
      <c r="H606" s="219">
        <v>10.6</v>
      </c>
      <c r="I606" s="220"/>
      <c r="J606" s="215"/>
      <c r="K606" s="215"/>
      <c r="L606" s="221"/>
      <c r="M606" s="222"/>
      <c r="N606" s="223"/>
      <c r="O606" s="223"/>
      <c r="P606" s="223"/>
      <c r="Q606" s="223"/>
      <c r="R606" s="223"/>
      <c r="S606" s="223"/>
      <c r="T606" s="224"/>
      <c r="AT606" s="225" t="s">
        <v>180</v>
      </c>
      <c r="AU606" s="225" t="s">
        <v>83</v>
      </c>
      <c r="AV606" s="12" t="s">
        <v>83</v>
      </c>
      <c r="AW606" s="12" t="s">
        <v>35</v>
      </c>
      <c r="AX606" s="12" t="s">
        <v>79</v>
      </c>
      <c r="AY606" s="225" t="s">
        <v>171</v>
      </c>
    </row>
    <row r="607" spans="2:65" s="1" customFormat="1" ht="22.5" customHeight="1">
      <c r="B607" s="41"/>
      <c r="C607" s="202" t="s">
        <v>1014</v>
      </c>
      <c r="D607" s="202" t="s">
        <v>173</v>
      </c>
      <c r="E607" s="203" t="s">
        <v>1015</v>
      </c>
      <c r="F607" s="204" t="s">
        <v>1016</v>
      </c>
      <c r="G607" s="205" t="s">
        <v>281</v>
      </c>
      <c r="H607" s="206">
        <v>12.5</v>
      </c>
      <c r="I607" s="207"/>
      <c r="J607" s="208">
        <f>ROUND(I607*H607,2)</f>
        <v>0</v>
      </c>
      <c r="K607" s="204" t="s">
        <v>177</v>
      </c>
      <c r="L607" s="61"/>
      <c r="M607" s="209" t="s">
        <v>21</v>
      </c>
      <c r="N607" s="210" t="s">
        <v>43</v>
      </c>
      <c r="O607" s="42"/>
      <c r="P607" s="211">
        <f>O607*H607</f>
        <v>0</v>
      </c>
      <c r="Q607" s="211">
        <v>1.39E-3</v>
      </c>
      <c r="R607" s="211">
        <f>Q607*H607</f>
        <v>1.7374999999999998E-2</v>
      </c>
      <c r="S607" s="211">
        <v>0</v>
      </c>
      <c r="T607" s="212">
        <f>S607*H607</f>
        <v>0</v>
      </c>
      <c r="AR607" s="24" t="s">
        <v>273</v>
      </c>
      <c r="AT607" s="24" t="s">
        <v>173</v>
      </c>
      <c r="AU607" s="24" t="s">
        <v>83</v>
      </c>
      <c r="AY607" s="24" t="s">
        <v>171</v>
      </c>
      <c r="BE607" s="213">
        <f>IF(N607="základní",J607,0)</f>
        <v>0</v>
      </c>
      <c r="BF607" s="213">
        <f>IF(N607="snížená",J607,0)</f>
        <v>0</v>
      </c>
      <c r="BG607" s="213">
        <f>IF(N607="zákl. přenesená",J607,0)</f>
        <v>0</v>
      </c>
      <c r="BH607" s="213">
        <f>IF(N607="sníž. přenesená",J607,0)</f>
        <v>0</v>
      </c>
      <c r="BI607" s="213">
        <f>IF(N607="nulová",J607,0)</f>
        <v>0</v>
      </c>
      <c r="BJ607" s="24" t="s">
        <v>79</v>
      </c>
      <c r="BK607" s="213">
        <f>ROUND(I607*H607,2)</f>
        <v>0</v>
      </c>
      <c r="BL607" s="24" t="s">
        <v>273</v>
      </c>
      <c r="BM607" s="24" t="s">
        <v>1017</v>
      </c>
    </row>
    <row r="608" spans="2:65" s="12" customFormat="1" ht="13.5">
      <c r="B608" s="214"/>
      <c r="C608" s="215"/>
      <c r="D608" s="216" t="s">
        <v>180</v>
      </c>
      <c r="E608" s="217" t="s">
        <v>21</v>
      </c>
      <c r="F608" s="218" t="s">
        <v>1018</v>
      </c>
      <c r="G608" s="215"/>
      <c r="H608" s="219">
        <v>12.5</v>
      </c>
      <c r="I608" s="220"/>
      <c r="J608" s="215"/>
      <c r="K608" s="215"/>
      <c r="L608" s="221"/>
      <c r="M608" s="222"/>
      <c r="N608" s="223"/>
      <c r="O608" s="223"/>
      <c r="P608" s="223"/>
      <c r="Q608" s="223"/>
      <c r="R608" s="223"/>
      <c r="S608" s="223"/>
      <c r="T608" s="224"/>
      <c r="AT608" s="225" t="s">
        <v>180</v>
      </c>
      <c r="AU608" s="225" t="s">
        <v>83</v>
      </c>
      <c r="AV608" s="12" t="s">
        <v>83</v>
      </c>
      <c r="AW608" s="12" t="s">
        <v>35</v>
      </c>
      <c r="AX608" s="12" t="s">
        <v>79</v>
      </c>
      <c r="AY608" s="225" t="s">
        <v>171</v>
      </c>
    </row>
    <row r="609" spans="2:65" s="1" customFormat="1" ht="31.5" customHeight="1">
      <c r="B609" s="41"/>
      <c r="C609" s="202" t="s">
        <v>1019</v>
      </c>
      <c r="D609" s="202" t="s">
        <v>173</v>
      </c>
      <c r="E609" s="203" t="s">
        <v>1020</v>
      </c>
      <c r="F609" s="204" t="s">
        <v>1021</v>
      </c>
      <c r="G609" s="205" t="s">
        <v>281</v>
      </c>
      <c r="H609" s="206">
        <v>7.15</v>
      </c>
      <c r="I609" s="207"/>
      <c r="J609" s="208">
        <f>ROUND(I609*H609,2)</f>
        <v>0</v>
      </c>
      <c r="K609" s="204" t="s">
        <v>177</v>
      </c>
      <c r="L609" s="61"/>
      <c r="M609" s="209" t="s">
        <v>21</v>
      </c>
      <c r="N609" s="210" t="s">
        <v>43</v>
      </c>
      <c r="O609" s="42"/>
      <c r="P609" s="211">
        <f>O609*H609</f>
        <v>0</v>
      </c>
      <c r="Q609" s="211">
        <v>1.5200000000000001E-3</v>
      </c>
      <c r="R609" s="211">
        <f>Q609*H609</f>
        <v>1.0868000000000001E-2</v>
      </c>
      <c r="S609" s="211">
        <v>0</v>
      </c>
      <c r="T609" s="212">
        <f>S609*H609</f>
        <v>0</v>
      </c>
      <c r="AR609" s="24" t="s">
        <v>273</v>
      </c>
      <c r="AT609" s="24" t="s">
        <v>173</v>
      </c>
      <c r="AU609" s="24" t="s">
        <v>83</v>
      </c>
      <c r="AY609" s="24" t="s">
        <v>171</v>
      </c>
      <c r="BE609" s="213">
        <f>IF(N609="základní",J609,0)</f>
        <v>0</v>
      </c>
      <c r="BF609" s="213">
        <f>IF(N609="snížená",J609,0)</f>
        <v>0</v>
      </c>
      <c r="BG609" s="213">
        <f>IF(N609="zákl. přenesená",J609,0)</f>
        <v>0</v>
      </c>
      <c r="BH609" s="213">
        <f>IF(N609="sníž. přenesená",J609,0)</f>
        <v>0</v>
      </c>
      <c r="BI609" s="213">
        <f>IF(N609="nulová",J609,0)</f>
        <v>0</v>
      </c>
      <c r="BJ609" s="24" t="s">
        <v>79</v>
      </c>
      <c r="BK609" s="213">
        <f>ROUND(I609*H609,2)</f>
        <v>0</v>
      </c>
      <c r="BL609" s="24" t="s">
        <v>273</v>
      </c>
      <c r="BM609" s="24" t="s">
        <v>1022</v>
      </c>
    </row>
    <row r="610" spans="2:65" s="12" customFormat="1" ht="13.5">
      <c r="B610" s="214"/>
      <c r="C610" s="215"/>
      <c r="D610" s="216" t="s">
        <v>180</v>
      </c>
      <c r="E610" s="217" t="s">
        <v>21</v>
      </c>
      <c r="F610" s="218" t="s">
        <v>1023</v>
      </c>
      <c r="G610" s="215"/>
      <c r="H610" s="219">
        <v>7.15</v>
      </c>
      <c r="I610" s="220"/>
      <c r="J610" s="215"/>
      <c r="K610" s="215"/>
      <c r="L610" s="221"/>
      <c r="M610" s="222"/>
      <c r="N610" s="223"/>
      <c r="O610" s="223"/>
      <c r="P610" s="223"/>
      <c r="Q610" s="223"/>
      <c r="R610" s="223"/>
      <c r="S610" s="223"/>
      <c r="T610" s="224"/>
      <c r="AT610" s="225" t="s">
        <v>180</v>
      </c>
      <c r="AU610" s="225" t="s">
        <v>83</v>
      </c>
      <c r="AV610" s="12" t="s">
        <v>83</v>
      </c>
      <c r="AW610" s="12" t="s">
        <v>35</v>
      </c>
      <c r="AX610" s="12" t="s">
        <v>79</v>
      </c>
      <c r="AY610" s="225" t="s">
        <v>171</v>
      </c>
    </row>
    <row r="611" spans="2:65" s="1" customFormat="1" ht="22.5" customHeight="1">
      <c r="B611" s="41"/>
      <c r="C611" s="202" t="s">
        <v>1024</v>
      </c>
      <c r="D611" s="202" t="s">
        <v>173</v>
      </c>
      <c r="E611" s="203" t="s">
        <v>1025</v>
      </c>
      <c r="F611" s="204" t="s">
        <v>1026</v>
      </c>
      <c r="G611" s="205" t="s">
        <v>281</v>
      </c>
      <c r="H611" s="206">
        <v>12.5</v>
      </c>
      <c r="I611" s="207"/>
      <c r="J611" s="208">
        <f>ROUND(I611*H611,2)</f>
        <v>0</v>
      </c>
      <c r="K611" s="204" t="s">
        <v>177</v>
      </c>
      <c r="L611" s="61"/>
      <c r="M611" s="209" t="s">
        <v>21</v>
      </c>
      <c r="N611" s="210" t="s">
        <v>43</v>
      </c>
      <c r="O611" s="42"/>
      <c r="P611" s="211">
        <f>O611*H611</f>
        <v>0</v>
      </c>
      <c r="Q611" s="211">
        <v>7.9000000000000001E-4</v>
      </c>
      <c r="R611" s="211">
        <f>Q611*H611</f>
        <v>9.8750000000000001E-3</v>
      </c>
      <c r="S611" s="211">
        <v>0</v>
      </c>
      <c r="T611" s="212">
        <f>S611*H611</f>
        <v>0</v>
      </c>
      <c r="AR611" s="24" t="s">
        <v>273</v>
      </c>
      <c r="AT611" s="24" t="s">
        <v>173</v>
      </c>
      <c r="AU611" s="24" t="s">
        <v>83</v>
      </c>
      <c r="AY611" s="24" t="s">
        <v>171</v>
      </c>
      <c r="BE611" s="213">
        <f>IF(N611="základní",J611,0)</f>
        <v>0</v>
      </c>
      <c r="BF611" s="213">
        <f>IF(N611="snížená",J611,0)</f>
        <v>0</v>
      </c>
      <c r="BG611" s="213">
        <f>IF(N611="zákl. přenesená",J611,0)</f>
        <v>0</v>
      </c>
      <c r="BH611" s="213">
        <f>IF(N611="sníž. přenesená",J611,0)</f>
        <v>0</v>
      </c>
      <c r="BI611" s="213">
        <f>IF(N611="nulová",J611,0)</f>
        <v>0</v>
      </c>
      <c r="BJ611" s="24" t="s">
        <v>79</v>
      </c>
      <c r="BK611" s="213">
        <f>ROUND(I611*H611,2)</f>
        <v>0</v>
      </c>
      <c r="BL611" s="24" t="s">
        <v>273</v>
      </c>
      <c r="BM611" s="24" t="s">
        <v>1027</v>
      </c>
    </row>
    <row r="612" spans="2:65" s="12" customFormat="1" ht="13.5">
      <c r="B612" s="214"/>
      <c r="C612" s="215"/>
      <c r="D612" s="216" t="s">
        <v>180</v>
      </c>
      <c r="E612" s="217" t="s">
        <v>21</v>
      </c>
      <c r="F612" s="218" t="s">
        <v>1028</v>
      </c>
      <c r="G612" s="215"/>
      <c r="H612" s="219">
        <v>12.5</v>
      </c>
      <c r="I612" s="220"/>
      <c r="J612" s="215"/>
      <c r="K612" s="215"/>
      <c r="L612" s="221"/>
      <c r="M612" s="222"/>
      <c r="N612" s="223"/>
      <c r="O612" s="223"/>
      <c r="P612" s="223"/>
      <c r="Q612" s="223"/>
      <c r="R612" s="223"/>
      <c r="S612" s="223"/>
      <c r="T612" s="224"/>
      <c r="AT612" s="225" t="s">
        <v>180</v>
      </c>
      <c r="AU612" s="225" t="s">
        <v>83</v>
      </c>
      <c r="AV612" s="12" t="s">
        <v>83</v>
      </c>
      <c r="AW612" s="12" t="s">
        <v>35</v>
      </c>
      <c r="AX612" s="12" t="s">
        <v>79</v>
      </c>
      <c r="AY612" s="225" t="s">
        <v>171</v>
      </c>
    </row>
    <row r="613" spans="2:65" s="1" customFormat="1" ht="22.5" customHeight="1">
      <c r="B613" s="41"/>
      <c r="C613" s="202" t="s">
        <v>1029</v>
      </c>
      <c r="D613" s="202" t="s">
        <v>173</v>
      </c>
      <c r="E613" s="203" t="s">
        <v>1030</v>
      </c>
      <c r="F613" s="204" t="s">
        <v>1031</v>
      </c>
      <c r="G613" s="205" t="s">
        <v>281</v>
      </c>
      <c r="H613" s="206">
        <v>22.7</v>
      </c>
      <c r="I613" s="207"/>
      <c r="J613" s="208">
        <f>ROUND(I613*H613,2)</f>
        <v>0</v>
      </c>
      <c r="K613" s="204" t="s">
        <v>177</v>
      </c>
      <c r="L613" s="61"/>
      <c r="M613" s="209" t="s">
        <v>21</v>
      </c>
      <c r="N613" s="210" t="s">
        <v>43</v>
      </c>
      <c r="O613" s="42"/>
      <c r="P613" s="211">
        <f>O613*H613</f>
        <v>0</v>
      </c>
      <c r="Q613" s="211">
        <v>7.3999999999999999E-4</v>
      </c>
      <c r="R613" s="211">
        <f>Q613*H613</f>
        <v>1.6798E-2</v>
      </c>
      <c r="S613" s="211">
        <v>0</v>
      </c>
      <c r="T613" s="212">
        <f>S613*H613</f>
        <v>0</v>
      </c>
      <c r="AR613" s="24" t="s">
        <v>273</v>
      </c>
      <c r="AT613" s="24" t="s">
        <v>173</v>
      </c>
      <c r="AU613" s="24" t="s">
        <v>83</v>
      </c>
      <c r="AY613" s="24" t="s">
        <v>171</v>
      </c>
      <c r="BE613" s="213">
        <f>IF(N613="základní",J613,0)</f>
        <v>0</v>
      </c>
      <c r="BF613" s="213">
        <f>IF(N613="snížená",J613,0)</f>
        <v>0</v>
      </c>
      <c r="BG613" s="213">
        <f>IF(N613="zákl. přenesená",J613,0)</f>
        <v>0</v>
      </c>
      <c r="BH613" s="213">
        <f>IF(N613="sníž. přenesená",J613,0)</f>
        <v>0</v>
      </c>
      <c r="BI613" s="213">
        <f>IF(N613="nulová",J613,0)</f>
        <v>0</v>
      </c>
      <c r="BJ613" s="24" t="s">
        <v>79</v>
      </c>
      <c r="BK613" s="213">
        <f>ROUND(I613*H613,2)</f>
        <v>0</v>
      </c>
      <c r="BL613" s="24" t="s">
        <v>273</v>
      </c>
      <c r="BM613" s="24" t="s">
        <v>1032</v>
      </c>
    </row>
    <row r="614" spans="2:65" s="12" customFormat="1" ht="13.5">
      <c r="B614" s="214"/>
      <c r="C614" s="215"/>
      <c r="D614" s="216" t="s">
        <v>180</v>
      </c>
      <c r="E614" s="217" t="s">
        <v>21</v>
      </c>
      <c r="F614" s="218" t="s">
        <v>1033</v>
      </c>
      <c r="G614" s="215"/>
      <c r="H614" s="219">
        <v>22.7</v>
      </c>
      <c r="I614" s="220"/>
      <c r="J614" s="215"/>
      <c r="K614" s="215"/>
      <c r="L614" s="221"/>
      <c r="M614" s="222"/>
      <c r="N614" s="223"/>
      <c r="O614" s="223"/>
      <c r="P614" s="223"/>
      <c r="Q614" s="223"/>
      <c r="R614" s="223"/>
      <c r="S614" s="223"/>
      <c r="T614" s="224"/>
      <c r="AT614" s="225" t="s">
        <v>180</v>
      </c>
      <c r="AU614" s="225" t="s">
        <v>83</v>
      </c>
      <c r="AV614" s="12" t="s">
        <v>83</v>
      </c>
      <c r="AW614" s="12" t="s">
        <v>35</v>
      </c>
      <c r="AX614" s="12" t="s">
        <v>79</v>
      </c>
      <c r="AY614" s="225" t="s">
        <v>171</v>
      </c>
    </row>
    <row r="615" spans="2:65" s="1" customFormat="1" ht="22.5" customHeight="1">
      <c r="B615" s="41"/>
      <c r="C615" s="202" t="s">
        <v>1034</v>
      </c>
      <c r="D615" s="202" t="s">
        <v>173</v>
      </c>
      <c r="E615" s="203" t="s">
        <v>1035</v>
      </c>
      <c r="F615" s="204" t="s">
        <v>1026</v>
      </c>
      <c r="G615" s="205" t="s">
        <v>281</v>
      </c>
      <c r="H615" s="206">
        <v>12.3</v>
      </c>
      <c r="I615" s="207"/>
      <c r="J615" s="208">
        <f>ROUND(I615*H615,2)</f>
        <v>0</v>
      </c>
      <c r="K615" s="204" t="s">
        <v>21</v>
      </c>
      <c r="L615" s="61"/>
      <c r="M615" s="209" t="s">
        <v>21</v>
      </c>
      <c r="N615" s="210" t="s">
        <v>43</v>
      </c>
      <c r="O615" s="42"/>
      <c r="P615" s="211">
        <f>O615*H615</f>
        <v>0</v>
      </c>
      <c r="Q615" s="211">
        <v>7.9000000000000001E-4</v>
      </c>
      <c r="R615" s="211">
        <f>Q615*H615</f>
        <v>9.7169999999999999E-3</v>
      </c>
      <c r="S615" s="211">
        <v>0</v>
      </c>
      <c r="T615" s="212">
        <f>S615*H615</f>
        <v>0</v>
      </c>
      <c r="AR615" s="24" t="s">
        <v>273</v>
      </c>
      <c r="AT615" s="24" t="s">
        <v>173</v>
      </c>
      <c r="AU615" s="24" t="s">
        <v>83</v>
      </c>
      <c r="AY615" s="24" t="s">
        <v>171</v>
      </c>
      <c r="BE615" s="213">
        <f>IF(N615="základní",J615,0)</f>
        <v>0</v>
      </c>
      <c r="BF615" s="213">
        <f>IF(N615="snížená",J615,0)</f>
        <v>0</v>
      </c>
      <c r="BG615" s="213">
        <f>IF(N615="zákl. přenesená",J615,0)</f>
        <v>0</v>
      </c>
      <c r="BH615" s="213">
        <f>IF(N615="sníž. přenesená",J615,0)</f>
        <v>0</v>
      </c>
      <c r="BI615" s="213">
        <f>IF(N615="nulová",J615,0)</f>
        <v>0</v>
      </c>
      <c r="BJ615" s="24" t="s">
        <v>79</v>
      </c>
      <c r="BK615" s="213">
        <f>ROUND(I615*H615,2)</f>
        <v>0</v>
      </c>
      <c r="BL615" s="24" t="s">
        <v>273</v>
      </c>
      <c r="BM615" s="24" t="s">
        <v>1036</v>
      </c>
    </row>
    <row r="616" spans="2:65" s="12" customFormat="1" ht="13.5">
      <c r="B616" s="214"/>
      <c r="C616" s="215"/>
      <c r="D616" s="216" t="s">
        <v>180</v>
      </c>
      <c r="E616" s="217" t="s">
        <v>21</v>
      </c>
      <c r="F616" s="218" t="s">
        <v>1037</v>
      </c>
      <c r="G616" s="215"/>
      <c r="H616" s="219">
        <v>12.3</v>
      </c>
      <c r="I616" s="220"/>
      <c r="J616" s="215"/>
      <c r="K616" s="215"/>
      <c r="L616" s="221"/>
      <c r="M616" s="222"/>
      <c r="N616" s="223"/>
      <c r="O616" s="223"/>
      <c r="P616" s="223"/>
      <c r="Q616" s="223"/>
      <c r="R616" s="223"/>
      <c r="S616" s="223"/>
      <c r="T616" s="224"/>
      <c r="AT616" s="225" t="s">
        <v>180</v>
      </c>
      <c r="AU616" s="225" t="s">
        <v>83</v>
      </c>
      <c r="AV616" s="12" t="s">
        <v>83</v>
      </c>
      <c r="AW616" s="12" t="s">
        <v>35</v>
      </c>
      <c r="AX616" s="12" t="s">
        <v>79</v>
      </c>
      <c r="AY616" s="225" t="s">
        <v>171</v>
      </c>
    </row>
    <row r="617" spans="2:65" s="1" customFormat="1" ht="22.5" customHeight="1">
      <c r="B617" s="41"/>
      <c r="C617" s="202" t="s">
        <v>1038</v>
      </c>
      <c r="D617" s="202" t="s">
        <v>173</v>
      </c>
      <c r="E617" s="203" t="s">
        <v>1039</v>
      </c>
      <c r="F617" s="204" t="s">
        <v>1040</v>
      </c>
      <c r="G617" s="205" t="s">
        <v>281</v>
      </c>
      <c r="H617" s="206">
        <v>81.3</v>
      </c>
      <c r="I617" s="207"/>
      <c r="J617" s="208">
        <f>ROUND(I617*H617,2)</f>
        <v>0</v>
      </c>
      <c r="K617" s="204" t="s">
        <v>177</v>
      </c>
      <c r="L617" s="61"/>
      <c r="M617" s="209" t="s">
        <v>21</v>
      </c>
      <c r="N617" s="210" t="s">
        <v>43</v>
      </c>
      <c r="O617" s="42"/>
      <c r="P617" s="211">
        <f>O617*H617</f>
        <v>0</v>
      </c>
      <c r="Q617" s="211">
        <v>1.0000000000000001E-5</v>
      </c>
      <c r="R617" s="211">
        <f>Q617*H617</f>
        <v>8.1300000000000003E-4</v>
      </c>
      <c r="S617" s="211">
        <v>0</v>
      </c>
      <c r="T617" s="212">
        <f>S617*H617</f>
        <v>0</v>
      </c>
      <c r="AR617" s="24" t="s">
        <v>273</v>
      </c>
      <c r="AT617" s="24" t="s">
        <v>173</v>
      </c>
      <c r="AU617" s="24" t="s">
        <v>83</v>
      </c>
      <c r="AY617" s="24" t="s">
        <v>171</v>
      </c>
      <c r="BE617" s="213">
        <f>IF(N617="základní",J617,0)</f>
        <v>0</v>
      </c>
      <c r="BF617" s="213">
        <f>IF(N617="snížená",J617,0)</f>
        <v>0</v>
      </c>
      <c r="BG617" s="213">
        <f>IF(N617="zákl. přenesená",J617,0)</f>
        <v>0</v>
      </c>
      <c r="BH617" s="213">
        <f>IF(N617="sníž. přenesená",J617,0)</f>
        <v>0</v>
      </c>
      <c r="BI617" s="213">
        <f>IF(N617="nulová",J617,0)</f>
        <v>0</v>
      </c>
      <c r="BJ617" s="24" t="s">
        <v>79</v>
      </c>
      <c r="BK617" s="213">
        <f>ROUND(I617*H617,2)</f>
        <v>0</v>
      </c>
      <c r="BL617" s="24" t="s">
        <v>273</v>
      </c>
      <c r="BM617" s="24" t="s">
        <v>1041</v>
      </c>
    </row>
    <row r="618" spans="2:65" s="12" customFormat="1" ht="13.5">
      <c r="B618" s="214"/>
      <c r="C618" s="215"/>
      <c r="D618" s="216" t="s">
        <v>180</v>
      </c>
      <c r="E618" s="217" t="s">
        <v>21</v>
      </c>
      <c r="F618" s="218" t="s">
        <v>1042</v>
      </c>
      <c r="G618" s="215"/>
      <c r="H618" s="219">
        <v>81.3</v>
      </c>
      <c r="I618" s="220"/>
      <c r="J618" s="215"/>
      <c r="K618" s="215"/>
      <c r="L618" s="221"/>
      <c r="M618" s="222"/>
      <c r="N618" s="223"/>
      <c r="O618" s="223"/>
      <c r="P618" s="223"/>
      <c r="Q618" s="223"/>
      <c r="R618" s="223"/>
      <c r="S618" s="223"/>
      <c r="T618" s="224"/>
      <c r="AT618" s="225" t="s">
        <v>180</v>
      </c>
      <c r="AU618" s="225" t="s">
        <v>83</v>
      </c>
      <c r="AV618" s="12" t="s">
        <v>83</v>
      </c>
      <c r="AW618" s="12" t="s">
        <v>35</v>
      </c>
      <c r="AX618" s="12" t="s">
        <v>79</v>
      </c>
      <c r="AY618" s="225" t="s">
        <v>171</v>
      </c>
    </row>
    <row r="619" spans="2:65" s="1" customFormat="1" ht="22.5" customHeight="1">
      <c r="B619" s="41"/>
      <c r="C619" s="255" t="s">
        <v>1043</v>
      </c>
      <c r="D619" s="255" t="s">
        <v>239</v>
      </c>
      <c r="E619" s="256" t="s">
        <v>1044</v>
      </c>
      <c r="F619" s="257" t="s">
        <v>1045</v>
      </c>
      <c r="G619" s="258" t="s">
        <v>281</v>
      </c>
      <c r="H619" s="259">
        <v>85.373000000000005</v>
      </c>
      <c r="I619" s="260"/>
      <c r="J619" s="261">
        <f>ROUND(I619*H619,2)</f>
        <v>0</v>
      </c>
      <c r="K619" s="257" t="s">
        <v>177</v>
      </c>
      <c r="L619" s="262"/>
      <c r="M619" s="263" t="s">
        <v>21</v>
      </c>
      <c r="N619" s="264" t="s">
        <v>43</v>
      </c>
      <c r="O619" s="42"/>
      <c r="P619" s="211">
        <f>O619*H619</f>
        <v>0</v>
      </c>
      <c r="Q619" s="211">
        <v>1E-4</v>
      </c>
      <c r="R619" s="211">
        <f>Q619*H619</f>
        <v>8.5373000000000011E-3</v>
      </c>
      <c r="S619" s="211">
        <v>0</v>
      </c>
      <c r="T619" s="212">
        <f>S619*H619</f>
        <v>0</v>
      </c>
      <c r="AR619" s="24" t="s">
        <v>362</v>
      </c>
      <c r="AT619" s="24" t="s">
        <v>239</v>
      </c>
      <c r="AU619" s="24" t="s">
        <v>83</v>
      </c>
      <c r="AY619" s="24" t="s">
        <v>171</v>
      </c>
      <c r="BE619" s="213">
        <f>IF(N619="základní",J619,0)</f>
        <v>0</v>
      </c>
      <c r="BF619" s="213">
        <f>IF(N619="snížená",J619,0)</f>
        <v>0</v>
      </c>
      <c r="BG619" s="213">
        <f>IF(N619="zákl. přenesená",J619,0)</f>
        <v>0</v>
      </c>
      <c r="BH619" s="213">
        <f>IF(N619="sníž. přenesená",J619,0)</f>
        <v>0</v>
      </c>
      <c r="BI619" s="213">
        <f>IF(N619="nulová",J619,0)</f>
        <v>0</v>
      </c>
      <c r="BJ619" s="24" t="s">
        <v>79</v>
      </c>
      <c r="BK619" s="213">
        <f>ROUND(I619*H619,2)</f>
        <v>0</v>
      </c>
      <c r="BL619" s="24" t="s">
        <v>273</v>
      </c>
      <c r="BM619" s="24" t="s">
        <v>1046</v>
      </c>
    </row>
    <row r="620" spans="2:65" s="12" customFormat="1" ht="13.5">
      <c r="B620" s="214"/>
      <c r="C620" s="215"/>
      <c r="D620" s="226" t="s">
        <v>180</v>
      </c>
      <c r="E620" s="227" t="s">
        <v>21</v>
      </c>
      <c r="F620" s="228" t="s">
        <v>1047</v>
      </c>
      <c r="G620" s="215"/>
      <c r="H620" s="229">
        <v>81.3</v>
      </c>
      <c r="I620" s="220"/>
      <c r="J620" s="215"/>
      <c r="K620" s="215"/>
      <c r="L620" s="221"/>
      <c r="M620" s="222"/>
      <c r="N620" s="223"/>
      <c r="O620" s="223"/>
      <c r="P620" s="223"/>
      <c r="Q620" s="223"/>
      <c r="R620" s="223"/>
      <c r="S620" s="223"/>
      <c r="T620" s="224"/>
      <c r="AT620" s="225" t="s">
        <v>180</v>
      </c>
      <c r="AU620" s="225" t="s">
        <v>83</v>
      </c>
      <c r="AV620" s="12" t="s">
        <v>83</v>
      </c>
      <c r="AW620" s="12" t="s">
        <v>35</v>
      </c>
      <c r="AX620" s="12" t="s">
        <v>79</v>
      </c>
      <c r="AY620" s="225" t="s">
        <v>171</v>
      </c>
    </row>
    <row r="621" spans="2:65" s="12" customFormat="1" ht="13.5">
      <c r="B621" s="214"/>
      <c r="C621" s="215"/>
      <c r="D621" s="216" t="s">
        <v>180</v>
      </c>
      <c r="E621" s="215"/>
      <c r="F621" s="218" t="s">
        <v>1048</v>
      </c>
      <c r="G621" s="215"/>
      <c r="H621" s="219">
        <v>85.373000000000005</v>
      </c>
      <c r="I621" s="220"/>
      <c r="J621" s="215"/>
      <c r="K621" s="215"/>
      <c r="L621" s="221"/>
      <c r="M621" s="222"/>
      <c r="N621" s="223"/>
      <c r="O621" s="223"/>
      <c r="P621" s="223"/>
      <c r="Q621" s="223"/>
      <c r="R621" s="223"/>
      <c r="S621" s="223"/>
      <c r="T621" s="224"/>
      <c r="AT621" s="225" t="s">
        <v>180</v>
      </c>
      <c r="AU621" s="225" t="s">
        <v>83</v>
      </c>
      <c r="AV621" s="12" t="s">
        <v>83</v>
      </c>
      <c r="AW621" s="12" t="s">
        <v>6</v>
      </c>
      <c r="AX621" s="12" t="s">
        <v>79</v>
      </c>
      <c r="AY621" s="225" t="s">
        <v>171</v>
      </c>
    </row>
    <row r="622" spans="2:65" s="1" customFormat="1" ht="31.5" customHeight="1">
      <c r="B622" s="41"/>
      <c r="C622" s="202" t="s">
        <v>1049</v>
      </c>
      <c r="D622" s="202" t="s">
        <v>173</v>
      </c>
      <c r="E622" s="203" t="s">
        <v>1050</v>
      </c>
      <c r="F622" s="204" t="s">
        <v>1051</v>
      </c>
      <c r="G622" s="205" t="s">
        <v>281</v>
      </c>
      <c r="H622" s="206">
        <v>1.6</v>
      </c>
      <c r="I622" s="207"/>
      <c r="J622" s="208">
        <f>ROUND(I622*H622,2)</f>
        <v>0</v>
      </c>
      <c r="K622" s="204" t="s">
        <v>177</v>
      </c>
      <c r="L622" s="61"/>
      <c r="M622" s="209" t="s">
        <v>21</v>
      </c>
      <c r="N622" s="210" t="s">
        <v>43</v>
      </c>
      <c r="O622" s="42"/>
      <c r="P622" s="211">
        <f>O622*H622</f>
        <v>0</v>
      </c>
      <c r="Q622" s="211">
        <v>6.6E-4</v>
      </c>
      <c r="R622" s="211">
        <f>Q622*H622</f>
        <v>1.0560000000000001E-3</v>
      </c>
      <c r="S622" s="211">
        <v>0</v>
      </c>
      <c r="T622" s="212">
        <f>S622*H622</f>
        <v>0</v>
      </c>
      <c r="AR622" s="24" t="s">
        <v>273</v>
      </c>
      <c r="AT622" s="24" t="s">
        <v>173</v>
      </c>
      <c r="AU622" s="24" t="s">
        <v>83</v>
      </c>
      <c r="AY622" s="24" t="s">
        <v>171</v>
      </c>
      <c r="BE622" s="213">
        <f>IF(N622="základní",J622,0)</f>
        <v>0</v>
      </c>
      <c r="BF622" s="213">
        <f>IF(N622="snížená",J622,0)</f>
        <v>0</v>
      </c>
      <c r="BG622" s="213">
        <f>IF(N622="zákl. přenesená",J622,0)</f>
        <v>0</v>
      </c>
      <c r="BH622" s="213">
        <f>IF(N622="sníž. přenesená",J622,0)</f>
        <v>0</v>
      </c>
      <c r="BI622" s="213">
        <f>IF(N622="nulová",J622,0)</f>
        <v>0</v>
      </c>
      <c r="BJ622" s="24" t="s">
        <v>79</v>
      </c>
      <c r="BK622" s="213">
        <f>ROUND(I622*H622,2)</f>
        <v>0</v>
      </c>
      <c r="BL622" s="24" t="s">
        <v>273</v>
      </c>
      <c r="BM622" s="24" t="s">
        <v>1052</v>
      </c>
    </row>
    <row r="623" spans="2:65" s="12" customFormat="1" ht="13.5">
      <c r="B623" s="214"/>
      <c r="C623" s="215"/>
      <c r="D623" s="216" t="s">
        <v>180</v>
      </c>
      <c r="E623" s="217" t="s">
        <v>21</v>
      </c>
      <c r="F623" s="218" t="s">
        <v>1053</v>
      </c>
      <c r="G623" s="215"/>
      <c r="H623" s="219">
        <v>1.6</v>
      </c>
      <c r="I623" s="220"/>
      <c r="J623" s="215"/>
      <c r="K623" s="215"/>
      <c r="L623" s="221"/>
      <c r="M623" s="222"/>
      <c r="N623" s="223"/>
      <c r="O623" s="223"/>
      <c r="P623" s="223"/>
      <c r="Q623" s="223"/>
      <c r="R623" s="223"/>
      <c r="S623" s="223"/>
      <c r="T623" s="224"/>
      <c r="AT623" s="225" t="s">
        <v>180</v>
      </c>
      <c r="AU623" s="225" t="s">
        <v>83</v>
      </c>
      <c r="AV623" s="12" t="s">
        <v>83</v>
      </c>
      <c r="AW623" s="12" t="s">
        <v>35</v>
      </c>
      <c r="AX623" s="12" t="s">
        <v>79</v>
      </c>
      <c r="AY623" s="225" t="s">
        <v>171</v>
      </c>
    </row>
    <row r="624" spans="2:65" s="1" customFormat="1" ht="31.5" customHeight="1">
      <c r="B624" s="41"/>
      <c r="C624" s="202" t="s">
        <v>1054</v>
      </c>
      <c r="D624" s="202" t="s">
        <v>173</v>
      </c>
      <c r="E624" s="203" t="s">
        <v>1055</v>
      </c>
      <c r="F624" s="204" t="s">
        <v>1056</v>
      </c>
      <c r="G624" s="205" t="s">
        <v>229</v>
      </c>
      <c r="H624" s="206">
        <v>0.64600000000000002</v>
      </c>
      <c r="I624" s="207"/>
      <c r="J624" s="208">
        <f>ROUND(I624*H624,2)</f>
        <v>0</v>
      </c>
      <c r="K624" s="204" t="s">
        <v>177</v>
      </c>
      <c r="L624" s="61"/>
      <c r="M624" s="209" t="s">
        <v>21</v>
      </c>
      <c r="N624" s="210" t="s">
        <v>43</v>
      </c>
      <c r="O624" s="42"/>
      <c r="P624" s="211">
        <f>O624*H624</f>
        <v>0</v>
      </c>
      <c r="Q624" s="211">
        <v>0</v>
      </c>
      <c r="R624" s="211">
        <f>Q624*H624</f>
        <v>0</v>
      </c>
      <c r="S624" s="211">
        <v>0</v>
      </c>
      <c r="T624" s="212">
        <f>S624*H624</f>
        <v>0</v>
      </c>
      <c r="AR624" s="24" t="s">
        <v>273</v>
      </c>
      <c r="AT624" s="24" t="s">
        <v>173</v>
      </c>
      <c r="AU624" s="24" t="s">
        <v>83</v>
      </c>
      <c r="AY624" s="24" t="s">
        <v>171</v>
      </c>
      <c r="BE624" s="213">
        <f>IF(N624="základní",J624,0)</f>
        <v>0</v>
      </c>
      <c r="BF624" s="213">
        <f>IF(N624="snížená",J624,0)</f>
        <v>0</v>
      </c>
      <c r="BG624" s="213">
        <f>IF(N624="zákl. přenesená",J624,0)</f>
        <v>0</v>
      </c>
      <c r="BH624" s="213">
        <f>IF(N624="sníž. přenesená",J624,0)</f>
        <v>0</v>
      </c>
      <c r="BI624" s="213">
        <f>IF(N624="nulová",J624,0)</f>
        <v>0</v>
      </c>
      <c r="BJ624" s="24" t="s">
        <v>79</v>
      </c>
      <c r="BK624" s="213">
        <f>ROUND(I624*H624,2)</f>
        <v>0</v>
      </c>
      <c r="BL624" s="24" t="s">
        <v>273</v>
      </c>
      <c r="BM624" s="24" t="s">
        <v>1057</v>
      </c>
    </row>
    <row r="625" spans="2:65" s="11" customFormat="1" ht="29.85" customHeight="1">
      <c r="B625" s="185"/>
      <c r="C625" s="186"/>
      <c r="D625" s="199" t="s">
        <v>71</v>
      </c>
      <c r="E625" s="200" t="s">
        <v>1058</v>
      </c>
      <c r="F625" s="200" t="s">
        <v>1059</v>
      </c>
      <c r="G625" s="186"/>
      <c r="H625" s="186"/>
      <c r="I625" s="189"/>
      <c r="J625" s="201">
        <f>BK625</f>
        <v>0</v>
      </c>
      <c r="K625" s="186"/>
      <c r="L625" s="191"/>
      <c r="M625" s="192"/>
      <c r="N625" s="193"/>
      <c r="O625" s="193"/>
      <c r="P625" s="194">
        <f>SUM(P626:P639)</f>
        <v>0</v>
      </c>
      <c r="Q625" s="193"/>
      <c r="R625" s="194">
        <f>SUM(R626:R639)</f>
        <v>0.30379774000000004</v>
      </c>
      <c r="S625" s="193"/>
      <c r="T625" s="195">
        <f>SUM(T626:T639)</f>
        <v>0</v>
      </c>
      <c r="AR625" s="196" t="s">
        <v>83</v>
      </c>
      <c r="AT625" s="197" t="s">
        <v>71</v>
      </c>
      <c r="AU625" s="197" t="s">
        <v>79</v>
      </c>
      <c r="AY625" s="196" t="s">
        <v>171</v>
      </c>
      <c r="BK625" s="198">
        <f>SUM(BK626:BK639)</f>
        <v>0</v>
      </c>
    </row>
    <row r="626" spans="2:65" s="1" customFormat="1" ht="31.5" customHeight="1">
      <c r="B626" s="41"/>
      <c r="C626" s="202" t="s">
        <v>1060</v>
      </c>
      <c r="D626" s="202" t="s">
        <v>173</v>
      </c>
      <c r="E626" s="203" t="s">
        <v>1061</v>
      </c>
      <c r="F626" s="204" t="s">
        <v>1062</v>
      </c>
      <c r="G626" s="205" t="s">
        <v>184</v>
      </c>
      <c r="H626" s="206">
        <v>281.89600000000002</v>
      </c>
      <c r="I626" s="207"/>
      <c r="J626" s="208">
        <f>ROUND(I626*H626,2)</f>
        <v>0</v>
      </c>
      <c r="K626" s="204" t="s">
        <v>177</v>
      </c>
      <c r="L626" s="61"/>
      <c r="M626" s="209" t="s">
        <v>21</v>
      </c>
      <c r="N626" s="210" t="s">
        <v>43</v>
      </c>
      <c r="O626" s="42"/>
      <c r="P626" s="211">
        <f>O626*H626</f>
        <v>0</v>
      </c>
      <c r="Q626" s="211">
        <v>1.0000000000000001E-5</v>
      </c>
      <c r="R626" s="211">
        <f>Q626*H626</f>
        <v>2.8189600000000006E-3</v>
      </c>
      <c r="S626" s="211">
        <v>0</v>
      </c>
      <c r="T626" s="212">
        <f>S626*H626</f>
        <v>0</v>
      </c>
      <c r="AR626" s="24" t="s">
        <v>273</v>
      </c>
      <c r="AT626" s="24" t="s">
        <v>173</v>
      </c>
      <c r="AU626" s="24" t="s">
        <v>83</v>
      </c>
      <c r="AY626" s="24" t="s">
        <v>171</v>
      </c>
      <c r="BE626" s="213">
        <f>IF(N626="základní",J626,0)</f>
        <v>0</v>
      </c>
      <c r="BF626" s="213">
        <f>IF(N626="snížená",J626,0)</f>
        <v>0</v>
      </c>
      <c r="BG626" s="213">
        <f>IF(N626="zákl. přenesená",J626,0)</f>
        <v>0</v>
      </c>
      <c r="BH626" s="213">
        <f>IF(N626="sníž. přenesená",J626,0)</f>
        <v>0</v>
      </c>
      <c r="BI626" s="213">
        <f>IF(N626="nulová",J626,0)</f>
        <v>0</v>
      </c>
      <c r="BJ626" s="24" t="s">
        <v>79</v>
      </c>
      <c r="BK626" s="213">
        <f>ROUND(I626*H626,2)</f>
        <v>0</v>
      </c>
      <c r="BL626" s="24" t="s">
        <v>273</v>
      </c>
      <c r="BM626" s="24" t="s">
        <v>1063</v>
      </c>
    </row>
    <row r="627" spans="2:65" s="12" customFormat="1" ht="13.5">
      <c r="B627" s="214"/>
      <c r="C627" s="215"/>
      <c r="D627" s="226" t="s">
        <v>180</v>
      </c>
      <c r="E627" s="227" t="s">
        <v>21</v>
      </c>
      <c r="F627" s="228" t="s">
        <v>1064</v>
      </c>
      <c r="G627" s="215"/>
      <c r="H627" s="229">
        <v>104.88</v>
      </c>
      <c r="I627" s="220"/>
      <c r="J627" s="215"/>
      <c r="K627" s="215"/>
      <c r="L627" s="221"/>
      <c r="M627" s="222"/>
      <c r="N627" s="223"/>
      <c r="O627" s="223"/>
      <c r="P627" s="223"/>
      <c r="Q627" s="223"/>
      <c r="R627" s="223"/>
      <c r="S627" s="223"/>
      <c r="T627" s="224"/>
      <c r="AT627" s="225" t="s">
        <v>180</v>
      </c>
      <c r="AU627" s="225" t="s">
        <v>83</v>
      </c>
      <c r="AV627" s="12" t="s">
        <v>83</v>
      </c>
      <c r="AW627" s="12" t="s">
        <v>35</v>
      </c>
      <c r="AX627" s="12" t="s">
        <v>72</v>
      </c>
      <c r="AY627" s="225" t="s">
        <v>171</v>
      </c>
    </row>
    <row r="628" spans="2:65" s="12" customFormat="1" ht="13.5">
      <c r="B628" s="214"/>
      <c r="C628" s="215"/>
      <c r="D628" s="226" t="s">
        <v>180</v>
      </c>
      <c r="E628" s="227" t="s">
        <v>21</v>
      </c>
      <c r="F628" s="228" t="s">
        <v>1065</v>
      </c>
      <c r="G628" s="215"/>
      <c r="H628" s="229">
        <v>177.01599999999999</v>
      </c>
      <c r="I628" s="220"/>
      <c r="J628" s="215"/>
      <c r="K628" s="215"/>
      <c r="L628" s="221"/>
      <c r="M628" s="222"/>
      <c r="N628" s="223"/>
      <c r="O628" s="223"/>
      <c r="P628" s="223"/>
      <c r="Q628" s="223"/>
      <c r="R628" s="223"/>
      <c r="S628" s="223"/>
      <c r="T628" s="224"/>
      <c r="AT628" s="225" t="s">
        <v>180</v>
      </c>
      <c r="AU628" s="225" t="s">
        <v>83</v>
      </c>
      <c r="AV628" s="12" t="s">
        <v>83</v>
      </c>
      <c r="AW628" s="12" t="s">
        <v>35</v>
      </c>
      <c r="AX628" s="12" t="s">
        <v>72</v>
      </c>
      <c r="AY628" s="225" t="s">
        <v>171</v>
      </c>
    </row>
    <row r="629" spans="2:65" s="13" customFormat="1" ht="13.5">
      <c r="B629" s="230"/>
      <c r="C629" s="231"/>
      <c r="D629" s="216" t="s">
        <v>180</v>
      </c>
      <c r="E629" s="241" t="s">
        <v>21</v>
      </c>
      <c r="F629" s="242" t="s">
        <v>207</v>
      </c>
      <c r="G629" s="231"/>
      <c r="H629" s="243">
        <v>281.89600000000002</v>
      </c>
      <c r="I629" s="235"/>
      <c r="J629" s="231"/>
      <c r="K629" s="231"/>
      <c r="L629" s="236"/>
      <c r="M629" s="237"/>
      <c r="N629" s="238"/>
      <c r="O629" s="238"/>
      <c r="P629" s="238"/>
      <c r="Q629" s="238"/>
      <c r="R629" s="238"/>
      <c r="S629" s="238"/>
      <c r="T629" s="239"/>
      <c r="AT629" s="240" t="s">
        <v>180</v>
      </c>
      <c r="AU629" s="240" t="s">
        <v>83</v>
      </c>
      <c r="AV629" s="13" t="s">
        <v>178</v>
      </c>
      <c r="AW629" s="13" t="s">
        <v>35</v>
      </c>
      <c r="AX629" s="13" t="s">
        <v>79</v>
      </c>
      <c r="AY629" s="240" t="s">
        <v>171</v>
      </c>
    </row>
    <row r="630" spans="2:65" s="1" customFormat="1" ht="31.5" customHeight="1">
      <c r="B630" s="41"/>
      <c r="C630" s="255" t="s">
        <v>1066</v>
      </c>
      <c r="D630" s="255" t="s">
        <v>239</v>
      </c>
      <c r="E630" s="256" t="s">
        <v>1067</v>
      </c>
      <c r="F630" s="257" t="s">
        <v>1068</v>
      </c>
      <c r="G630" s="258" t="s">
        <v>184</v>
      </c>
      <c r="H630" s="259">
        <v>155.04300000000001</v>
      </c>
      <c r="I630" s="260"/>
      <c r="J630" s="261">
        <f>ROUND(I630*H630,2)</f>
        <v>0</v>
      </c>
      <c r="K630" s="257" t="s">
        <v>177</v>
      </c>
      <c r="L630" s="262"/>
      <c r="M630" s="263" t="s">
        <v>21</v>
      </c>
      <c r="N630" s="264" t="s">
        <v>43</v>
      </c>
      <c r="O630" s="42"/>
      <c r="P630" s="211">
        <f>O630*H630</f>
        <v>0</v>
      </c>
      <c r="Q630" s="211">
        <v>1.2999999999999999E-3</v>
      </c>
      <c r="R630" s="211">
        <f>Q630*H630</f>
        <v>0.20155590000000001</v>
      </c>
      <c r="S630" s="211">
        <v>0</v>
      </c>
      <c r="T630" s="212">
        <f>S630*H630</f>
        <v>0</v>
      </c>
      <c r="AR630" s="24" t="s">
        <v>362</v>
      </c>
      <c r="AT630" s="24" t="s">
        <v>239</v>
      </c>
      <c r="AU630" s="24" t="s">
        <v>83</v>
      </c>
      <c r="AY630" s="24" t="s">
        <v>171</v>
      </c>
      <c r="BE630" s="213">
        <f>IF(N630="základní",J630,0)</f>
        <v>0</v>
      </c>
      <c r="BF630" s="213">
        <f>IF(N630="snížená",J630,0)</f>
        <v>0</v>
      </c>
      <c r="BG630" s="213">
        <f>IF(N630="zákl. přenesená",J630,0)</f>
        <v>0</v>
      </c>
      <c r="BH630" s="213">
        <f>IF(N630="sníž. přenesená",J630,0)</f>
        <v>0</v>
      </c>
      <c r="BI630" s="213">
        <f>IF(N630="nulová",J630,0)</f>
        <v>0</v>
      </c>
      <c r="BJ630" s="24" t="s">
        <v>79</v>
      </c>
      <c r="BK630" s="213">
        <f>ROUND(I630*H630,2)</f>
        <v>0</v>
      </c>
      <c r="BL630" s="24" t="s">
        <v>273</v>
      </c>
      <c r="BM630" s="24" t="s">
        <v>1069</v>
      </c>
    </row>
    <row r="631" spans="2:65" s="12" customFormat="1" ht="13.5">
      <c r="B631" s="214"/>
      <c r="C631" s="215"/>
      <c r="D631" s="226" t="s">
        <v>180</v>
      </c>
      <c r="E631" s="227" t="s">
        <v>21</v>
      </c>
      <c r="F631" s="228" t="s">
        <v>848</v>
      </c>
      <c r="G631" s="215"/>
      <c r="H631" s="229">
        <v>52.44</v>
      </c>
      <c r="I631" s="220"/>
      <c r="J631" s="215"/>
      <c r="K631" s="215"/>
      <c r="L631" s="221"/>
      <c r="M631" s="222"/>
      <c r="N631" s="223"/>
      <c r="O631" s="223"/>
      <c r="P631" s="223"/>
      <c r="Q631" s="223"/>
      <c r="R631" s="223"/>
      <c r="S631" s="223"/>
      <c r="T631" s="224"/>
      <c r="AT631" s="225" t="s">
        <v>180</v>
      </c>
      <c r="AU631" s="225" t="s">
        <v>83</v>
      </c>
      <c r="AV631" s="12" t="s">
        <v>83</v>
      </c>
      <c r="AW631" s="12" t="s">
        <v>35</v>
      </c>
      <c r="AX631" s="12" t="s">
        <v>72</v>
      </c>
      <c r="AY631" s="225" t="s">
        <v>171</v>
      </c>
    </row>
    <row r="632" spans="2:65" s="12" customFormat="1" ht="13.5">
      <c r="B632" s="214"/>
      <c r="C632" s="215"/>
      <c r="D632" s="226" t="s">
        <v>180</v>
      </c>
      <c r="E632" s="227" t="s">
        <v>21</v>
      </c>
      <c r="F632" s="228" t="s">
        <v>1070</v>
      </c>
      <c r="G632" s="215"/>
      <c r="H632" s="229">
        <v>88.507999999999996</v>
      </c>
      <c r="I632" s="220"/>
      <c r="J632" s="215"/>
      <c r="K632" s="215"/>
      <c r="L632" s="221"/>
      <c r="M632" s="222"/>
      <c r="N632" s="223"/>
      <c r="O632" s="223"/>
      <c r="P632" s="223"/>
      <c r="Q632" s="223"/>
      <c r="R632" s="223"/>
      <c r="S632" s="223"/>
      <c r="T632" s="224"/>
      <c r="AT632" s="225" t="s">
        <v>180</v>
      </c>
      <c r="AU632" s="225" t="s">
        <v>83</v>
      </c>
      <c r="AV632" s="12" t="s">
        <v>83</v>
      </c>
      <c r="AW632" s="12" t="s">
        <v>35</v>
      </c>
      <c r="AX632" s="12" t="s">
        <v>72</v>
      </c>
      <c r="AY632" s="225" t="s">
        <v>171</v>
      </c>
    </row>
    <row r="633" spans="2:65" s="13" customFormat="1" ht="13.5">
      <c r="B633" s="230"/>
      <c r="C633" s="231"/>
      <c r="D633" s="226" t="s">
        <v>180</v>
      </c>
      <c r="E633" s="232" t="s">
        <v>21</v>
      </c>
      <c r="F633" s="233" t="s">
        <v>207</v>
      </c>
      <c r="G633" s="231"/>
      <c r="H633" s="234">
        <v>140.94800000000001</v>
      </c>
      <c r="I633" s="235"/>
      <c r="J633" s="231"/>
      <c r="K633" s="231"/>
      <c r="L633" s="236"/>
      <c r="M633" s="237"/>
      <c r="N633" s="238"/>
      <c r="O633" s="238"/>
      <c r="P633" s="238"/>
      <c r="Q633" s="238"/>
      <c r="R633" s="238"/>
      <c r="S633" s="238"/>
      <c r="T633" s="239"/>
      <c r="AT633" s="240" t="s">
        <v>180</v>
      </c>
      <c r="AU633" s="240" t="s">
        <v>83</v>
      </c>
      <c r="AV633" s="13" t="s">
        <v>178</v>
      </c>
      <c r="AW633" s="13" t="s">
        <v>35</v>
      </c>
      <c r="AX633" s="13" t="s">
        <v>79</v>
      </c>
      <c r="AY633" s="240" t="s">
        <v>171</v>
      </c>
    </row>
    <row r="634" spans="2:65" s="12" customFormat="1" ht="13.5">
      <c r="B634" s="214"/>
      <c r="C634" s="215"/>
      <c r="D634" s="216" t="s">
        <v>180</v>
      </c>
      <c r="E634" s="215"/>
      <c r="F634" s="218" t="s">
        <v>1071</v>
      </c>
      <c r="G634" s="215"/>
      <c r="H634" s="219">
        <v>155.04300000000001</v>
      </c>
      <c r="I634" s="220"/>
      <c r="J634" s="215"/>
      <c r="K634" s="215"/>
      <c r="L634" s="221"/>
      <c r="M634" s="222"/>
      <c r="N634" s="223"/>
      <c r="O634" s="223"/>
      <c r="P634" s="223"/>
      <c r="Q634" s="223"/>
      <c r="R634" s="223"/>
      <c r="S634" s="223"/>
      <c r="T634" s="224"/>
      <c r="AT634" s="225" t="s">
        <v>180</v>
      </c>
      <c r="AU634" s="225" t="s">
        <v>83</v>
      </c>
      <c r="AV634" s="12" t="s">
        <v>83</v>
      </c>
      <c r="AW634" s="12" t="s">
        <v>6</v>
      </c>
      <c r="AX634" s="12" t="s">
        <v>79</v>
      </c>
      <c r="AY634" s="225" t="s">
        <v>171</v>
      </c>
    </row>
    <row r="635" spans="2:65" s="1" customFormat="1" ht="31.5" customHeight="1">
      <c r="B635" s="41"/>
      <c r="C635" s="255" t="s">
        <v>1072</v>
      </c>
      <c r="D635" s="255" t="s">
        <v>239</v>
      </c>
      <c r="E635" s="256" t="s">
        <v>1073</v>
      </c>
      <c r="F635" s="257" t="s">
        <v>1074</v>
      </c>
      <c r="G635" s="258" t="s">
        <v>184</v>
      </c>
      <c r="H635" s="259">
        <v>57.683999999999997</v>
      </c>
      <c r="I635" s="260"/>
      <c r="J635" s="261">
        <f>ROUND(I635*H635,2)</f>
        <v>0</v>
      </c>
      <c r="K635" s="257" t="s">
        <v>21</v>
      </c>
      <c r="L635" s="262"/>
      <c r="M635" s="263" t="s">
        <v>21</v>
      </c>
      <c r="N635" s="264" t="s">
        <v>43</v>
      </c>
      <c r="O635" s="42"/>
      <c r="P635" s="211">
        <f>O635*H635</f>
        <v>0</v>
      </c>
      <c r="Q635" s="211">
        <v>1.5E-3</v>
      </c>
      <c r="R635" s="211">
        <f>Q635*H635</f>
        <v>8.6525999999999992E-2</v>
      </c>
      <c r="S635" s="211">
        <v>0</v>
      </c>
      <c r="T635" s="212">
        <f>S635*H635</f>
        <v>0</v>
      </c>
      <c r="AR635" s="24" t="s">
        <v>362</v>
      </c>
      <c r="AT635" s="24" t="s">
        <v>239</v>
      </c>
      <c r="AU635" s="24" t="s">
        <v>83</v>
      </c>
      <c r="AY635" s="24" t="s">
        <v>171</v>
      </c>
      <c r="BE635" s="213">
        <f>IF(N635="základní",J635,0)</f>
        <v>0</v>
      </c>
      <c r="BF635" s="213">
        <f>IF(N635="snížená",J635,0)</f>
        <v>0</v>
      </c>
      <c r="BG635" s="213">
        <f>IF(N635="zákl. přenesená",J635,0)</f>
        <v>0</v>
      </c>
      <c r="BH635" s="213">
        <f>IF(N635="sníž. přenesená",J635,0)</f>
        <v>0</v>
      </c>
      <c r="BI635" s="213">
        <f>IF(N635="nulová",J635,0)</f>
        <v>0</v>
      </c>
      <c r="BJ635" s="24" t="s">
        <v>79</v>
      </c>
      <c r="BK635" s="213">
        <f>ROUND(I635*H635,2)</f>
        <v>0</v>
      </c>
      <c r="BL635" s="24" t="s">
        <v>273</v>
      </c>
      <c r="BM635" s="24" t="s">
        <v>1075</v>
      </c>
    </row>
    <row r="636" spans="2:65" s="12" customFormat="1" ht="13.5">
      <c r="B636" s="214"/>
      <c r="C636" s="215"/>
      <c r="D636" s="226" t="s">
        <v>180</v>
      </c>
      <c r="E636" s="227" t="s">
        <v>21</v>
      </c>
      <c r="F636" s="228" t="s">
        <v>848</v>
      </c>
      <c r="G636" s="215"/>
      <c r="H636" s="229">
        <v>52.44</v>
      </c>
      <c r="I636" s="220"/>
      <c r="J636" s="215"/>
      <c r="K636" s="215"/>
      <c r="L636" s="221"/>
      <c r="M636" s="222"/>
      <c r="N636" s="223"/>
      <c r="O636" s="223"/>
      <c r="P636" s="223"/>
      <c r="Q636" s="223"/>
      <c r="R636" s="223"/>
      <c r="S636" s="223"/>
      <c r="T636" s="224"/>
      <c r="AT636" s="225" t="s">
        <v>180</v>
      </c>
      <c r="AU636" s="225" t="s">
        <v>83</v>
      </c>
      <c r="AV636" s="12" t="s">
        <v>83</v>
      </c>
      <c r="AW636" s="12" t="s">
        <v>35</v>
      </c>
      <c r="AX636" s="12" t="s">
        <v>79</v>
      </c>
      <c r="AY636" s="225" t="s">
        <v>171</v>
      </c>
    </row>
    <row r="637" spans="2:65" s="12" customFormat="1" ht="13.5">
      <c r="B637" s="214"/>
      <c r="C637" s="215"/>
      <c r="D637" s="216" t="s">
        <v>180</v>
      </c>
      <c r="E637" s="215"/>
      <c r="F637" s="218" t="s">
        <v>1076</v>
      </c>
      <c r="G637" s="215"/>
      <c r="H637" s="219">
        <v>57.683999999999997</v>
      </c>
      <c r="I637" s="220"/>
      <c r="J637" s="215"/>
      <c r="K637" s="215"/>
      <c r="L637" s="221"/>
      <c r="M637" s="222"/>
      <c r="N637" s="223"/>
      <c r="O637" s="223"/>
      <c r="P637" s="223"/>
      <c r="Q637" s="223"/>
      <c r="R637" s="223"/>
      <c r="S637" s="223"/>
      <c r="T637" s="224"/>
      <c r="AT637" s="225" t="s">
        <v>180</v>
      </c>
      <c r="AU637" s="225" t="s">
        <v>83</v>
      </c>
      <c r="AV637" s="12" t="s">
        <v>83</v>
      </c>
      <c r="AW637" s="12" t="s">
        <v>6</v>
      </c>
      <c r="AX637" s="12" t="s">
        <v>79</v>
      </c>
      <c r="AY637" s="225" t="s">
        <v>171</v>
      </c>
    </row>
    <row r="638" spans="2:65" s="1" customFormat="1" ht="22.5" customHeight="1">
      <c r="B638" s="41"/>
      <c r="C638" s="255" t="s">
        <v>1077</v>
      </c>
      <c r="D638" s="255" t="s">
        <v>239</v>
      </c>
      <c r="E638" s="256" t="s">
        <v>1078</v>
      </c>
      <c r="F638" s="257" t="s">
        <v>1079</v>
      </c>
      <c r="G638" s="258" t="s">
        <v>184</v>
      </c>
      <c r="H638" s="259">
        <v>107.474</v>
      </c>
      <c r="I638" s="260"/>
      <c r="J638" s="261">
        <f>ROUND(I638*H638,2)</f>
        <v>0</v>
      </c>
      <c r="K638" s="257" t="s">
        <v>177</v>
      </c>
      <c r="L638" s="262"/>
      <c r="M638" s="263" t="s">
        <v>21</v>
      </c>
      <c r="N638" s="264" t="s">
        <v>43</v>
      </c>
      <c r="O638" s="42"/>
      <c r="P638" s="211">
        <f>O638*H638</f>
        <v>0</v>
      </c>
      <c r="Q638" s="211">
        <v>1.2E-4</v>
      </c>
      <c r="R638" s="211">
        <f>Q638*H638</f>
        <v>1.2896880000000001E-2</v>
      </c>
      <c r="S638" s="211">
        <v>0</v>
      </c>
      <c r="T638" s="212">
        <f>S638*H638</f>
        <v>0</v>
      </c>
      <c r="AR638" s="24" t="s">
        <v>362</v>
      </c>
      <c r="AT638" s="24" t="s">
        <v>239</v>
      </c>
      <c r="AU638" s="24" t="s">
        <v>83</v>
      </c>
      <c r="AY638" s="24" t="s">
        <v>171</v>
      </c>
      <c r="BE638" s="213">
        <f>IF(N638="základní",J638,0)</f>
        <v>0</v>
      </c>
      <c r="BF638" s="213">
        <f>IF(N638="snížená",J638,0)</f>
        <v>0</v>
      </c>
      <c r="BG638" s="213">
        <f>IF(N638="zákl. přenesená",J638,0)</f>
        <v>0</v>
      </c>
      <c r="BH638" s="213">
        <f>IF(N638="sníž. přenesená",J638,0)</f>
        <v>0</v>
      </c>
      <c r="BI638" s="213">
        <f>IF(N638="nulová",J638,0)</f>
        <v>0</v>
      </c>
      <c r="BJ638" s="24" t="s">
        <v>79</v>
      </c>
      <c r="BK638" s="213">
        <f>ROUND(I638*H638,2)</f>
        <v>0</v>
      </c>
      <c r="BL638" s="24" t="s">
        <v>273</v>
      </c>
      <c r="BM638" s="24" t="s">
        <v>1080</v>
      </c>
    </row>
    <row r="639" spans="2:65" s="12" customFormat="1" ht="13.5">
      <c r="B639" s="214"/>
      <c r="C639" s="215"/>
      <c r="D639" s="226" t="s">
        <v>180</v>
      </c>
      <c r="E639" s="227" t="s">
        <v>21</v>
      </c>
      <c r="F639" s="228" t="s">
        <v>1081</v>
      </c>
      <c r="G639" s="215"/>
      <c r="H639" s="229">
        <v>107.474</v>
      </c>
      <c r="I639" s="220"/>
      <c r="J639" s="215"/>
      <c r="K639" s="215"/>
      <c r="L639" s="221"/>
      <c r="M639" s="222"/>
      <c r="N639" s="223"/>
      <c r="O639" s="223"/>
      <c r="P639" s="223"/>
      <c r="Q639" s="223"/>
      <c r="R639" s="223"/>
      <c r="S639" s="223"/>
      <c r="T639" s="224"/>
      <c r="AT639" s="225" t="s">
        <v>180</v>
      </c>
      <c r="AU639" s="225" t="s">
        <v>83</v>
      </c>
      <c r="AV639" s="12" t="s">
        <v>83</v>
      </c>
      <c r="AW639" s="12" t="s">
        <v>35</v>
      </c>
      <c r="AX639" s="12" t="s">
        <v>79</v>
      </c>
      <c r="AY639" s="225" t="s">
        <v>171</v>
      </c>
    </row>
    <row r="640" spans="2:65" s="11" customFormat="1" ht="29.85" customHeight="1">
      <c r="B640" s="185"/>
      <c r="C640" s="186"/>
      <c r="D640" s="199" t="s">
        <v>71</v>
      </c>
      <c r="E640" s="200" t="s">
        <v>1082</v>
      </c>
      <c r="F640" s="200" t="s">
        <v>1083</v>
      </c>
      <c r="G640" s="186"/>
      <c r="H640" s="186"/>
      <c r="I640" s="189"/>
      <c r="J640" s="201">
        <f>BK640</f>
        <v>0</v>
      </c>
      <c r="K640" s="186"/>
      <c r="L640" s="191"/>
      <c r="M640" s="192"/>
      <c r="N640" s="193"/>
      <c r="O640" s="193"/>
      <c r="P640" s="194">
        <f>SUM(P641:P655)</f>
        <v>0</v>
      </c>
      <c r="Q640" s="193"/>
      <c r="R640" s="194">
        <f>SUM(R641:R655)</f>
        <v>0.72007689999999991</v>
      </c>
      <c r="S640" s="193"/>
      <c r="T640" s="195">
        <f>SUM(T641:T655)</f>
        <v>0.22843999999999998</v>
      </c>
      <c r="AR640" s="196" t="s">
        <v>83</v>
      </c>
      <c r="AT640" s="197" t="s">
        <v>71</v>
      </c>
      <c r="AU640" s="197" t="s">
        <v>79</v>
      </c>
      <c r="AY640" s="196" t="s">
        <v>171</v>
      </c>
      <c r="BK640" s="198">
        <f>SUM(BK641:BK655)</f>
        <v>0</v>
      </c>
    </row>
    <row r="641" spans="2:65" s="1" customFormat="1" ht="22.5" customHeight="1">
      <c r="B641" s="41"/>
      <c r="C641" s="255" t="s">
        <v>1084</v>
      </c>
      <c r="D641" s="255" t="s">
        <v>239</v>
      </c>
      <c r="E641" s="256" t="s">
        <v>1085</v>
      </c>
      <c r="F641" s="257" t="s">
        <v>1086</v>
      </c>
      <c r="G641" s="258" t="s">
        <v>184</v>
      </c>
      <c r="H641" s="259">
        <v>18.506</v>
      </c>
      <c r="I641" s="260"/>
      <c r="J641" s="261">
        <f>ROUND(I641*H641,2)</f>
        <v>0</v>
      </c>
      <c r="K641" s="257" t="s">
        <v>21</v>
      </c>
      <c r="L641" s="262"/>
      <c r="M641" s="263" t="s">
        <v>21</v>
      </c>
      <c r="N641" s="264" t="s">
        <v>43</v>
      </c>
      <c r="O641" s="42"/>
      <c r="P641" s="211">
        <f>O641*H641</f>
        <v>0</v>
      </c>
      <c r="Q641" s="211">
        <v>3.8899999999999997E-2</v>
      </c>
      <c r="R641" s="211">
        <f>Q641*H641</f>
        <v>0.71988339999999995</v>
      </c>
      <c r="S641" s="211">
        <v>0</v>
      </c>
      <c r="T641" s="212">
        <f>S641*H641</f>
        <v>0</v>
      </c>
      <c r="AR641" s="24" t="s">
        <v>215</v>
      </c>
      <c r="AT641" s="24" t="s">
        <v>239</v>
      </c>
      <c r="AU641" s="24" t="s">
        <v>83</v>
      </c>
      <c r="AY641" s="24" t="s">
        <v>171</v>
      </c>
      <c r="BE641" s="213">
        <f>IF(N641="základní",J641,0)</f>
        <v>0</v>
      </c>
      <c r="BF641" s="213">
        <f>IF(N641="snížená",J641,0)</f>
        <v>0</v>
      </c>
      <c r="BG641" s="213">
        <f>IF(N641="zákl. přenesená",J641,0)</f>
        <v>0</v>
      </c>
      <c r="BH641" s="213">
        <f>IF(N641="sníž. přenesená",J641,0)</f>
        <v>0</v>
      </c>
      <c r="BI641" s="213">
        <f>IF(N641="nulová",J641,0)</f>
        <v>0</v>
      </c>
      <c r="BJ641" s="24" t="s">
        <v>79</v>
      </c>
      <c r="BK641" s="213">
        <f>ROUND(I641*H641,2)</f>
        <v>0</v>
      </c>
      <c r="BL641" s="24" t="s">
        <v>178</v>
      </c>
      <c r="BM641" s="24" t="s">
        <v>1087</v>
      </c>
    </row>
    <row r="642" spans="2:65" s="12" customFormat="1" ht="13.5">
      <c r="B642" s="214"/>
      <c r="C642" s="215"/>
      <c r="D642" s="226" t="s">
        <v>180</v>
      </c>
      <c r="E642" s="227" t="s">
        <v>21</v>
      </c>
      <c r="F642" s="228" t="s">
        <v>1088</v>
      </c>
      <c r="G642" s="215"/>
      <c r="H642" s="229">
        <v>10.26</v>
      </c>
      <c r="I642" s="220"/>
      <c r="J642" s="215"/>
      <c r="K642" s="215"/>
      <c r="L642" s="221"/>
      <c r="M642" s="222"/>
      <c r="N642" s="223"/>
      <c r="O642" s="223"/>
      <c r="P642" s="223"/>
      <c r="Q642" s="223"/>
      <c r="R642" s="223"/>
      <c r="S642" s="223"/>
      <c r="T642" s="224"/>
      <c r="AT642" s="225" t="s">
        <v>180</v>
      </c>
      <c r="AU642" s="225" t="s">
        <v>83</v>
      </c>
      <c r="AV642" s="12" t="s">
        <v>83</v>
      </c>
      <c r="AW642" s="12" t="s">
        <v>35</v>
      </c>
      <c r="AX642" s="12" t="s">
        <v>72</v>
      </c>
      <c r="AY642" s="225" t="s">
        <v>171</v>
      </c>
    </row>
    <row r="643" spans="2:65" s="12" customFormat="1" ht="13.5">
      <c r="B643" s="214"/>
      <c r="C643" s="215"/>
      <c r="D643" s="226" t="s">
        <v>180</v>
      </c>
      <c r="E643" s="227" t="s">
        <v>21</v>
      </c>
      <c r="F643" s="228" t="s">
        <v>1089</v>
      </c>
      <c r="G643" s="215"/>
      <c r="H643" s="229">
        <v>4.5599999999999996</v>
      </c>
      <c r="I643" s="220"/>
      <c r="J643" s="215"/>
      <c r="K643" s="215"/>
      <c r="L643" s="221"/>
      <c r="M643" s="222"/>
      <c r="N643" s="223"/>
      <c r="O643" s="223"/>
      <c r="P643" s="223"/>
      <c r="Q643" s="223"/>
      <c r="R643" s="223"/>
      <c r="S643" s="223"/>
      <c r="T643" s="224"/>
      <c r="AT643" s="225" t="s">
        <v>180</v>
      </c>
      <c r="AU643" s="225" t="s">
        <v>83</v>
      </c>
      <c r="AV643" s="12" t="s">
        <v>83</v>
      </c>
      <c r="AW643" s="12" t="s">
        <v>35</v>
      </c>
      <c r="AX643" s="12" t="s">
        <v>72</v>
      </c>
      <c r="AY643" s="225" t="s">
        <v>171</v>
      </c>
    </row>
    <row r="644" spans="2:65" s="12" customFormat="1" ht="13.5">
      <c r="B644" s="214"/>
      <c r="C644" s="215"/>
      <c r="D644" s="226" t="s">
        <v>180</v>
      </c>
      <c r="E644" s="227" t="s">
        <v>21</v>
      </c>
      <c r="F644" s="228" t="s">
        <v>1090</v>
      </c>
      <c r="G644" s="215"/>
      <c r="H644" s="229">
        <v>3.6859999999999999</v>
      </c>
      <c r="I644" s="220"/>
      <c r="J644" s="215"/>
      <c r="K644" s="215"/>
      <c r="L644" s="221"/>
      <c r="M644" s="222"/>
      <c r="N644" s="223"/>
      <c r="O644" s="223"/>
      <c r="P644" s="223"/>
      <c r="Q644" s="223"/>
      <c r="R644" s="223"/>
      <c r="S644" s="223"/>
      <c r="T644" s="224"/>
      <c r="AT644" s="225" t="s">
        <v>180</v>
      </c>
      <c r="AU644" s="225" t="s">
        <v>83</v>
      </c>
      <c r="AV644" s="12" t="s">
        <v>83</v>
      </c>
      <c r="AW644" s="12" t="s">
        <v>35</v>
      </c>
      <c r="AX644" s="12" t="s">
        <v>72</v>
      </c>
      <c r="AY644" s="225" t="s">
        <v>171</v>
      </c>
    </row>
    <row r="645" spans="2:65" s="13" customFormat="1" ht="13.5">
      <c r="B645" s="230"/>
      <c r="C645" s="231"/>
      <c r="D645" s="216" t="s">
        <v>180</v>
      </c>
      <c r="E645" s="241" t="s">
        <v>21</v>
      </c>
      <c r="F645" s="242" t="s">
        <v>207</v>
      </c>
      <c r="G645" s="231"/>
      <c r="H645" s="243">
        <v>18.506</v>
      </c>
      <c r="I645" s="235"/>
      <c r="J645" s="231"/>
      <c r="K645" s="231"/>
      <c r="L645" s="236"/>
      <c r="M645" s="237"/>
      <c r="N645" s="238"/>
      <c r="O645" s="238"/>
      <c r="P645" s="238"/>
      <c r="Q645" s="238"/>
      <c r="R645" s="238"/>
      <c r="S645" s="238"/>
      <c r="T645" s="239"/>
      <c r="AT645" s="240" t="s">
        <v>180</v>
      </c>
      <c r="AU645" s="240" t="s">
        <v>83</v>
      </c>
      <c r="AV645" s="13" t="s">
        <v>178</v>
      </c>
      <c r="AW645" s="13" t="s">
        <v>35</v>
      </c>
      <c r="AX645" s="13" t="s">
        <v>79</v>
      </c>
      <c r="AY645" s="240" t="s">
        <v>171</v>
      </c>
    </row>
    <row r="646" spans="2:65" s="1" customFormat="1" ht="31.5" customHeight="1">
      <c r="B646" s="41"/>
      <c r="C646" s="202" t="s">
        <v>1091</v>
      </c>
      <c r="D646" s="202" t="s">
        <v>173</v>
      </c>
      <c r="E646" s="203" t="s">
        <v>1092</v>
      </c>
      <c r="F646" s="204" t="s">
        <v>1093</v>
      </c>
      <c r="G646" s="205" t="s">
        <v>184</v>
      </c>
      <c r="H646" s="206">
        <v>0.67500000000000004</v>
      </c>
      <c r="I646" s="207"/>
      <c r="J646" s="208">
        <f>ROUND(I646*H646,2)</f>
        <v>0</v>
      </c>
      <c r="K646" s="204" t="s">
        <v>177</v>
      </c>
      <c r="L646" s="61"/>
      <c r="M646" s="209" t="s">
        <v>21</v>
      </c>
      <c r="N646" s="210" t="s">
        <v>43</v>
      </c>
      <c r="O646" s="42"/>
      <c r="P646" s="211">
        <f>O646*H646</f>
        <v>0</v>
      </c>
      <c r="Q646" s="211">
        <v>2.0000000000000002E-5</v>
      </c>
      <c r="R646" s="211">
        <f>Q646*H646</f>
        <v>1.3500000000000001E-5</v>
      </c>
      <c r="S646" s="211">
        <v>0</v>
      </c>
      <c r="T646" s="212">
        <f>S646*H646</f>
        <v>0</v>
      </c>
      <c r="AR646" s="24" t="s">
        <v>273</v>
      </c>
      <c r="AT646" s="24" t="s">
        <v>173</v>
      </c>
      <c r="AU646" s="24" t="s">
        <v>83</v>
      </c>
      <c r="AY646" s="24" t="s">
        <v>171</v>
      </c>
      <c r="BE646" s="213">
        <f>IF(N646="základní",J646,0)</f>
        <v>0</v>
      </c>
      <c r="BF646" s="213">
        <f>IF(N646="snížená",J646,0)</f>
        <v>0</v>
      </c>
      <c r="BG646" s="213">
        <f>IF(N646="zákl. přenesená",J646,0)</f>
        <v>0</v>
      </c>
      <c r="BH646" s="213">
        <f>IF(N646="sníž. přenesená",J646,0)</f>
        <v>0</v>
      </c>
      <c r="BI646" s="213">
        <f>IF(N646="nulová",J646,0)</f>
        <v>0</v>
      </c>
      <c r="BJ646" s="24" t="s">
        <v>79</v>
      </c>
      <c r="BK646" s="213">
        <f>ROUND(I646*H646,2)</f>
        <v>0</v>
      </c>
      <c r="BL646" s="24" t="s">
        <v>273</v>
      </c>
      <c r="BM646" s="24" t="s">
        <v>1094</v>
      </c>
    </row>
    <row r="647" spans="2:65" s="12" customFormat="1" ht="13.5">
      <c r="B647" s="214"/>
      <c r="C647" s="215"/>
      <c r="D647" s="216" t="s">
        <v>180</v>
      </c>
      <c r="E647" s="217" t="s">
        <v>21</v>
      </c>
      <c r="F647" s="218" t="s">
        <v>1095</v>
      </c>
      <c r="G647" s="215"/>
      <c r="H647" s="219">
        <v>0.67500000000000004</v>
      </c>
      <c r="I647" s="220"/>
      <c r="J647" s="215"/>
      <c r="K647" s="215"/>
      <c r="L647" s="221"/>
      <c r="M647" s="222"/>
      <c r="N647" s="223"/>
      <c r="O647" s="223"/>
      <c r="P647" s="223"/>
      <c r="Q647" s="223"/>
      <c r="R647" s="223"/>
      <c r="S647" s="223"/>
      <c r="T647" s="224"/>
      <c r="AT647" s="225" t="s">
        <v>180</v>
      </c>
      <c r="AU647" s="225" t="s">
        <v>83</v>
      </c>
      <c r="AV647" s="12" t="s">
        <v>83</v>
      </c>
      <c r="AW647" s="12" t="s">
        <v>35</v>
      </c>
      <c r="AX647" s="12" t="s">
        <v>79</v>
      </c>
      <c r="AY647" s="225" t="s">
        <v>171</v>
      </c>
    </row>
    <row r="648" spans="2:65" s="1" customFormat="1" ht="22.5" customHeight="1">
      <c r="B648" s="41"/>
      <c r="C648" s="202" t="s">
        <v>1096</v>
      </c>
      <c r="D648" s="202" t="s">
        <v>173</v>
      </c>
      <c r="E648" s="203" t="s">
        <v>1097</v>
      </c>
      <c r="F648" s="204" t="s">
        <v>1098</v>
      </c>
      <c r="G648" s="205" t="s">
        <v>281</v>
      </c>
      <c r="H648" s="206">
        <v>3.5</v>
      </c>
      <c r="I648" s="207"/>
      <c r="J648" s="208">
        <f>ROUND(I648*H648,2)</f>
        <v>0</v>
      </c>
      <c r="K648" s="204" t="s">
        <v>177</v>
      </c>
      <c r="L648" s="61"/>
      <c r="M648" s="209" t="s">
        <v>21</v>
      </c>
      <c r="N648" s="210" t="s">
        <v>43</v>
      </c>
      <c r="O648" s="42"/>
      <c r="P648" s="211">
        <f>O648*H648</f>
        <v>0</v>
      </c>
      <c r="Q648" s="211">
        <v>0</v>
      </c>
      <c r="R648" s="211">
        <f>Q648*H648</f>
        <v>0</v>
      </c>
      <c r="S648" s="211">
        <v>2.5000000000000001E-2</v>
      </c>
      <c r="T648" s="212">
        <f>S648*H648</f>
        <v>8.7500000000000008E-2</v>
      </c>
      <c r="AR648" s="24" t="s">
        <v>273</v>
      </c>
      <c r="AT648" s="24" t="s">
        <v>173</v>
      </c>
      <c r="AU648" s="24" t="s">
        <v>83</v>
      </c>
      <c r="AY648" s="24" t="s">
        <v>171</v>
      </c>
      <c r="BE648" s="213">
        <f>IF(N648="základní",J648,0)</f>
        <v>0</v>
      </c>
      <c r="BF648" s="213">
        <f>IF(N648="snížená",J648,0)</f>
        <v>0</v>
      </c>
      <c r="BG648" s="213">
        <f>IF(N648="zákl. přenesená",J648,0)</f>
        <v>0</v>
      </c>
      <c r="BH648" s="213">
        <f>IF(N648="sníž. přenesená",J648,0)</f>
        <v>0</v>
      </c>
      <c r="BI648" s="213">
        <f>IF(N648="nulová",J648,0)</f>
        <v>0</v>
      </c>
      <c r="BJ648" s="24" t="s">
        <v>79</v>
      </c>
      <c r="BK648" s="213">
        <f>ROUND(I648*H648,2)</f>
        <v>0</v>
      </c>
      <c r="BL648" s="24" t="s">
        <v>273</v>
      </c>
      <c r="BM648" s="24" t="s">
        <v>1099</v>
      </c>
    </row>
    <row r="649" spans="2:65" s="12" customFormat="1" ht="13.5">
      <c r="B649" s="214"/>
      <c r="C649" s="215"/>
      <c r="D649" s="216" t="s">
        <v>180</v>
      </c>
      <c r="E649" s="217" t="s">
        <v>21</v>
      </c>
      <c r="F649" s="218" t="s">
        <v>1100</v>
      </c>
      <c r="G649" s="215"/>
      <c r="H649" s="219">
        <v>3.5</v>
      </c>
      <c r="I649" s="220"/>
      <c r="J649" s="215"/>
      <c r="K649" s="215"/>
      <c r="L649" s="221"/>
      <c r="M649" s="222"/>
      <c r="N649" s="223"/>
      <c r="O649" s="223"/>
      <c r="P649" s="223"/>
      <c r="Q649" s="223"/>
      <c r="R649" s="223"/>
      <c r="S649" s="223"/>
      <c r="T649" s="224"/>
      <c r="AT649" s="225" t="s">
        <v>180</v>
      </c>
      <c r="AU649" s="225" t="s">
        <v>83</v>
      </c>
      <c r="AV649" s="12" t="s">
        <v>83</v>
      </c>
      <c r="AW649" s="12" t="s">
        <v>35</v>
      </c>
      <c r="AX649" s="12" t="s">
        <v>79</v>
      </c>
      <c r="AY649" s="225" t="s">
        <v>171</v>
      </c>
    </row>
    <row r="650" spans="2:65" s="1" customFormat="1" ht="22.5" customHeight="1">
      <c r="B650" s="41"/>
      <c r="C650" s="202" t="s">
        <v>1101</v>
      </c>
      <c r="D650" s="202" t="s">
        <v>173</v>
      </c>
      <c r="E650" s="203" t="s">
        <v>1102</v>
      </c>
      <c r="F650" s="204" t="s">
        <v>1103</v>
      </c>
      <c r="G650" s="205" t="s">
        <v>184</v>
      </c>
      <c r="H650" s="206">
        <v>7.83</v>
      </c>
      <c r="I650" s="207"/>
      <c r="J650" s="208">
        <f>ROUND(I650*H650,2)</f>
        <v>0</v>
      </c>
      <c r="K650" s="204" t="s">
        <v>177</v>
      </c>
      <c r="L650" s="61"/>
      <c r="M650" s="209" t="s">
        <v>21</v>
      </c>
      <c r="N650" s="210" t="s">
        <v>43</v>
      </c>
      <c r="O650" s="42"/>
      <c r="P650" s="211">
        <f>O650*H650</f>
        <v>0</v>
      </c>
      <c r="Q650" s="211">
        <v>0</v>
      </c>
      <c r="R650" s="211">
        <f>Q650*H650</f>
        <v>0</v>
      </c>
      <c r="S650" s="211">
        <v>1.7999999999999999E-2</v>
      </c>
      <c r="T650" s="212">
        <f>S650*H650</f>
        <v>0.14093999999999998</v>
      </c>
      <c r="AR650" s="24" t="s">
        <v>273</v>
      </c>
      <c r="AT650" s="24" t="s">
        <v>173</v>
      </c>
      <c r="AU650" s="24" t="s">
        <v>83</v>
      </c>
      <c r="AY650" s="24" t="s">
        <v>171</v>
      </c>
      <c r="BE650" s="213">
        <f>IF(N650="základní",J650,0)</f>
        <v>0</v>
      </c>
      <c r="BF650" s="213">
        <f>IF(N650="snížená",J650,0)</f>
        <v>0</v>
      </c>
      <c r="BG650" s="213">
        <f>IF(N650="zákl. přenesená",J650,0)</f>
        <v>0</v>
      </c>
      <c r="BH650" s="213">
        <f>IF(N650="sníž. přenesená",J650,0)</f>
        <v>0</v>
      </c>
      <c r="BI650" s="213">
        <f>IF(N650="nulová",J650,0)</f>
        <v>0</v>
      </c>
      <c r="BJ650" s="24" t="s">
        <v>79</v>
      </c>
      <c r="BK650" s="213">
        <f>ROUND(I650*H650,2)</f>
        <v>0</v>
      </c>
      <c r="BL650" s="24" t="s">
        <v>273</v>
      </c>
      <c r="BM650" s="24" t="s">
        <v>1104</v>
      </c>
    </row>
    <row r="651" spans="2:65" s="12" customFormat="1" ht="13.5">
      <c r="B651" s="214"/>
      <c r="C651" s="215"/>
      <c r="D651" s="216" t="s">
        <v>180</v>
      </c>
      <c r="E651" s="217" t="s">
        <v>21</v>
      </c>
      <c r="F651" s="218" t="s">
        <v>1105</v>
      </c>
      <c r="G651" s="215"/>
      <c r="H651" s="219">
        <v>7.83</v>
      </c>
      <c r="I651" s="220"/>
      <c r="J651" s="215"/>
      <c r="K651" s="215"/>
      <c r="L651" s="221"/>
      <c r="M651" s="222"/>
      <c r="N651" s="223"/>
      <c r="O651" s="223"/>
      <c r="P651" s="223"/>
      <c r="Q651" s="223"/>
      <c r="R651" s="223"/>
      <c r="S651" s="223"/>
      <c r="T651" s="224"/>
      <c r="AT651" s="225" t="s">
        <v>180</v>
      </c>
      <c r="AU651" s="225" t="s">
        <v>83</v>
      </c>
      <c r="AV651" s="12" t="s">
        <v>83</v>
      </c>
      <c r="AW651" s="12" t="s">
        <v>35</v>
      </c>
      <c r="AX651" s="12" t="s">
        <v>79</v>
      </c>
      <c r="AY651" s="225" t="s">
        <v>171</v>
      </c>
    </row>
    <row r="652" spans="2:65" s="1" customFormat="1" ht="22.5" customHeight="1">
      <c r="B652" s="41"/>
      <c r="C652" s="202" t="s">
        <v>1106</v>
      </c>
      <c r="D652" s="202" t="s">
        <v>173</v>
      </c>
      <c r="E652" s="203" t="s">
        <v>1107</v>
      </c>
      <c r="F652" s="204" t="s">
        <v>1108</v>
      </c>
      <c r="G652" s="205" t="s">
        <v>1109</v>
      </c>
      <c r="H652" s="206">
        <v>3</v>
      </c>
      <c r="I652" s="207"/>
      <c r="J652" s="208">
        <f>ROUND(I652*H652,2)</f>
        <v>0</v>
      </c>
      <c r="K652" s="204" t="s">
        <v>21</v>
      </c>
      <c r="L652" s="61"/>
      <c r="M652" s="209" t="s">
        <v>21</v>
      </c>
      <c r="N652" s="210" t="s">
        <v>43</v>
      </c>
      <c r="O652" s="42"/>
      <c r="P652" s="211">
        <f>O652*H652</f>
        <v>0</v>
      </c>
      <c r="Q652" s="211">
        <v>6.0000000000000002E-5</v>
      </c>
      <c r="R652" s="211">
        <f>Q652*H652</f>
        <v>1.8000000000000001E-4</v>
      </c>
      <c r="S652" s="211">
        <v>0</v>
      </c>
      <c r="T652" s="212">
        <f>S652*H652</f>
        <v>0</v>
      </c>
      <c r="AR652" s="24" t="s">
        <v>273</v>
      </c>
      <c r="AT652" s="24" t="s">
        <v>173</v>
      </c>
      <c r="AU652" s="24" t="s">
        <v>83</v>
      </c>
      <c r="AY652" s="24" t="s">
        <v>171</v>
      </c>
      <c r="BE652" s="213">
        <f>IF(N652="základní",J652,0)</f>
        <v>0</v>
      </c>
      <c r="BF652" s="213">
        <f>IF(N652="snížená",J652,0)</f>
        <v>0</v>
      </c>
      <c r="BG652" s="213">
        <f>IF(N652="zákl. přenesená",J652,0)</f>
        <v>0</v>
      </c>
      <c r="BH652" s="213">
        <f>IF(N652="sníž. přenesená",J652,0)</f>
        <v>0</v>
      </c>
      <c r="BI652" s="213">
        <f>IF(N652="nulová",J652,0)</f>
        <v>0</v>
      </c>
      <c r="BJ652" s="24" t="s">
        <v>79</v>
      </c>
      <c r="BK652" s="213">
        <f>ROUND(I652*H652,2)</f>
        <v>0</v>
      </c>
      <c r="BL652" s="24" t="s">
        <v>273</v>
      </c>
      <c r="BM652" s="24" t="s">
        <v>1110</v>
      </c>
    </row>
    <row r="653" spans="2:65" s="1" customFormat="1" ht="31.5" customHeight="1">
      <c r="B653" s="41"/>
      <c r="C653" s="202" t="s">
        <v>1111</v>
      </c>
      <c r="D653" s="202" t="s">
        <v>173</v>
      </c>
      <c r="E653" s="203" t="s">
        <v>1112</v>
      </c>
      <c r="F653" s="204" t="s">
        <v>1113</v>
      </c>
      <c r="G653" s="205" t="s">
        <v>229</v>
      </c>
      <c r="H653" s="206">
        <v>1.806</v>
      </c>
      <c r="I653" s="207"/>
      <c r="J653" s="208">
        <f>ROUND(I653*H653,2)</f>
        <v>0</v>
      </c>
      <c r="K653" s="204" t="s">
        <v>177</v>
      </c>
      <c r="L653" s="61"/>
      <c r="M653" s="209" t="s">
        <v>21</v>
      </c>
      <c r="N653" s="210" t="s">
        <v>43</v>
      </c>
      <c r="O653" s="42"/>
      <c r="P653" s="211">
        <f>O653*H653</f>
        <v>0</v>
      </c>
      <c r="Q653" s="211">
        <v>0</v>
      </c>
      <c r="R653" s="211">
        <f>Q653*H653</f>
        <v>0</v>
      </c>
      <c r="S653" s="211">
        <v>0</v>
      </c>
      <c r="T653" s="212">
        <f>S653*H653</f>
        <v>0</v>
      </c>
      <c r="AR653" s="24" t="s">
        <v>273</v>
      </c>
      <c r="AT653" s="24" t="s">
        <v>173</v>
      </c>
      <c r="AU653" s="24" t="s">
        <v>83</v>
      </c>
      <c r="AY653" s="24" t="s">
        <v>171</v>
      </c>
      <c r="BE653" s="213">
        <f>IF(N653="základní",J653,0)</f>
        <v>0</v>
      </c>
      <c r="BF653" s="213">
        <f>IF(N653="snížená",J653,0)</f>
        <v>0</v>
      </c>
      <c r="BG653" s="213">
        <f>IF(N653="zákl. přenesená",J653,0)</f>
        <v>0</v>
      </c>
      <c r="BH653" s="213">
        <f>IF(N653="sníž. přenesená",J653,0)</f>
        <v>0</v>
      </c>
      <c r="BI653" s="213">
        <f>IF(N653="nulová",J653,0)</f>
        <v>0</v>
      </c>
      <c r="BJ653" s="24" t="s">
        <v>79</v>
      </c>
      <c r="BK653" s="213">
        <f>ROUND(I653*H653,2)</f>
        <v>0</v>
      </c>
      <c r="BL653" s="24" t="s">
        <v>273</v>
      </c>
      <c r="BM653" s="24" t="s">
        <v>1114</v>
      </c>
    </row>
    <row r="654" spans="2:65" s="1" customFormat="1" ht="22.5" customHeight="1">
      <c r="B654" s="41"/>
      <c r="C654" s="255" t="s">
        <v>1115</v>
      </c>
      <c r="D654" s="255" t="s">
        <v>239</v>
      </c>
      <c r="E654" s="256" t="s">
        <v>1116</v>
      </c>
      <c r="F654" s="257" t="s">
        <v>1117</v>
      </c>
      <c r="G654" s="258" t="s">
        <v>176</v>
      </c>
      <c r="H654" s="259">
        <v>5</v>
      </c>
      <c r="I654" s="260"/>
      <c r="J654" s="261">
        <f>ROUND(I654*H654,2)</f>
        <v>0</v>
      </c>
      <c r="K654" s="257" t="s">
        <v>21</v>
      </c>
      <c r="L654" s="262"/>
      <c r="M654" s="263" t="s">
        <v>21</v>
      </c>
      <c r="N654" s="264" t="s">
        <v>43</v>
      </c>
      <c r="O654" s="42"/>
      <c r="P654" s="211">
        <f>O654*H654</f>
        <v>0</v>
      </c>
      <c r="Q654" s="211">
        <v>0</v>
      </c>
      <c r="R654" s="211">
        <f>Q654*H654</f>
        <v>0</v>
      </c>
      <c r="S654" s="211">
        <v>0</v>
      </c>
      <c r="T654" s="212">
        <f>S654*H654</f>
        <v>0</v>
      </c>
      <c r="AR654" s="24" t="s">
        <v>362</v>
      </c>
      <c r="AT654" s="24" t="s">
        <v>239</v>
      </c>
      <c r="AU654" s="24" t="s">
        <v>83</v>
      </c>
      <c r="AY654" s="24" t="s">
        <v>171</v>
      </c>
      <c r="BE654" s="213">
        <f>IF(N654="základní",J654,0)</f>
        <v>0</v>
      </c>
      <c r="BF654" s="213">
        <f>IF(N654="snížená",J654,0)</f>
        <v>0</v>
      </c>
      <c r="BG654" s="213">
        <f>IF(N654="zákl. přenesená",J654,0)</f>
        <v>0</v>
      </c>
      <c r="BH654" s="213">
        <f>IF(N654="sníž. přenesená",J654,0)</f>
        <v>0</v>
      </c>
      <c r="BI654" s="213">
        <f>IF(N654="nulová",J654,0)</f>
        <v>0</v>
      </c>
      <c r="BJ654" s="24" t="s">
        <v>79</v>
      </c>
      <c r="BK654" s="213">
        <f>ROUND(I654*H654,2)</f>
        <v>0</v>
      </c>
      <c r="BL654" s="24" t="s">
        <v>273</v>
      </c>
      <c r="BM654" s="24" t="s">
        <v>1118</v>
      </c>
    </row>
    <row r="655" spans="2:65" s="12" customFormat="1" ht="13.5">
      <c r="B655" s="214"/>
      <c r="C655" s="215"/>
      <c r="D655" s="226" t="s">
        <v>180</v>
      </c>
      <c r="E655" s="227" t="s">
        <v>21</v>
      </c>
      <c r="F655" s="228" t="s">
        <v>1119</v>
      </c>
      <c r="G655" s="215"/>
      <c r="H655" s="229">
        <v>5</v>
      </c>
      <c r="I655" s="220"/>
      <c r="J655" s="215"/>
      <c r="K655" s="215"/>
      <c r="L655" s="221"/>
      <c r="M655" s="222"/>
      <c r="N655" s="223"/>
      <c r="O655" s="223"/>
      <c r="P655" s="223"/>
      <c r="Q655" s="223"/>
      <c r="R655" s="223"/>
      <c r="S655" s="223"/>
      <c r="T655" s="224"/>
      <c r="AT655" s="225" t="s">
        <v>180</v>
      </c>
      <c r="AU655" s="225" t="s">
        <v>83</v>
      </c>
      <c r="AV655" s="12" t="s">
        <v>83</v>
      </c>
      <c r="AW655" s="12" t="s">
        <v>35</v>
      </c>
      <c r="AX655" s="12" t="s">
        <v>79</v>
      </c>
      <c r="AY655" s="225" t="s">
        <v>171</v>
      </c>
    </row>
    <row r="656" spans="2:65" s="11" customFormat="1" ht="29.85" customHeight="1">
      <c r="B656" s="185"/>
      <c r="C656" s="186"/>
      <c r="D656" s="199" t="s">
        <v>71</v>
      </c>
      <c r="E656" s="200" t="s">
        <v>1120</v>
      </c>
      <c r="F656" s="200" t="s">
        <v>1121</v>
      </c>
      <c r="G656" s="186"/>
      <c r="H656" s="186"/>
      <c r="I656" s="189"/>
      <c r="J656" s="201">
        <f>BK656</f>
        <v>0</v>
      </c>
      <c r="K656" s="186"/>
      <c r="L656" s="191"/>
      <c r="M656" s="192"/>
      <c r="N656" s="193"/>
      <c r="O656" s="193"/>
      <c r="P656" s="194">
        <f>SUM(P657:P673)</f>
        <v>0</v>
      </c>
      <c r="Q656" s="193"/>
      <c r="R656" s="194">
        <f>SUM(R657:R673)</f>
        <v>5.0558633200000003</v>
      </c>
      <c r="S656" s="193"/>
      <c r="T656" s="195">
        <f>SUM(T657:T673)</f>
        <v>12.8464382</v>
      </c>
      <c r="AR656" s="196" t="s">
        <v>83</v>
      </c>
      <c r="AT656" s="197" t="s">
        <v>71</v>
      </c>
      <c r="AU656" s="197" t="s">
        <v>79</v>
      </c>
      <c r="AY656" s="196" t="s">
        <v>171</v>
      </c>
      <c r="BK656" s="198">
        <f>SUM(BK657:BK673)</f>
        <v>0</v>
      </c>
    </row>
    <row r="657" spans="2:65" s="1" customFormat="1" ht="31.5" customHeight="1">
      <c r="B657" s="41"/>
      <c r="C657" s="202" t="s">
        <v>1122</v>
      </c>
      <c r="D657" s="202" t="s">
        <v>173</v>
      </c>
      <c r="E657" s="203" t="s">
        <v>1123</v>
      </c>
      <c r="F657" s="204" t="s">
        <v>1124</v>
      </c>
      <c r="G657" s="205" t="s">
        <v>281</v>
      </c>
      <c r="H657" s="206">
        <v>89</v>
      </c>
      <c r="I657" s="207"/>
      <c r="J657" s="208">
        <f>ROUND(I657*H657,2)</f>
        <v>0</v>
      </c>
      <c r="K657" s="204" t="s">
        <v>177</v>
      </c>
      <c r="L657" s="61"/>
      <c r="M657" s="209" t="s">
        <v>21</v>
      </c>
      <c r="N657" s="210" t="s">
        <v>43</v>
      </c>
      <c r="O657" s="42"/>
      <c r="P657" s="211">
        <f>O657*H657</f>
        <v>0</v>
      </c>
      <c r="Q657" s="211">
        <v>2.8300000000000001E-3</v>
      </c>
      <c r="R657" s="211">
        <f>Q657*H657</f>
        <v>0.25186999999999998</v>
      </c>
      <c r="S657" s="211">
        <v>0</v>
      </c>
      <c r="T657" s="212">
        <f>S657*H657</f>
        <v>0</v>
      </c>
      <c r="AR657" s="24" t="s">
        <v>273</v>
      </c>
      <c r="AT657" s="24" t="s">
        <v>173</v>
      </c>
      <c r="AU657" s="24" t="s">
        <v>83</v>
      </c>
      <c r="AY657" s="24" t="s">
        <v>171</v>
      </c>
      <c r="BE657" s="213">
        <f>IF(N657="základní",J657,0)</f>
        <v>0</v>
      </c>
      <c r="BF657" s="213">
        <f>IF(N657="snížená",J657,0)</f>
        <v>0</v>
      </c>
      <c r="BG657" s="213">
        <f>IF(N657="zákl. přenesená",J657,0)</f>
        <v>0</v>
      </c>
      <c r="BH657" s="213">
        <f>IF(N657="sníž. přenesená",J657,0)</f>
        <v>0</v>
      </c>
      <c r="BI657" s="213">
        <f>IF(N657="nulová",J657,0)</f>
        <v>0</v>
      </c>
      <c r="BJ657" s="24" t="s">
        <v>79</v>
      </c>
      <c r="BK657" s="213">
        <f>ROUND(I657*H657,2)</f>
        <v>0</v>
      </c>
      <c r="BL657" s="24" t="s">
        <v>273</v>
      </c>
      <c r="BM657" s="24" t="s">
        <v>1125</v>
      </c>
    </row>
    <row r="658" spans="2:65" s="12" customFormat="1" ht="13.5">
      <c r="B658" s="214"/>
      <c r="C658" s="215"/>
      <c r="D658" s="216" t="s">
        <v>180</v>
      </c>
      <c r="E658" s="217" t="s">
        <v>21</v>
      </c>
      <c r="F658" s="218" t="s">
        <v>1126</v>
      </c>
      <c r="G658" s="215"/>
      <c r="H658" s="219">
        <v>89</v>
      </c>
      <c r="I658" s="220"/>
      <c r="J658" s="215"/>
      <c r="K658" s="215"/>
      <c r="L658" s="221"/>
      <c r="M658" s="222"/>
      <c r="N658" s="223"/>
      <c r="O658" s="223"/>
      <c r="P658" s="223"/>
      <c r="Q658" s="223"/>
      <c r="R658" s="223"/>
      <c r="S658" s="223"/>
      <c r="T658" s="224"/>
      <c r="AT658" s="225" t="s">
        <v>180</v>
      </c>
      <c r="AU658" s="225" t="s">
        <v>83</v>
      </c>
      <c r="AV658" s="12" t="s">
        <v>83</v>
      </c>
      <c r="AW658" s="12" t="s">
        <v>35</v>
      </c>
      <c r="AX658" s="12" t="s">
        <v>79</v>
      </c>
      <c r="AY658" s="225" t="s">
        <v>171</v>
      </c>
    </row>
    <row r="659" spans="2:65" s="1" customFormat="1" ht="22.5" customHeight="1">
      <c r="B659" s="41"/>
      <c r="C659" s="202" t="s">
        <v>1127</v>
      </c>
      <c r="D659" s="202" t="s">
        <v>173</v>
      </c>
      <c r="E659" s="203" t="s">
        <v>1128</v>
      </c>
      <c r="F659" s="204" t="s">
        <v>1129</v>
      </c>
      <c r="G659" s="205" t="s">
        <v>184</v>
      </c>
      <c r="H659" s="206">
        <v>154.46</v>
      </c>
      <c r="I659" s="207"/>
      <c r="J659" s="208">
        <f>ROUND(I659*H659,2)</f>
        <v>0</v>
      </c>
      <c r="K659" s="204" t="s">
        <v>177</v>
      </c>
      <c r="L659" s="61"/>
      <c r="M659" s="209" t="s">
        <v>21</v>
      </c>
      <c r="N659" s="210" t="s">
        <v>43</v>
      </c>
      <c r="O659" s="42"/>
      <c r="P659" s="211">
        <f>O659*H659</f>
        <v>0</v>
      </c>
      <c r="Q659" s="211">
        <v>0</v>
      </c>
      <c r="R659" s="211">
        <f>Q659*H659</f>
        <v>0</v>
      </c>
      <c r="S659" s="211">
        <v>8.3169999999999994E-2</v>
      </c>
      <c r="T659" s="212">
        <f>S659*H659</f>
        <v>12.8464382</v>
      </c>
      <c r="AR659" s="24" t="s">
        <v>273</v>
      </c>
      <c r="AT659" s="24" t="s">
        <v>173</v>
      </c>
      <c r="AU659" s="24" t="s">
        <v>83</v>
      </c>
      <c r="AY659" s="24" t="s">
        <v>171</v>
      </c>
      <c r="BE659" s="213">
        <f>IF(N659="základní",J659,0)</f>
        <v>0</v>
      </c>
      <c r="BF659" s="213">
        <f>IF(N659="snížená",J659,0)</f>
        <v>0</v>
      </c>
      <c r="BG659" s="213">
        <f>IF(N659="zákl. přenesená",J659,0)</f>
        <v>0</v>
      </c>
      <c r="BH659" s="213">
        <f>IF(N659="sníž. přenesená",J659,0)</f>
        <v>0</v>
      </c>
      <c r="BI659" s="213">
        <f>IF(N659="nulová",J659,0)</f>
        <v>0</v>
      </c>
      <c r="BJ659" s="24" t="s">
        <v>79</v>
      </c>
      <c r="BK659" s="213">
        <f>ROUND(I659*H659,2)</f>
        <v>0</v>
      </c>
      <c r="BL659" s="24" t="s">
        <v>273</v>
      </c>
      <c r="BM659" s="24" t="s">
        <v>1130</v>
      </c>
    </row>
    <row r="660" spans="2:65" s="12" customFormat="1" ht="13.5">
      <c r="B660" s="214"/>
      <c r="C660" s="215"/>
      <c r="D660" s="216" t="s">
        <v>180</v>
      </c>
      <c r="E660" s="217" t="s">
        <v>21</v>
      </c>
      <c r="F660" s="218" t="s">
        <v>1131</v>
      </c>
      <c r="G660" s="215"/>
      <c r="H660" s="219">
        <v>154.46</v>
      </c>
      <c r="I660" s="220"/>
      <c r="J660" s="215"/>
      <c r="K660" s="215"/>
      <c r="L660" s="221"/>
      <c r="M660" s="222"/>
      <c r="N660" s="223"/>
      <c r="O660" s="223"/>
      <c r="P660" s="223"/>
      <c r="Q660" s="223"/>
      <c r="R660" s="223"/>
      <c r="S660" s="223"/>
      <c r="T660" s="224"/>
      <c r="AT660" s="225" t="s">
        <v>180</v>
      </c>
      <c r="AU660" s="225" t="s">
        <v>83</v>
      </c>
      <c r="AV660" s="12" t="s">
        <v>83</v>
      </c>
      <c r="AW660" s="12" t="s">
        <v>35</v>
      </c>
      <c r="AX660" s="12" t="s">
        <v>79</v>
      </c>
      <c r="AY660" s="225" t="s">
        <v>171</v>
      </c>
    </row>
    <row r="661" spans="2:65" s="1" customFormat="1" ht="31.5" customHeight="1">
      <c r="B661" s="41"/>
      <c r="C661" s="202" t="s">
        <v>1132</v>
      </c>
      <c r="D661" s="202" t="s">
        <v>173</v>
      </c>
      <c r="E661" s="203" t="s">
        <v>1133</v>
      </c>
      <c r="F661" s="204" t="s">
        <v>1134</v>
      </c>
      <c r="G661" s="205" t="s">
        <v>184</v>
      </c>
      <c r="H661" s="206">
        <v>178.542</v>
      </c>
      <c r="I661" s="207"/>
      <c r="J661" s="208">
        <f>ROUND(I661*H661,2)</f>
        <v>0</v>
      </c>
      <c r="K661" s="204" t="s">
        <v>177</v>
      </c>
      <c r="L661" s="61"/>
      <c r="M661" s="209" t="s">
        <v>21</v>
      </c>
      <c r="N661" s="210" t="s">
        <v>43</v>
      </c>
      <c r="O661" s="42"/>
      <c r="P661" s="211">
        <f>O661*H661</f>
        <v>0</v>
      </c>
      <c r="Q661" s="211">
        <v>4.1599999999999996E-3</v>
      </c>
      <c r="R661" s="211">
        <f>Q661*H661</f>
        <v>0.74273471999999996</v>
      </c>
      <c r="S661" s="211">
        <v>0</v>
      </c>
      <c r="T661" s="212">
        <f>S661*H661</f>
        <v>0</v>
      </c>
      <c r="AR661" s="24" t="s">
        <v>273</v>
      </c>
      <c r="AT661" s="24" t="s">
        <v>173</v>
      </c>
      <c r="AU661" s="24" t="s">
        <v>83</v>
      </c>
      <c r="AY661" s="24" t="s">
        <v>171</v>
      </c>
      <c r="BE661" s="213">
        <f>IF(N661="základní",J661,0)</f>
        <v>0</v>
      </c>
      <c r="BF661" s="213">
        <f>IF(N661="snížená",J661,0)</f>
        <v>0</v>
      </c>
      <c r="BG661" s="213">
        <f>IF(N661="zákl. přenesená",J661,0)</f>
        <v>0</v>
      </c>
      <c r="BH661" s="213">
        <f>IF(N661="sníž. přenesená",J661,0)</f>
        <v>0</v>
      </c>
      <c r="BI661" s="213">
        <f>IF(N661="nulová",J661,0)</f>
        <v>0</v>
      </c>
      <c r="BJ661" s="24" t="s">
        <v>79</v>
      </c>
      <c r="BK661" s="213">
        <f>ROUND(I661*H661,2)</f>
        <v>0</v>
      </c>
      <c r="BL661" s="24" t="s">
        <v>273</v>
      </c>
      <c r="BM661" s="24" t="s">
        <v>1135</v>
      </c>
    </row>
    <row r="662" spans="2:65" s="12" customFormat="1" ht="27">
      <c r="B662" s="214"/>
      <c r="C662" s="215"/>
      <c r="D662" s="226" t="s">
        <v>180</v>
      </c>
      <c r="E662" s="227" t="s">
        <v>21</v>
      </c>
      <c r="F662" s="228" t="s">
        <v>1136</v>
      </c>
      <c r="G662" s="215"/>
      <c r="H662" s="229">
        <v>170.04</v>
      </c>
      <c r="I662" s="220"/>
      <c r="J662" s="215"/>
      <c r="K662" s="215"/>
      <c r="L662" s="221"/>
      <c r="M662" s="222"/>
      <c r="N662" s="223"/>
      <c r="O662" s="223"/>
      <c r="P662" s="223"/>
      <c r="Q662" s="223"/>
      <c r="R662" s="223"/>
      <c r="S662" s="223"/>
      <c r="T662" s="224"/>
      <c r="AT662" s="225" t="s">
        <v>180</v>
      </c>
      <c r="AU662" s="225" t="s">
        <v>83</v>
      </c>
      <c r="AV662" s="12" t="s">
        <v>83</v>
      </c>
      <c r="AW662" s="12" t="s">
        <v>35</v>
      </c>
      <c r="AX662" s="12" t="s">
        <v>79</v>
      </c>
      <c r="AY662" s="225" t="s">
        <v>171</v>
      </c>
    </row>
    <row r="663" spans="2:65" s="12" customFormat="1" ht="13.5">
      <c r="B663" s="214"/>
      <c r="C663" s="215"/>
      <c r="D663" s="216" t="s">
        <v>180</v>
      </c>
      <c r="E663" s="215"/>
      <c r="F663" s="218" t="s">
        <v>1137</v>
      </c>
      <c r="G663" s="215"/>
      <c r="H663" s="219">
        <v>178.542</v>
      </c>
      <c r="I663" s="220"/>
      <c r="J663" s="215"/>
      <c r="K663" s="215"/>
      <c r="L663" s="221"/>
      <c r="M663" s="222"/>
      <c r="N663" s="223"/>
      <c r="O663" s="223"/>
      <c r="P663" s="223"/>
      <c r="Q663" s="223"/>
      <c r="R663" s="223"/>
      <c r="S663" s="223"/>
      <c r="T663" s="224"/>
      <c r="AT663" s="225" t="s">
        <v>180</v>
      </c>
      <c r="AU663" s="225" t="s">
        <v>83</v>
      </c>
      <c r="AV663" s="12" t="s">
        <v>83</v>
      </c>
      <c r="AW663" s="12" t="s">
        <v>6</v>
      </c>
      <c r="AX663" s="12" t="s">
        <v>79</v>
      </c>
      <c r="AY663" s="225" t="s">
        <v>171</v>
      </c>
    </row>
    <row r="664" spans="2:65" s="1" customFormat="1" ht="31.5" customHeight="1">
      <c r="B664" s="41"/>
      <c r="C664" s="255" t="s">
        <v>1138</v>
      </c>
      <c r="D664" s="255" t="s">
        <v>239</v>
      </c>
      <c r="E664" s="256" t="s">
        <v>1139</v>
      </c>
      <c r="F664" s="257" t="s">
        <v>1140</v>
      </c>
      <c r="G664" s="258" t="s">
        <v>184</v>
      </c>
      <c r="H664" s="259">
        <v>195.88</v>
      </c>
      <c r="I664" s="260"/>
      <c r="J664" s="261">
        <f>ROUND(I664*H664,2)</f>
        <v>0</v>
      </c>
      <c r="K664" s="257" t="s">
        <v>177</v>
      </c>
      <c r="L664" s="262"/>
      <c r="M664" s="263" t="s">
        <v>21</v>
      </c>
      <c r="N664" s="264" t="s">
        <v>43</v>
      </c>
      <c r="O664" s="42"/>
      <c r="P664" s="211">
        <f>O664*H664</f>
        <v>0</v>
      </c>
      <c r="Q664" s="211">
        <v>1.9199999999999998E-2</v>
      </c>
      <c r="R664" s="211">
        <f>Q664*H664</f>
        <v>3.7608959999999998</v>
      </c>
      <c r="S664" s="211">
        <v>0</v>
      </c>
      <c r="T664" s="212">
        <f>S664*H664</f>
        <v>0</v>
      </c>
      <c r="AR664" s="24" t="s">
        <v>362</v>
      </c>
      <c r="AT664" s="24" t="s">
        <v>239</v>
      </c>
      <c r="AU664" s="24" t="s">
        <v>83</v>
      </c>
      <c r="AY664" s="24" t="s">
        <v>171</v>
      </c>
      <c r="BE664" s="213">
        <f>IF(N664="základní",J664,0)</f>
        <v>0</v>
      </c>
      <c r="BF664" s="213">
        <f>IF(N664="snížená",J664,0)</f>
        <v>0</v>
      </c>
      <c r="BG664" s="213">
        <f>IF(N664="zákl. přenesená",J664,0)</f>
        <v>0</v>
      </c>
      <c r="BH664" s="213">
        <f>IF(N664="sníž. přenesená",J664,0)</f>
        <v>0</v>
      </c>
      <c r="BI664" s="213">
        <f>IF(N664="nulová",J664,0)</f>
        <v>0</v>
      </c>
      <c r="BJ664" s="24" t="s">
        <v>79</v>
      </c>
      <c r="BK664" s="213">
        <f>ROUND(I664*H664,2)</f>
        <v>0</v>
      </c>
      <c r="BL664" s="24" t="s">
        <v>273</v>
      </c>
      <c r="BM664" s="24" t="s">
        <v>1141</v>
      </c>
    </row>
    <row r="665" spans="2:65" s="12" customFormat="1" ht="13.5">
      <c r="B665" s="214"/>
      <c r="C665" s="215"/>
      <c r="D665" s="226" t="s">
        <v>180</v>
      </c>
      <c r="E665" s="227" t="s">
        <v>21</v>
      </c>
      <c r="F665" s="228" t="s">
        <v>1142</v>
      </c>
      <c r="G665" s="215"/>
      <c r="H665" s="229">
        <v>178.542</v>
      </c>
      <c r="I665" s="220"/>
      <c r="J665" s="215"/>
      <c r="K665" s="215"/>
      <c r="L665" s="221"/>
      <c r="M665" s="222"/>
      <c r="N665" s="223"/>
      <c r="O665" s="223"/>
      <c r="P665" s="223"/>
      <c r="Q665" s="223"/>
      <c r="R665" s="223"/>
      <c r="S665" s="223"/>
      <c r="T665" s="224"/>
      <c r="AT665" s="225" t="s">
        <v>180</v>
      </c>
      <c r="AU665" s="225" t="s">
        <v>83</v>
      </c>
      <c r="AV665" s="12" t="s">
        <v>83</v>
      </c>
      <c r="AW665" s="12" t="s">
        <v>35</v>
      </c>
      <c r="AX665" s="12" t="s">
        <v>72</v>
      </c>
      <c r="AY665" s="225" t="s">
        <v>171</v>
      </c>
    </row>
    <row r="666" spans="2:65" s="12" customFormat="1" ht="13.5">
      <c r="B666" s="214"/>
      <c r="C666" s="215"/>
      <c r="D666" s="226" t="s">
        <v>180</v>
      </c>
      <c r="E666" s="227" t="s">
        <v>21</v>
      </c>
      <c r="F666" s="228" t="s">
        <v>1143</v>
      </c>
      <c r="G666" s="215"/>
      <c r="H666" s="229">
        <v>8.01</v>
      </c>
      <c r="I666" s="220"/>
      <c r="J666" s="215"/>
      <c r="K666" s="215"/>
      <c r="L666" s="221"/>
      <c r="M666" s="222"/>
      <c r="N666" s="223"/>
      <c r="O666" s="223"/>
      <c r="P666" s="223"/>
      <c r="Q666" s="223"/>
      <c r="R666" s="223"/>
      <c r="S666" s="223"/>
      <c r="T666" s="224"/>
      <c r="AT666" s="225" t="s">
        <v>180</v>
      </c>
      <c r="AU666" s="225" t="s">
        <v>83</v>
      </c>
      <c r="AV666" s="12" t="s">
        <v>83</v>
      </c>
      <c r="AW666" s="12" t="s">
        <v>35</v>
      </c>
      <c r="AX666" s="12" t="s">
        <v>72</v>
      </c>
      <c r="AY666" s="225" t="s">
        <v>171</v>
      </c>
    </row>
    <row r="667" spans="2:65" s="13" customFormat="1" ht="13.5">
      <c r="B667" s="230"/>
      <c r="C667" s="231"/>
      <c r="D667" s="226" t="s">
        <v>180</v>
      </c>
      <c r="E667" s="232" t="s">
        <v>21</v>
      </c>
      <c r="F667" s="233" t="s">
        <v>207</v>
      </c>
      <c r="G667" s="231"/>
      <c r="H667" s="234">
        <v>186.55199999999999</v>
      </c>
      <c r="I667" s="235"/>
      <c r="J667" s="231"/>
      <c r="K667" s="231"/>
      <c r="L667" s="236"/>
      <c r="M667" s="237"/>
      <c r="N667" s="238"/>
      <c r="O667" s="238"/>
      <c r="P667" s="238"/>
      <c r="Q667" s="238"/>
      <c r="R667" s="238"/>
      <c r="S667" s="238"/>
      <c r="T667" s="239"/>
      <c r="AT667" s="240" t="s">
        <v>180</v>
      </c>
      <c r="AU667" s="240" t="s">
        <v>83</v>
      </c>
      <c r="AV667" s="13" t="s">
        <v>178</v>
      </c>
      <c r="AW667" s="13" t="s">
        <v>35</v>
      </c>
      <c r="AX667" s="13" t="s">
        <v>79</v>
      </c>
      <c r="AY667" s="240" t="s">
        <v>171</v>
      </c>
    </row>
    <row r="668" spans="2:65" s="12" customFormat="1" ht="13.5">
      <c r="B668" s="214"/>
      <c r="C668" s="215"/>
      <c r="D668" s="216" t="s">
        <v>180</v>
      </c>
      <c r="E668" s="215"/>
      <c r="F668" s="218" t="s">
        <v>1144</v>
      </c>
      <c r="G668" s="215"/>
      <c r="H668" s="219">
        <v>195.88</v>
      </c>
      <c r="I668" s="220"/>
      <c r="J668" s="215"/>
      <c r="K668" s="215"/>
      <c r="L668" s="221"/>
      <c r="M668" s="222"/>
      <c r="N668" s="223"/>
      <c r="O668" s="223"/>
      <c r="P668" s="223"/>
      <c r="Q668" s="223"/>
      <c r="R668" s="223"/>
      <c r="S668" s="223"/>
      <c r="T668" s="224"/>
      <c r="AT668" s="225" t="s">
        <v>180</v>
      </c>
      <c r="AU668" s="225" t="s">
        <v>83</v>
      </c>
      <c r="AV668" s="12" t="s">
        <v>83</v>
      </c>
      <c r="AW668" s="12" t="s">
        <v>6</v>
      </c>
      <c r="AX668" s="12" t="s">
        <v>79</v>
      </c>
      <c r="AY668" s="225" t="s">
        <v>171</v>
      </c>
    </row>
    <row r="669" spans="2:65" s="1" customFormat="1" ht="22.5" customHeight="1">
      <c r="B669" s="41"/>
      <c r="C669" s="202" t="s">
        <v>1145</v>
      </c>
      <c r="D669" s="202" t="s">
        <v>173</v>
      </c>
      <c r="E669" s="203" t="s">
        <v>1146</v>
      </c>
      <c r="F669" s="204" t="s">
        <v>1147</v>
      </c>
      <c r="G669" s="205" t="s">
        <v>184</v>
      </c>
      <c r="H669" s="206">
        <v>178.542</v>
      </c>
      <c r="I669" s="207"/>
      <c r="J669" s="208">
        <f>ROUND(I669*H669,2)</f>
        <v>0</v>
      </c>
      <c r="K669" s="204" t="s">
        <v>177</v>
      </c>
      <c r="L669" s="61"/>
      <c r="M669" s="209" t="s">
        <v>21</v>
      </c>
      <c r="N669" s="210" t="s">
        <v>43</v>
      </c>
      <c r="O669" s="42"/>
      <c r="P669" s="211">
        <f>O669*H669</f>
        <v>0</v>
      </c>
      <c r="Q669" s="211">
        <v>2.9999999999999997E-4</v>
      </c>
      <c r="R669" s="211">
        <f>Q669*H669</f>
        <v>5.3562599999999995E-2</v>
      </c>
      <c r="S669" s="211">
        <v>0</v>
      </c>
      <c r="T669" s="212">
        <f>S669*H669</f>
        <v>0</v>
      </c>
      <c r="AR669" s="24" t="s">
        <v>273</v>
      </c>
      <c r="AT669" s="24" t="s">
        <v>173</v>
      </c>
      <c r="AU669" s="24" t="s">
        <v>83</v>
      </c>
      <c r="AY669" s="24" t="s">
        <v>171</v>
      </c>
      <c r="BE669" s="213">
        <f>IF(N669="základní",J669,0)</f>
        <v>0</v>
      </c>
      <c r="BF669" s="213">
        <f>IF(N669="snížená",J669,0)</f>
        <v>0</v>
      </c>
      <c r="BG669" s="213">
        <f>IF(N669="zákl. přenesená",J669,0)</f>
        <v>0</v>
      </c>
      <c r="BH669" s="213">
        <f>IF(N669="sníž. přenesená",J669,0)</f>
        <v>0</v>
      </c>
      <c r="BI669" s="213">
        <f>IF(N669="nulová",J669,0)</f>
        <v>0</v>
      </c>
      <c r="BJ669" s="24" t="s">
        <v>79</v>
      </c>
      <c r="BK669" s="213">
        <f>ROUND(I669*H669,2)</f>
        <v>0</v>
      </c>
      <c r="BL669" s="24" t="s">
        <v>273</v>
      </c>
      <c r="BM669" s="24" t="s">
        <v>1148</v>
      </c>
    </row>
    <row r="670" spans="2:65" s="1" customFormat="1" ht="22.5" customHeight="1">
      <c r="B670" s="41"/>
      <c r="C670" s="202" t="s">
        <v>1149</v>
      </c>
      <c r="D670" s="202" t="s">
        <v>173</v>
      </c>
      <c r="E670" s="203" t="s">
        <v>1150</v>
      </c>
      <c r="F670" s="204" t="s">
        <v>1151</v>
      </c>
      <c r="G670" s="205" t="s">
        <v>281</v>
      </c>
      <c r="H670" s="206">
        <v>40</v>
      </c>
      <c r="I670" s="207"/>
      <c r="J670" s="208">
        <f>ROUND(I670*H670,2)</f>
        <v>0</v>
      </c>
      <c r="K670" s="204" t="s">
        <v>177</v>
      </c>
      <c r="L670" s="61"/>
      <c r="M670" s="209" t="s">
        <v>21</v>
      </c>
      <c r="N670" s="210" t="s">
        <v>43</v>
      </c>
      <c r="O670" s="42"/>
      <c r="P670" s="211">
        <f>O670*H670</f>
        <v>0</v>
      </c>
      <c r="Q670" s="211">
        <v>0</v>
      </c>
      <c r="R670" s="211">
        <f>Q670*H670</f>
        <v>0</v>
      </c>
      <c r="S670" s="211">
        <v>0</v>
      </c>
      <c r="T670" s="212">
        <f>S670*H670</f>
        <v>0</v>
      </c>
      <c r="AR670" s="24" t="s">
        <v>273</v>
      </c>
      <c r="AT670" s="24" t="s">
        <v>173</v>
      </c>
      <c r="AU670" s="24" t="s">
        <v>83</v>
      </c>
      <c r="AY670" s="24" t="s">
        <v>171</v>
      </c>
      <c r="BE670" s="213">
        <f>IF(N670="základní",J670,0)</f>
        <v>0</v>
      </c>
      <c r="BF670" s="213">
        <f>IF(N670="snížená",J670,0)</f>
        <v>0</v>
      </c>
      <c r="BG670" s="213">
        <f>IF(N670="zákl. přenesená",J670,0)</f>
        <v>0</v>
      </c>
      <c r="BH670" s="213">
        <f>IF(N670="sníž. přenesená",J670,0)</f>
        <v>0</v>
      </c>
      <c r="BI670" s="213">
        <f>IF(N670="nulová",J670,0)</f>
        <v>0</v>
      </c>
      <c r="BJ670" s="24" t="s">
        <v>79</v>
      </c>
      <c r="BK670" s="213">
        <f>ROUND(I670*H670,2)</f>
        <v>0</v>
      </c>
      <c r="BL670" s="24" t="s">
        <v>273</v>
      </c>
      <c r="BM670" s="24" t="s">
        <v>1152</v>
      </c>
    </row>
    <row r="671" spans="2:65" s="12" customFormat="1" ht="13.5">
      <c r="B671" s="214"/>
      <c r="C671" s="215"/>
      <c r="D671" s="216" t="s">
        <v>180</v>
      </c>
      <c r="E671" s="217" t="s">
        <v>21</v>
      </c>
      <c r="F671" s="218" t="s">
        <v>1153</v>
      </c>
      <c r="G671" s="215"/>
      <c r="H671" s="219">
        <v>40</v>
      </c>
      <c r="I671" s="220"/>
      <c r="J671" s="215"/>
      <c r="K671" s="215"/>
      <c r="L671" s="221"/>
      <c r="M671" s="222"/>
      <c r="N671" s="223"/>
      <c r="O671" s="223"/>
      <c r="P671" s="223"/>
      <c r="Q671" s="223"/>
      <c r="R671" s="223"/>
      <c r="S671" s="223"/>
      <c r="T671" s="224"/>
      <c r="AT671" s="225" t="s">
        <v>180</v>
      </c>
      <c r="AU671" s="225" t="s">
        <v>83</v>
      </c>
      <c r="AV671" s="12" t="s">
        <v>83</v>
      </c>
      <c r="AW671" s="12" t="s">
        <v>35</v>
      </c>
      <c r="AX671" s="12" t="s">
        <v>79</v>
      </c>
      <c r="AY671" s="225" t="s">
        <v>171</v>
      </c>
    </row>
    <row r="672" spans="2:65" s="1" customFormat="1" ht="22.5" customHeight="1">
      <c r="B672" s="41"/>
      <c r="C672" s="202" t="s">
        <v>1154</v>
      </c>
      <c r="D672" s="202" t="s">
        <v>173</v>
      </c>
      <c r="E672" s="203" t="s">
        <v>1155</v>
      </c>
      <c r="F672" s="204" t="s">
        <v>1156</v>
      </c>
      <c r="G672" s="205" t="s">
        <v>281</v>
      </c>
      <c r="H672" s="206">
        <v>40</v>
      </c>
      <c r="I672" s="207"/>
      <c r="J672" s="208">
        <f>ROUND(I672*H672,2)</f>
        <v>0</v>
      </c>
      <c r="K672" s="204" t="s">
        <v>177</v>
      </c>
      <c r="L672" s="61"/>
      <c r="M672" s="209" t="s">
        <v>21</v>
      </c>
      <c r="N672" s="210" t="s">
        <v>43</v>
      </c>
      <c r="O672" s="42"/>
      <c r="P672" s="211">
        <f>O672*H672</f>
        <v>0</v>
      </c>
      <c r="Q672" s="211">
        <v>6.1700000000000001E-3</v>
      </c>
      <c r="R672" s="211">
        <f>Q672*H672</f>
        <v>0.24680000000000002</v>
      </c>
      <c r="S672" s="211">
        <v>0</v>
      </c>
      <c r="T672" s="212">
        <f>S672*H672</f>
        <v>0</v>
      </c>
      <c r="AR672" s="24" t="s">
        <v>178</v>
      </c>
      <c r="AT672" s="24" t="s">
        <v>173</v>
      </c>
      <c r="AU672" s="24" t="s">
        <v>83</v>
      </c>
      <c r="AY672" s="24" t="s">
        <v>171</v>
      </c>
      <c r="BE672" s="213">
        <f>IF(N672="základní",J672,0)</f>
        <v>0</v>
      </c>
      <c r="BF672" s="213">
        <f>IF(N672="snížená",J672,0)</f>
        <v>0</v>
      </c>
      <c r="BG672" s="213">
        <f>IF(N672="zákl. přenesená",J672,0)</f>
        <v>0</v>
      </c>
      <c r="BH672" s="213">
        <f>IF(N672="sníž. přenesená",J672,0)</f>
        <v>0</v>
      </c>
      <c r="BI672" s="213">
        <f>IF(N672="nulová",J672,0)</f>
        <v>0</v>
      </c>
      <c r="BJ672" s="24" t="s">
        <v>79</v>
      </c>
      <c r="BK672" s="213">
        <f>ROUND(I672*H672,2)</f>
        <v>0</v>
      </c>
      <c r="BL672" s="24" t="s">
        <v>178</v>
      </c>
      <c r="BM672" s="24" t="s">
        <v>1157</v>
      </c>
    </row>
    <row r="673" spans="2:65" s="1" customFormat="1" ht="31.5" customHeight="1">
      <c r="B673" s="41"/>
      <c r="C673" s="202" t="s">
        <v>1158</v>
      </c>
      <c r="D673" s="202" t="s">
        <v>173</v>
      </c>
      <c r="E673" s="203" t="s">
        <v>1159</v>
      </c>
      <c r="F673" s="204" t="s">
        <v>1160</v>
      </c>
      <c r="G673" s="205" t="s">
        <v>229</v>
      </c>
      <c r="H673" s="206">
        <v>4.8090000000000002</v>
      </c>
      <c r="I673" s="207"/>
      <c r="J673" s="208">
        <f>ROUND(I673*H673,2)</f>
        <v>0</v>
      </c>
      <c r="K673" s="204" t="s">
        <v>177</v>
      </c>
      <c r="L673" s="61"/>
      <c r="M673" s="209" t="s">
        <v>21</v>
      </c>
      <c r="N673" s="210" t="s">
        <v>43</v>
      </c>
      <c r="O673" s="42"/>
      <c r="P673" s="211">
        <f>O673*H673</f>
        <v>0</v>
      </c>
      <c r="Q673" s="211">
        <v>0</v>
      </c>
      <c r="R673" s="211">
        <f>Q673*H673</f>
        <v>0</v>
      </c>
      <c r="S673" s="211">
        <v>0</v>
      </c>
      <c r="T673" s="212">
        <f>S673*H673</f>
        <v>0</v>
      </c>
      <c r="AR673" s="24" t="s">
        <v>273</v>
      </c>
      <c r="AT673" s="24" t="s">
        <v>173</v>
      </c>
      <c r="AU673" s="24" t="s">
        <v>83</v>
      </c>
      <c r="AY673" s="24" t="s">
        <v>171</v>
      </c>
      <c r="BE673" s="213">
        <f>IF(N673="základní",J673,0)</f>
        <v>0</v>
      </c>
      <c r="BF673" s="213">
        <f>IF(N673="snížená",J673,0)</f>
        <v>0</v>
      </c>
      <c r="BG673" s="213">
        <f>IF(N673="zákl. přenesená",J673,0)</f>
        <v>0</v>
      </c>
      <c r="BH673" s="213">
        <f>IF(N673="sníž. přenesená",J673,0)</f>
        <v>0</v>
      </c>
      <c r="BI673" s="213">
        <f>IF(N673="nulová",J673,0)</f>
        <v>0</v>
      </c>
      <c r="BJ673" s="24" t="s">
        <v>79</v>
      </c>
      <c r="BK673" s="213">
        <f>ROUND(I673*H673,2)</f>
        <v>0</v>
      </c>
      <c r="BL673" s="24" t="s">
        <v>273</v>
      </c>
      <c r="BM673" s="24" t="s">
        <v>1161</v>
      </c>
    </row>
    <row r="674" spans="2:65" s="11" customFormat="1" ht="29.85" customHeight="1">
      <c r="B674" s="185"/>
      <c r="C674" s="186"/>
      <c r="D674" s="199" t="s">
        <v>71</v>
      </c>
      <c r="E674" s="200" t="s">
        <v>1162</v>
      </c>
      <c r="F674" s="200" t="s">
        <v>1163</v>
      </c>
      <c r="G674" s="186"/>
      <c r="H674" s="186"/>
      <c r="I674" s="189"/>
      <c r="J674" s="201">
        <f>BK674</f>
        <v>0</v>
      </c>
      <c r="K674" s="186"/>
      <c r="L674" s="191"/>
      <c r="M674" s="192"/>
      <c r="N674" s="193"/>
      <c r="O674" s="193"/>
      <c r="P674" s="194">
        <f>SUM(P675:P734)</f>
        <v>0</v>
      </c>
      <c r="Q674" s="193"/>
      <c r="R674" s="194">
        <f>SUM(R675:R734)</f>
        <v>7.5757608000000012</v>
      </c>
      <c r="S674" s="193"/>
      <c r="T674" s="195">
        <f>SUM(T675:T734)</f>
        <v>1.2345055999999999</v>
      </c>
      <c r="AR674" s="196" t="s">
        <v>79</v>
      </c>
      <c r="AT674" s="197" t="s">
        <v>71</v>
      </c>
      <c r="AU674" s="197" t="s">
        <v>79</v>
      </c>
      <c r="AY674" s="196" t="s">
        <v>171</v>
      </c>
      <c r="BK674" s="198">
        <f>SUM(BK675:BK734)</f>
        <v>0</v>
      </c>
    </row>
    <row r="675" spans="2:65" s="1" customFormat="1" ht="31.5" customHeight="1">
      <c r="B675" s="41"/>
      <c r="C675" s="255" t="s">
        <v>1164</v>
      </c>
      <c r="D675" s="255" t="s">
        <v>239</v>
      </c>
      <c r="E675" s="256" t="s">
        <v>1165</v>
      </c>
      <c r="F675" s="257" t="s">
        <v>1166</v>
      </c>
      <c r="G675" s="258" t="s">
        <v>184</v>
      </c>
      <c r="H675" s="259">
        <v>112.86</v>
      </c>
      <c r="I675" s="260"/>
      <c r="J675" s="261">
        <f>ROUND(I675*H675,2)</f>
        <v>0</v>
      </c>
      <c r="K675" s="257" t="s">
        <v>21</v>
      </c>
      <c r="L675" s="262"/>
      <c r="M675" s="263" t="s">
        <v>21</v>
      </c>
      <c r="N675" s="264" t="s">
        <v>43</v>
      </c>
      <c r="O675" s="42"/>
      <c r="P675" s="211">
        <f>O675*H675</f>
        <v>0</v>
      </c>
      <c r="Q675" s="211">
        <v>3.8899999999999997E-2</v>
      </c>
      <c r="R675" s="211">
        <f>Q675*H675</f>
        <v>4.3902539999999997</v>
      </c>
      <c r="S675" s="211">
        <v>0</v>
      </c>
      <c r="T675" s="212">
        <f>S675*H675</f>
        <v>0</v>
      </c>
      <c r="AR675" s="24" t="s">
        <v>215</v>
      </c>
      <c r="AT675" s="24" t="s">
        <v>239</v>
      </c>
      <c r="AU675" s="24" t="s">
        <v>83</v>
      </c>
      <c r="AY675" s="24" t="s">
        <v>171</v>
      </c>
      <c r="BE675" s="213">
        <f>IF(N675="základní",J675,0)</f>
        <v>0</v>
      </c>
      <c r="BF675" s="213">
        <f>IF(N675="snížená",J675,0)</f>
        <v>0</v>
      </c>
      <c r="BG675" s="213">
        <f>IF(N675="zákl. přenesená",J675,0)</f>
        <v>0</v>
      </c>
      <c r="BH675" s="213">
        <f>IF(N675="sníž. přenesená",J675,0)</f>
        <v>0</v>
      </c>
      <c r="BI675" s="213">
        <f>IF(N675="nulová",J675,0)</f>
        <v>0</v>
      </c>
      <c r="BJ675" s="24" t="s">
        <v>79</v>
      </c>
      <c r="BK675" s="213">
        <f>ROUND(I675*H675,2)</f>
        <v>0</v>
      </c>
      <c r="BL675" s="24" t="s">
        <v>178</v>
      </c>
      <c r="BM675" s="24" t="s">
        <v>1167</v>
      </c>
    </row>
    <row r="676" spans="2:65" s="12" customFormat="1" ht="13.5">
      <c r="B676" s="214"/>
      <c r="C676" s="215"/>
      <c r="D676" s="226" t="s">
        <v>180</v>
      </c>
      <c r="E676" s="227" t="s">
        <v>21</v>
      </c>
      <c r="F676" s="228" t="s">
        <v>1168</v>
      </c>
      <c r="G676" s="215"/>
      <c r="H676" s="229">
        <v>40.32</v>
      </c>
      <c r="I676" s="220"/>
      <c r="J676" s="215"/>
      <c r="K676" s="215"/>
      <c r="L676" s="221"/>
      <c r="M676" s="222"/>
      <c r="N676" s="223"/>
      <c r="O676" s="223"/>
      <c r="P676" s="223"/>
      <c r="Q676" s="223"/>
      <c r="R676" s="223"/>
      <c r="S676" s="223"/>
      <c r="T676" s="224"/>
      <c r="AT676" s="225" t="s">
        <v>180</v>
      </c>
      <c r="AU676" s="225" t="s">
        <v>83</v>
      </c>
      <c r="AV676" s="12" t="s">
        <v>83</v>
      </c>
      <c r="AW676" s="12" t="s">
        <v>35</v>
      </c>
      <c r="AX676" s="12" t="s">
        <v>72</v>
      </c>
      <c r="AY676" s="225" t="s">
        <v>171</v>
      </c>
    </row>
    <row r="677" spans="2:65" s="12" customFormat="1" ht="13.5">
      <c r="B677" s="214"/>
      <c r="C677" s="215"/>
      <c r="D677" s="226" t="s">
        <v>180</v>
      </c>
      <c r="E677" s="227" t="s">
        <v>21</v>
      </c>
      <c r="F677" s="228" t="s">
        <v>1169</v>
      </c>
      <c r="G677" s="215"/>
      <c r="H677" s="229">
        <v>20.16</v>
      </c>
      <c r="I677" s="220"/>
      <c r="J677" s="215"/>
      <c r="K677" s="215"/>
      <c r="L677" s="221"/>
      <c r="M677" s="222"/>
      <c r="N677" s="223"/>
      <c r="O677" s="223"/>
      <c r="P677" s="223"/>
      <c r="Q677" s="223"/>
      <c r="R677" s="223"/>
      <c r="S677" s="223"/>
      <c r="T677" s="224"/>
      <c r="AT677" s="225" t="s">
        <v>180</v>
      </c>
      <c r="AU677" s="225" t="s">
        <v>83</v>
      </c>
      <c r="AV677" s="12" t="s">
        <v>83</v>
      </c>
      <c r="AW677" s="12" t="s">
        <v>35</v>
      </c>
      <c r="AX677" s="12" t="s">
        <v>72</v>
      </c>
      <c r="AY677" s="225" t="s">
        <v>171</v>
      </c>
    </row>
    <row r="678" spans="2:65" s="12" customFormat="1" ht="13.5">
      <c r="B678" s="214"/>
      <c r="C678" s="215"/>
      <c r="D678" s="226" t="s">
        <v>180</v>
      </c>
      <c r="E678" s="227" t="s">
        <v>21</v>
      </c>
      <c r="F678" s="228" t="s">
        <v>1170</v>
      </c>
      <c r="G678" s="215"/>
      <c r="H678" s="229">
        <v>14.4</v>
      </c>
      <c r="I678" s="220"/>
      <c r="J678" s="215"/>
      <c r="K678" s="215"/>
      <c r="L678" s="221"/>
      <c r="M678" s="222"/>
      <c r="N678" s="223"/>
      <c r="O678" s="223"/>
      <c r="P678" s="223"/>
      <c r="Q678" s="223"/>
      <c r="R678" s="223"/>
      <c r="S678" s="223"/>
      <c r="T678" s="224"/>
      <c r="AT678" s="225" t="s">
        <v>180</v>
      </c>
      <c r="AU678" s="225" t="s">
        <v>83</v>
      </c>
      <c r="AV678" s="12" t="s">
        <v>83</v>
      </c>
      <c r="AW678" s="12" t="s">
        <v>35</v>
      </c>
      <c r="AX678" s="12" t="s">
        <v>72</v>
      </c>
      <c r="AY678" s="225" t="s">
        <v>171</v>
      </c>
    </row>
    <row r="679" spans="2:65" s="12" customFormat="1" ht="13.5">
      <c r="B679" s="214"/>
      <c r="C679" s="215"/>
      <c r="D679" s="226" t="s">
        <v>180</v>
      </c>
      <c r="E679" s="227" t="s">
        <v>21</v>
      </c>
      <c r="F679" s="228" t="s">
        <v>1171</v>
      </c>
      <c r="G679" s="215"/>
      <c r="H679" s="229">
        <v>8.16</v>
      </c>
      <c r="I679" s="220"/>
      <c r="J679" s="215"/>
      <c r="K679" s="215"/>
      <c r="L679" s="221"/>
      <c r="M679" s="222"/>
      <c r="N679" s="223"/>
      <c r="O679" s="223"/>
      <c r="P679" s="223"/>
      <c r="Q679" s="223"/>
      <c r="R679" s="223"/>
      <c r="S679" s="223"/>
      <c r="T679" s="224"/>
      <c r="AT679" s="225" t="s">
        <v>180</v>
      </c>
      <c r="AU679" s="225" t="s">
        <v>83</v>
      </c>
      <c r="AV679" s="12" t="s">
        <v>83</v>
      </c>
      <c r="AW679" s="12" t="s">
        <v>35</v>
      </c>
      <c r="AX679" s="12" t="s">
        <v>72</v>
      </c>
      <c r="AY679" s="225" t="s">
        <v>171</v>
      </c>
    </row>
    <row r="680" spans="2:65" s="12" customFormat="1" ht="13.5">
      <c r="B680" s="214"/>
      <c r="C680" s="215"/>
      <c r="D680" s="226" t="s">
        <v>180</v>
      </c>
      <c r="E680" s="227" t="s">
        <v>21</v>
      </c>
      <c r="F680" s="228" t="s">
        <v>1172</v>
      </c>
      <c r="G680" s="215"/>
      <c r="H680" s="229">
        <v>3.06</v>
      </c>
      <c r="I680" s="220"/>
      <c r="J680" s="215"/>
      <c r="K680" s="215"/>
      <c r="L680" s="221"/>
      <c r="M680" s="222"/>
      <c r="N680" s="223"/>
      <c r="O680" s="223"/>
      <c r="P680" s="223"/>
      <c r="Q680" s="223"/>
      <c r="R680" s="223"/>
      <c r="S680" s="223"/>
      <c r="T680" s="224"/>
      <c r="AT680" s="225" t="s">
        <v>180</v>
      </c>
      <c r="AU680" s="225" t="s">
        <v>83</v>
      </c>
      <c r="AV680" s="12" t="s">
        <v>83</v>
      </c>
      <c r="AW680" s="12" t="s">
        <v>35</v>
      </c>
      <c r="AX680" s="12" t="s">
        <v>72</v>
      </c>
      <c r="AY680" s="225" t="s">
        <v>171</v>
      </c>
    </row>
    <row r="681" spans="2:65" s="12" customFormat="1" ht="13.5">
      <c r="B681" s="214"/>
      <c r="C681" s="215"/>
      <c r="D681" s="226" t="s">
        <v>180</v>
      </c>
      <c r="E681" s="227" t="s">
        <v>21</v>
      </c>
      <c r="F681" s="228" t="s">
        <v>1173</v>
      </c>
      <c r="G681" s="215"/>
      <c r="H681" s="229">
        <v>3.78</v>
      </c>
      <c r="I681" s="220"/>
      <c r="J681" s="215"/>
      <c r="K681" s="215"/>
      <c r="L681" s="221"/>
      <c r="M681" s="222"/>
      <c r="N681" s="223"/>
      <c r="O681" s="223"/>
      <c r="P681" s="223"/>
      <c r="Q681" s="223"/>
      <c r="R681" s="223"/>
      <c r="S681" s="223"/>
      <c r="T681" s="224"/>
      <c r="AT681" s="225" t="s">
        <v>180</v>
      </c>
      <c r="AU681" s="225" t="s">
        <v>83</v>
      </c>
      <c r="AV681" s="12" t="s">
        <v>83</v>
      </c>
      <c r="AW681" s="12" t="s">
        <v>35</v>
      </c>
      <c r="AX681" s="12" t="s">
        <v>72</v>
      </c>
      <c r="AY681" s="225" t="s">
        <v>171</v>
      </c>
    </row>
    <row r="682" spans="2:65" s="12" customFormat="1" ht="13.5">
      <c r="B682" s="214"/>
      <c r="C682" s="215"/>
      <c r="D682" s="226" t="s">
        <v>180</v>
      </c>
      <c r="E682" s="227" t="s">
        <v>21</v>
      </c>
      <c r="F682" s="228" t="s">
        <v>1174</v>
      </c>
      <c r="G682" s="215"/>
      <c r="H682" s="229">
        <v>3.78</v>
      </c>
      <c r="I682" s="220"/>
      <c r="J682" s="215"/>
      <c r="K682" s="215"/>
      <c r="L682" s="221"/>
      <c r="M682" s="222"/>
      <c r="N682" s="223"/>
      <c r="O682" s="223"/>
      <c r="P682" s="223"/>
      <c r="Q682" s="223"/>
      <c r="R682" s="223"/>
      <c r="S682" s="223"/>
      <c r="T682" s="224"/>
      <c r="AT682" s="225" t="s">
        <v>180</v>
      </c>
      <c r="AU682" s="225" t="s">
        <v>83</v>
      </c>
      <c r="AV682" s="12" t="s">
        <v>83</v>
      </c>
      <c r="AW682" s="12" t="s">
        <v>35</v>
      </c>
      <c r="AX682" s="12" t="s">
        <v>72</v>
      </c>
      <c r="AY682" s="225" t="s">
        <v>171</v>
      </c>
    </row>
    <row r="683" spans="2:65" s="12" customFormat="1" ht="13.5">
      <c r="B683" s="214"/>
      <c r="C683" s="215"/>
      <c r="D683" s="226" t="s">
        <v>180</v>
      </c>
      <c r="E683" s="227" t="s">
        <v>21</v>
      </c>
      <c r="F683" s="228" t="s">
        <v>1175</v>
      </c>
      <c r="G683" s="215"/>
      <c r="H683" s="229">
        <v>1.89</v>
      </c>
      <c r="I683" s="220"/>
      <c r="J683" s="215"/>
      <c r="K683" s="215"/>
      <c r="L683" s="221"/>
      <c r="M683" s="222"/>
      <c r="N683" s="223"/>
      <c r="O683" s="223"/>
      <c r="P683" s="223"/>
      <c r="Q683" s="223"/>
      <c r="R683" s="223"/>
      <c r="S683" s="223"/>
      <c r="T683" s="224"/>
      <c r="AT683" s="225" t="s">
        <v>180</v>
      </c>
      <c r="AU683" s="225" t="s">
        <v>83</v>
      </c>
      <c r="AV683" s="12" t="s">
        <v>83</v>
      </c>
      <c r="AW683" s="12" t="s">
        <v>35</v>
      </c>
      <c r="AX683" s="12" t="s">
        <v>72</v>
      </c>
      <c r="AY683" s="225" t="s">
        <v>171</v>
      </c>
    </row>
    <row r="684" spans="2:65" s="12" customFormat="1" ht="13.5">
      <c r="B684" s="214"/>
      <c r="C684" s="215"/>
      <c r="D684" s="226" t="s">
        <v>180</v>
      </c>
      <c r="E684" s="227" t="s">
        <v>21</v>
      </c>
      <c r="F684" s="228" t="s">
        <v>1176</v>
      </c>
      <c r="G684" s="215"/>
      <c r="H684" s="229">
        <v>1.89</v>
      </c>
      <c r="I684" s="220"/>
      <c r="J684" s="215"/>
      <c r="K684" s="215"/>
      <c r="L684" s="221"/>
      <c r="M684" s="222"/>
      <c r="N684" s="223"/>
      <c r="O684" s="223"/>
      <c r="P684" s="223"/>
      <c r="Q684" s="223"/>
      <c r="R684" s="223"/>
      <c r="S684" s="223"/>
      <c r="T684" s="224"/>
      <c r="AT684" s="225" t="s">
        <v>180</v>
      </c>
      <c r="AU684" s="225" t="s">
        <v>83</v>
      </c>
      <c r="AV684" s="12" t="s">
        <v>83</v>
      </c>
      <c r="AW684" s="12" t="s">
        <v>35</v>
      </c>
      <c r="AX684" s="12" t="s">
        <v>72</v>
      </c>
      <c r="AY684" s="225" t="s">
        <v>171</v>
      </c>
    </row>
    <row r="685" spans="2:65" s="12" customFormat="1" ht="13.5">
      <c r="B685" s="214"/>
      <c r="C685" s="215"/>
      <c r="D685" s="226" t="s">
        <v>180</v>
      </c>
      <c r="E685" s="227" t="s">
        <v>21</v>
      </c>
      <c r="F685" s="228" t="s">
        <v>1177</v>
      </c>
      <c r="G685" s="215"/>
      <c r="H685" s="229">
        <v>1.35</v>
      </c>
      <c r="I685" s="220"/>
      <c r="J685" s="215"/>
      <c r="K685" s="215"/>
      <c r="L685" s="221"/>
      <c r="M685" s="222"/>
      <c r="N685" s="223"/>
      <c r="O685" s="223"/>
      <c r="P685" s="223"/>
      <c r="Q685" s="223"/>
      <c r="R685" s="223"/>
      <c r="S685" s="223"/>
      <c r="T685" s="224"/>
      <c r="AT685" s="225" t="s">
        <v>180</v>
      </c>
      <c r="AU685" s="225" t="s">
        <v>83</v>
      </c>
      <c r="AV685" s="12" t="s">
        <v>83</v>
      </c>
      <c r="AW685" s="12" t="s">
        <v>35</v>
      </c>
      <c r="AX685" s="12" t="s">
        <v>72</v>
      </c>
      <c r="AY685" s="225" t="s">
        <v>171</v>
      </c>
    </row>
    <row r="686" spans="2:65" s="12" customFormat="1" ht="13.5">
      <c r="B686" s="214"/>
      <c r="C686" s="215"/>
      <c r="D686" s="226" t="s">
        <v>180</v>
      </c>
      <c r="E686" s="227" t="s">
        <v>21</v>
      </c>
      <c r="F686" s="228" t="s">
        <v>1178</v>
      </c>
      <c r="G686" s="215"/>
      <c r="H686" s="229">
        <v>2.7</v>
      </c>
      <c r="I686" s="220"/>
      <c r="J686" s="215"/>
      <c r="K686" s="215"/>
      <c r="L686" s="221"/>
      <c r="M686" s="222"/>
      <c r="N686" s="223"/>
      <c r="O686" s="223"/>
      <c r="P686" s="223"/>
      <c r="Q686" s="223"/>
      <c r="R686" s="223"/>
      <c r="S686" s="223"/>
      <c r="T686" s="224"/>
      <c r="AT686" s="225" t="s">
        <v>180</v>
      </c>
      <c r="AU686" s="225" t="s">
        <v>83</v>
      </c>
      <c r="AV686" s="12" t="s">
        <v>83</v>
      </c>
      <c r="AW686" s="12" t="s">
        <v>35</v>
      </c>
      <c r="AX686" s="12" t="s">
        <v>72</v>
      </c>
      <c r="AY686" s="225" t="s">
        <v>171</v>
      </c>
    </row>
    <row r="687" spans="2:65" s="12" customFormat="1" ht="13.5">
      <c r="B687" s="214"/>
      <c r="C687" s="215"/>
      <c r="D687" s="226" t="s">
        <v>180</v>
      </c>
      <c r="E687" s="227" t="s">
        <v>21</v>
      </c>
      <c r="F687" s="228" t="s">
        <v>1179</v>
      </c>
      <c r="G687" s="215"/>
      <c r="H687" s="229">
        <v>2.7</v>
      </c>
      <c r="I687" s="220"/>
      <c r="J687" s="215"/>
      <c r="K687" s="215"/>
      <c r="L687" s="221"/>
      <c r="M687" s="222"/>
      <c r="N687" s="223"/>
      <c r="O687" s="223"/>
      <c r="P687" s="223"/>
      <c r="Q687" s="223"/>
      <c r="R687" s="223"/>
      <c r="S687" s="223"/>
      <c r="T687" s="224"/>
      <c r="AT687" s="225" t="s">
        <v>180</v>
      </c>
      <c r="AU687" s="225" t="s">
        <v>83</v>
      </c>
      <c r="AV687" s="12" t="s">
        <v>83</v>
      </c>
      <c r="AW687" s="12" t="s">
        <v>35</v>
      </c>
      <c r="AX687" s="12" t="s">
        <v>72</v>
      </c>
      <c r="AY687" s="225" t="s">
        <v>171</v>
      </c>
    </row>
    <row r="688" spans="2:65" s="12" customFormat="1" ht="13.5">
      <c r="B688" s="214"/>
      <c r="C688" s="215"/>
      <c r="D688" s="226" t="s">
        <v>180</v>
      </c>
      <c r="E688" s="227" t="s">
        <v>21</v>
      </c>
      <c r="F688" s="228" t="s">
        <v>1180</v>
      </c>
      <c r="G688" s="215"/>
      <c r="H688" s="229">
        <v>6.24</v>
      </c>
      <c r="I688" s="220"/>
      <c r="J688" s="215"/>
      <c r="K688" s="215"/>
      <c r="L688" s="221"/>
      <c r="M688" s="222"/>
      <c r="N688" s="223"/>
      <c r="O688" s="223"/>
      <c r="P688" s="223"/>
      <c r="Q688" s="223"/>
      <c r="R688" s="223"/>
      <c r="S688" s="223"/>
      <c r="T688" s="224"/>
      <c r="AT688" s="225" t="s">
        <v>180</v>
      </c>
      <c r="AU688" s="225" t="s">
        <v>83</v>
      </c>
      <c r="AV688" s="12" t="s">
        <v>83</v>
      </c>
      <c r="AW688" s="12" t="s">
        <v>35</v>
      </c>
      <c r="AX688" s="12" t="s">
        <v>72</v>
      </c>
      <c r="AY688" s="225" t="s">
        <v>171</v>
      </c>
    </row>
    <row r="689" spans="2:65" s="12" customFormat="1" ht="13.5">
      <c r="B689" s="214"/>
      <c r="C689" s="215"/>
      <c r="D689" s="226" t="s">
        <v>180</v>
      </c>
      <c r="E689" s="227" t="s">
        <v>21</v>
      </c>
      <c r="F689" s="228" t="s">
        <v>1181</v>
      </c>
      <c r="G689" s="215"/>
      <c r="H689" s="229">
        <v>2.4300000000000002</v>
      </c>
      <c r="I689" s="220"/>
      <c r="J689" s="215"/>
      <c r="K689" s="215"/>
      <c r="L689" s="221"/>
      <c r="M689" s="222"/>
      <c r="N689" s="223"/>
      <c r="O689" s="223"/>
      <c r="P689" s="223"/>
      <c r="Q689" s="223"/>
      <c r="R689" s="223"/>
      <c r="S689" s="223"/>
      <c r="T689" s="224"/>
      <c r="AT689" s="225" t="s">
        <v>180</v>
      </c>
      <c r="AU689" s="225" t="s">
        <v>83</v>
      </c>
      <c r="AV689" s="12" t="s">
        <v>83</v>
      </c>
      <c r="AW689" s="12" t="s">
        <v>35</v>
      </c>
      <c r="AX689" s="12" t="s">
        <v>72</v>
      </c>
      <c r="AY689" s="225" t="s">
        <v>171</v>
      </c>
    </row>
    <row r="690" spans="2:65" s="13" customFormat="1" ht="13.5">
      <c r="B690" s="230"/>
      <c r="C690" s="231"/>
      <c r="D690" s="216" t="s">
        <v>180</v>
      </c>
      <c r="E690" s="241" t="s">
        <v>21</v>
      </c>
      <c r="F690" s="242" t="s">
        <v>207</v>
      </c>
      <c r="G690" s="231"/>
      <c r="H690" s="243">
        <v>112.86</v>
      </c>
      <c r="I690" s="235"/>
      <c r="J690" s="231"/>
      <c r="K690" s="231"/>
      <c r="L690" s="236"/>
      <c r="M690" s="237"/>
      <c r="N690" s="238"/>
      <c r="O690" s="238"/>
      <c r="P690" s="238"/>
      <c r="Q690" s="238"/>
      <c r="R690" s="238"/>
      <c r="S690" s="238"/>
      <c r="T690" s="239"/>
      <c r="AT690" s="240" t="s">
        <v>180</v>
      </c>
      <c r="AU690" s="240" t="s">
        <v>83</v>
      </c>
      <c r="AV690" s="13" t="s">
        <v>178</v>
      </c>
      <c r="AW690" s="13" t="s">
        <v>35</v>
      </c>
      <c r="AX690" s="13" t="s">
        <v>79</v>
      </c>
      <c r="AY690" s="240" t="s">
        <v>171</v>
      </c>
    </row>
    <row r="691" spans="2:65" s="1" customFormat="1" ht="22.5" customHeight="1">
      <c r="B691" s="41"/>
      <c r="C691" s="202" t="s">
        <v>1182</v>
      </c>
      <c r="D691" s="202" t="s">
        <v>173</v>
      </c>
      <c r="E691" s="203" t="s">
        <v>1183</v>
      </c>
      <c r="F691" s="204" t="s">
        <v>1184</v>
      </c>
      <c r="G691" s="205" t="s">
        <v>184</v>
      </c>
      <c r="H691" s="206">
        <v>11.05</v>
      </c>
      <c r="I691" s="207"/>
      <c r="J691" s="208">
        <f>ROUND(I691*H691,2)</f>
        <v>0</v>
      </c>
      <c r="K691" s="204" t="s">
        <v>177</v>
      </c>
      <c r="L691" s="61"/>
      <c r="M691" s="209" t="s">
        <v>21</v>
      </c>
      <c r="N691" s="210" t="s">
        <v>43</v>
      </c>
      <c r="O691" s="42"/>
      <c r="P691" s="211">
        <f>O691*H691</f>
        <v>0</v>
      </c>
      <c r="Q691" s="211">
        <v>0</v>
      </c>
      <c r="R691" s="211">
        <f>Q691*H691</f>
        <v>0</v>
      </c>
      <c r="S691" s="211">
        <v>0</v>
      </c>
      <c r="T691" s="212">
        <f>S691*H691</f>
        <v>0</v>
      </c>
      <c r="AR691" s="24" t="s">
        <v>178</v>
      </c>
      <c r="AT691" s="24" t="s">
        <v>173</v>
      </c>
      <c r="AU691" s="24" t="s">
        <v>83</v>
      </c>
      <c r="AY691" s="24" t="s">
        <v>171</v>
      </c>
      <c r="BE691" s="213">
        <f>IF(N691="základní",J691,0)</f>
        <v>0</v>
      </c>
      <c r="BF691" s="213">
        <f>IF(N691="snížená",J691,0)</f>
        <v>0</v>
      </c>
      <c r="BG691" s="213">
        <f>IF(N691="zákl. přenesená",J691,0)</f>
        <v>0</v>
      </c>
      <c r="BH691" s="213">
        <f>IF(N691="sníž. přenesená",J691,0)</f>
        <v>0</v>
      </c>
      <c r="BI691" s="213">
        <f>IF(N691="nulová",J691,0)</f>
        <v>0</v>
      </c>
      <c r="BJ691" s="24" t="s">
        <v>79</v>
      </c>
      <c r="BK691" s="213">
        <f>ROUND(I691*H691,2)</f>
        <v>0</v>
      </c>
      <c r="BL691" s="24" t="s">
        <v>178</v>
      </c>
      <c r="BM691" s="24" t="s">
        <v>1185</v>
      </c>
    </row>
    <row r="692" spans="2:65" s="12" customFormat="1" ht="13.5">
      <c r="B692" s="214"/>
      <c r="C692" s="215"/>
      <c r="D692" s="216" t="s">
        <v>180</v>
      </c>
      <c r="E692" s="217" t="s">
        <v>21</v>
      </c>
      <c r="F692" s="218" t="s">
        <v>1186</v>
      </c>
      <c r="G692" s="215"/>
      <c r="H692" s="219">
        <v>11.05</v>
      </c>
      <c r="I692" s="220"/>
      <c r="J692" s="215"/>
      <c r="K692" s="215"/>
      <c r="L692" s="221"/>
      <c r="M692" s="222"/>
      <c r="N692" s="223"/>
      <c r="O692" s="223"/>
      <c r="P692" s="223"/>
      <c r="Q692" s="223"/>
      <c r="R692" s="223"/>
      <c r="S692" s="223"/>
      <c r="T692" s="224"/>
      <c r="AT692" s="225" t="s">
        <v>180</v>
      </c>
      <c r="AU692" s="225" t="s">
        <v>83</v>
      </c>
      <c r="AV692" s="12" t="s">
        <v>83</v>
      </c>
      <c r="AW692" s="12" t="s">
        <v>35</v>
      </c>
      <c r="AX692" s="12" t="s">
        <v>79</v>
      </c>
      <c r="AY692" s="225" t="s">
        <v>171</v>
      </c>
    </row>
    <row r="693" spans="2:65" s="1" customFormat="1" ht="22.5" customHeight="1">
      <c r="B693" s="41"/>
      <c r="C693" s="202" t="s">
        <v>1187</v>
      </c>
      <c r="D693" s="202" t="s">
        <v>173</v>
      </c>
      <c r="E693" s="203" t="s">
        <v>1188</v>
      </c>
      <c r="F693" s="204" t="s">
        <v>1189</v>
      </c>
      <c r="G693" s="205" t="s">
        <v>184</v>
      </c>
      <c r="H693" s="206">
        <v>4.7300000000000004</v>
      </c>
      <c r="I693" s="207"/>
      <c r="J693" s="208">
        <f>ROUND(I693*H693,2)</f>
        <v>0</v>
      </c>
      <c r="K693" s="204" t="s">
        <v>21</v>
      </c>
      <c r="L693" s="61"/>
      <c r="M693" s="209" t="s">
        <v>21</v>
      </c>
      <c r="N693" s="210" t="s">
        <v>43</v>
      </c>
      <c r="O693" s="42"/>
      <c r="P693" s="211">
        <f>O693*H693</f>
        <v>0</v>
      </c>
      <c r="Q693" s="211">
        <v>0</v>
      </c>
      <c r="R693" s="211">
        <f>Q693*H693</f>
        <v>0</v>
      </c>
      <c r="S693" s="211">
        <v>0</v>
      </c>
      <c r="T693" s="212">
        <f>S693*H693</f>
        <v>0</v>
      </c>
      <c r="AR693" s="24" t="s">
        <v>178</v>
      </c>
      <c r="AT693" s="24" t="s">
        <v>173</v>
      </c>
      <c r="AU693" s="24" t="s">
        <v>83</v>
      </c>
      <c r="AY693" s="24" t="s">
        <v>171</v>
      </c>
      <c r="BE693" s="213">
        <f>IF(N693="základní",J693,0)</f>
        <v>0</v>
      </c>
      <c r="BF693" s="213">
        <f>IF(N693="snížená",J693,0)</f>
        <v>0</v>
      </c>
      <c r="BG693" s="213">
        <f>IF(N693="zákl. přenesená",J693,0)</f>
        <v>0</v>
      </c>
      <c r="BH693" s="213">
        <f>IF(N693="sníž. přenesená",J693,0)</f>
        <v>0</v>
      </c>
      <c r="BI693" s="213">
        <f>IF(N693="nulová",J693,0)</f>
        <v>0</v>
      </c>
      <c r="BJ693" s="24" t="s">
        <v>79</v>
      </c>
      <c r="BK693" s="213">
        <f>ROUND(I693*H693,2)</f>
        <v>0</v>
      </c>
      <c r="BL693" s="24" t="s">
        <v>178</v>
      </c>
      <c r="BM693" s="24" t="s">
        <v>1190</v>
      </c>
    </row>
    <row r="694" spans="2:65" s="12" customFormat="1" ht="13.5">
      <c r="B694" s="214"/>
      <c r="C694" s="215"/>
      <c r="D694" s="216" t="s">
        <v>180</v>
      </c>
      <c r="E694" s="217" t="s">
        <v>21</v>
      </c>
      <c r="F694" s="218" t="s">
        <v>1191</v>
      </c>
      <c r="G694" s="215"/>
      <c r="H694" s="219">
        <v>4.7300000000000004</v>
      </c>
      <c r="I694" s="220"/>
      <c r="J694" s="215"/>
      <c r="K694" s="215"/>
      <c r="L694" s="221"/>
      <c r="M694" s="222"/>
      <c r="N694" s="223"/>
      <c r="O694" s="223"/>
      <c r="P694" s="223"/>
      <c r="Q694" s="223"/>
      <c r="R694" s="223"/>
      <c r="S694" s="223"/>
      <c r="T694" s="224"/>
      <c r="AT694" s="225" t="s">
        <v>180</v>
      </c>
      <c r="AU694" s="225" t="s">
        <v>83</v>
      </c>
      <c r="AV694" s="12" t="s">
        <v>83</v>
      </c>
      <c r="AW694" s="12" t="s">
        <v>35</v>
      </c>
      <c r="AX694" s="12" t="s">
        <v>79</v>
      </c>
      <c r="AY694" s="225" t="s">
        <v>171</v>
      </c>
    </row>
    <row r="695" spans="2:65" s="1" customFormat="1" ht="22.5" customHeight="1">
      <c r="B695" s="41"/>
      <c r="C695" s="202" t="s">
        <v>1192</v>
      </c>
      <c r="D695" s="202" t="s">
        <v>173</v>
      </c>
      <c r="E695" s="203" t="s">
        <v>1193</v>
      </c>
      <c r="F695" s="204" t="s">
        <v>1194</v>
      </c>
      <c r="G695" s="205" t="s">
        <v>184</v>
      </c>
      <c r="H695" s="206">
        <v>12.045</v>
      </c>
      <c r="I695" s="207"/>
      <c r="J695" s="208">
        <f>ROUND(I695*H695,2)</f>
        <v>0</v>
      </c>
      <c r="K695" s="204" t="s">
        <v>21</v>
      </c>
      <c r="L695" s="61"/>
      <c r="M695" s="209" t="s">
        <v>21</v>
      </c>
      <c r="N695" s="210" t="s">
        <v>43</v>
      </c>
      <c r="O695" s="42"/>
      <c r="P695" s="211">
        <f>O695*H695</f>
        <v>0</v>
      </c>
      <c r="Q695" s="211">
        <v>0</v>
      </c>
      <c r="R695" s="211">
        <f>Q695*H695</f>
        <v>0</v>
      </c>
      <c r="S695" s="211">
        <v>0</v>
      </c>
      <c r="T695" s="212">
        <f>S695*H695</f>
        <v>0</v>
      </c>
      <c r="AR695" s="24" t="s">
        <v>178</v>
      </c>
      <c r="AT695" s="24" t="s">
        <v>173</v>
      </c>
      <c r="AU695" s="24" t="s">
        <v>83</v>
      </c>
      <c r="AY695" s="24" t="s">
        <v>171</v>
      </c>
      <c r="BE695" s="213">
        <f>IF(N695="základní",J695,0)</f>
        <v>0</v>
      </c>
      <c r="BF695" s="213">
        <f>IF(N695="snížená",J695,0)</f>
        <v>0</v>
      </c>
      <c r="BG695" s="213">
        <f>IF(N695="zákl. přenesená",J695,0)</f>
        <v>0</v>
      </c>
      <c r="BH695" s="213">
        <f>IF(N695="sníž. přenesená",J695,0)</f>
        <v>0</v>
      </c>
      <c r="BI695" s="213">
        <f>IF(N695="nulová",J695,0)</f>
        <v>0</v>
      </c>
      <c r="BJ695" s="24" t="s">
        <v>79</v>
      </c>
      <c r="BK695" s="213">
        <f>ROUND(I695*H695,2)</f>
        <v>0</v>
      </c>
      <c r="BL695" s="24" t="s">
        <v>178</v>
      </c>
      <c r="BM695" s="24" t="s">
        <v>1195</v>
      </c>
    </row>
    <row r="696" spans="2:65" s="12" customFormat="1" ht="13.5">
      <c r="B696" s="214"/>
      <c r="C696" s="215"/>
      <c r="D696" s="216" t="s">
        <v>180</v>
      </c>
      <c r="E696" s="217" t="s">
        <v>21</v>
      </c>
      <c r="F696" s="218" t="s">
        <v>1196</v>
      </c>
      <c r="G696" s="215"/>
      <c r="H696" s="219">
        <v>12.045</v>
      </c>
      <c r="I696" s="220"/>
      <c r="J696" s="215"/>
      <c r="K696" s="215"/>
      <c r="L696" s="221"/>
      <c r="M696" s="222"/>
      <c r="N696" s="223"/>
      <c r="O696" s="223"/>
      <c r="P696" s="223"/>
      <c r="Q696" s="223"/>
      <c r="R696" s="223"/>
      <c r="S696" s="223"/>
      <c r="T696" s="224"/>
      <c r="AT696" s="225" t="s">
        <v>180</v>
      </c>
      <c r="AU696" s="225" t="s">
        <v>83</v>
      </c>
      <c r="AV696" s="12" t="s">
        <v>83</v>
      </c>
      <c r="AW696" s="12" t="s">
        <v>35</v>
      </c>
      <c r="AX696" s="12" t="s">
        <v>79</v>
      </c>
      <c r="AY696" s="225" t="s">
        <v>171</v>
      </c>
    </row>
    <row r="697" spans="2:65" s="1" customFormat="1" ht="22.5" customHeight="1">
      <c r="B697" s="41"/>
      <c r="C697" s="202" t="s">
        <v>1197</v>
      </c>
      <c r="D697" s="202" t="s">
        <v>173</v>
      </c>
      <c r="E697" s="203" t="s">
        <v>1198</v>
      </c>
      <c r="F697" s="204" t="s">
        <v>1194</v>
      </c>
      <c r="G697" s="205" t="s">
        <v>184</v>
      </c>
      <c r="H697" s="206">
        <v>8.8000000000000007</v>
      </c>
      <c r="I697" s="207"/>
      <c r="J697" s="208">
        <f>ROUND(I697*H697,2)</f>
        <v>0</v>
      </c>
      <c r="K697" s="204" t="s">
        <v>21</v>
      </c>
      <c r="L697" s="61"/>
      <c r="M697" s="209" t="s">
        <v>21</v>
      </c>
      <c r="N697" s="210" t="s">
        <v>43</v>
      </c>
      <c r="O697" s="42"/>
      <c r="P697" s="211">
        <f>O697*H697</f>
        <v>0</v>
      </c>
      <c r="Q697" s="211">
        <v>0</v>
      </c>
      <c r="R697" s="211">
        <f>Q697*H697</f>
        <v>0</v>
      </c>
      <c r="S697" s="211">
        <v>0</v>
      </c>
      <c r="T697" s="212">
        <f>S697*H697</f>
        <v>0</v>
      </c>
      <c r="AR697" s="24" t="s">
        <v>178</v>
      </c>
      <c r="AT697" s="24" t="s">
        <v>173</v>
      </c>
      <c r="AU697" s="24" t="s">
        <v>83</v>
      </c>
      <c r="AY697" s="24" t="s">
        <v>171</v>
      </c>
      <c r="BE697" s="213">
        <f>IF(N697="základní",J697,0)</f>
        <v>0</v>
      </c>
      <c r="BF697" s="213">
        <f>IF(N697="snížená",J697,0)</f>
        <v>0</v>
      </c>
      <c r="BG697" s="213">
        <f>IF(N697="zákl. přenesená",J697,0)</f>
        <v>0</v>
      </c>
      <c r="BH697" s="213">
        <f>IF(N697="sníž. přenesená",J697,0)</f>
        <v>0</v>
      </c>
      <c r="BI697" s="213">
        <f>IF(N697="nulová",J697,0)</f>
        <v>0</v>
      </c>
      <c r="BJ697" s="24" t="s">
        <v>79</v>
      </c>
      <c r="BK697" s="213">
        <f>ROUND(I697*H697,2)</f>
        <v>0</v>
      </c>
      <c r="BL697" s="24" t="s">
        <v>178</v>
      </c>
      <c r="BM697" s="24" t="s">
        <v>1199</v>
      </c>
    </row>
    <row r="698" spans="2:65" s="12" customFormat="1" ht="13.5">
      <c r="B698" s="214"/>
      <c r="C698" s="215"/>
      <c r="D698" s="216" t="s">
        <v>180</v>
      </c>
      <c r="E698" s="217" t="s">
        <v>21</v>
      </c>
      <c r="F698" s="218" t="s">
        <v>1200</v>
      </c>
      <c r="G698" s="215"/>
      <c r="H698" s="219">
        <v>8.8000000000000007</v>
      </c>
      <c r="I698" s="220"/>
      <c r="J698" s="215"/>
      <c r="K698" s="215"/>
      <c r="L698" s="221"/>
      <c r="M698" s="222"/>
      <c r="N698" s="223"/>
      <c r="O698" s="223"/>
      <c r="P698" s="223"/>
      <c r="Q698" s="223"/>
      <c r="R698" s="223"/>
      <c r="S698" s="223"/>
      <c r="T698" s="224"/>
      <c r="AT698" s="225" t="s">
        <v>180</v>
      </c>
      <c r="AU698" s="225" t="s">
        <v>83</v>
      </c>
      <c r="AV698" s="12" t="s">
        <v>83</v>
      </c>
      <c r="AW698" s="12" t="s">
        <v>35</v>
      </c>
      <c r="AX698" s="12" t="s">
        <v>79</v>
      </c>
      <c r="AY698" s="225" t="s">
        <v>171</v>
      </c>
    </row>
    <row r="699" spans="2:65" s="1" customFormat="1" ht="44.25" customHeight="1">
      <c r="B699" s="41"/>
      <c r="C699" s="202" t="s">
        <v>1201</v>
      </c>
      <c r="D699" s="202" t="s">
        <v>173</v>
      </c>
      <c r="E699" s="203" t="s">
        <v>1202</v>
      </c>
      <c r="F699" s="204" t="s">
        <v>1203</v>
      </c>
      <c r="G699" s="205" t="s">
        <v>176</v>
      </c>
      <c r="H699" s="206">
        <v>8</v>
      </c>
      <c r="I699" s="207"/>
      <c r="J699" s="208">
        <f>ROUND(I699*H699,2)</f>
        <v>0</v>
      </c>
      <c r="K699" s="204" t="s">
        <v>177</v>
      </c>
      <c r="L699" s="61"/>
      <c r="M699" s="209" t="s">
        <v>21</v>
      </c>
      <c r="N699" s="210" t="s">
        <v>43</v>
      </c>
      <c r="O699" s="42"/>
      <c r="P699" s="211">
        <f>O699*H699</f>
        <v>0</v>
      </c>
      <c r="Q699" s="211">
        <v>0</v>
      </c>
      <c r="R699" s="211">
        <f>Q699*H699</f>
        <v>0</v>
      </c>
      <c r="S699" s="211">
        <v>0</v>
      </c>
      <c r="T699" s="212">
        <f>S699*H699</f>
        <v>0</v>
      </c>
      <c r="AR699" s="24" t="s">
        <v>178</v>
      </c>
      <c r="AT699" s="24" t="s">
        <v>173</v>
      </c>
      <c r="AU699" s="24" t="s">
        <v>83</v>
      </c>
      <c r="AY699" s="24" t="s">
        <v>171</v>
      </c>
      <c r="BE699" s="213">
        <f>IF(N699="základní",J699,0)</f>
        <v>0</v>
      </c>
      <c r="BF699" s="213">
        <f>IF(N699="snížená",J699,0)</f>
        <v>0</v>
      </c>
      <c r="BG699" s="213">
        <f>IF(N699="zákl. přenesená",J699,0)</f>
        <v>0</v>
      </c>
      <c r="BH699" s="213">
        <f>IF(N699="sníž. přenesená",J699,0)</f>
        <v>0</v>
      </c>
      <c r="BI699" s="213">
        <f>IF(N699="nulová",J699,0)</f>
        <v>0</v>
      </c>
      <c r="BJ699" s="24" t="s">
        <v>79</v>
      </c>
      <c r="BK699" s="213">
        <f>ROUND(I699*H699,2)</f>
        <v>0</v>
      </c>
      <c r="BL699" s="24" t="s">
        <v>178</v>
      </c>
      <c r="BM699" s="24" t="s">
        <v>1204</v>
      </c>
    </row>
    <row r="700" spans="2:65" s="12" customFormat="1" ht="13.5">
      <c r="B700" s="214"/>
      <c r="C700" s="215"/>
      <c r="D700" s="216" t="s">
        <v>180</v>
      </c>
      <c r="E700" s="217" t="s">
        <v>21</v>
      </c>
      <c r="F700" s="218" t="s">
        <v>215</v>
      </c>
      <c r="G700" s="215"/>
      <c r="H700" s="219">
        <v>8</v>
      </c>
      <c r="I700" s="220"/>
      <c r="J700" s="215"/>
      <c r="K700" s="215"/>
      <c r="L700" s="221"/>
      <c r="M700" s="222"/>
      <c r="N700" s="223"/>
      <c r="O700" s="223"/>
      <c r="P700" s="223"/>
      <c r="Q700" s="223"/>
      <c r="R700" s="223"/>
      <c r="S700" s="223"/>
      <c r="T700" s="224"/>
      <c r="AT700" s="225" t="s">
        <v>180</v>
      </c>
      <c r="AU700" s="225" t="s">
        <v>83</v>
      </c>
      <c r="AV700" s="12" t="s">
        <v>83</v>
      </c>
      <c r="AW700" s="12" t="s">
        <v>35</v>
      </c>
      <c r="AX700" s="12" t="s">
        <v>79</v>
      </c>
      <c r="AY700" s="225" t="s">
        <v>171</v>
      </c>
    </row>
    <row r="701" spans="2:65" s="1" customFormat="1" ht="31.5" customHeight="1">
      <c r="B701" s="41"/>
      <c r="C701" s="255" t="s">
        <v>1205</v>
      </c>
      <c r="D701" s="255" t="s">
        <v>239</v>
      </c>
      <c r="E701" s="256" t="s">
        <v>1206</v>
      </c>
      <c r="F701" s="257" t="s">
        <v>1207</v>
      </c>
      <c r="G701" s="258" t="s">
        <v>176</v>
      </c>
      <c r="H701" s="259">
        <v>3</v>
      </c>
      <c r="I701" s="260"/>
      <c r="J701" s="261">
        <f>ROUND(I701*H701,2)</f>
        <v>0</v>
      </c>
      <c r="K701" s="257" t="s">
        <v>177</v>
      </c>
      <c r="L701" s="262"/>
      <c r="M701" s="263" t="s">
        <v>21</v>
      </c>
      <c r="N701" s="264" t="s">
        <v>43</v>
      </c>
      <c r="O701" s="42"/>
      <c r="P701" s="211">
        <f>O701*H701</f>
        <v>0</v>
      </c>
      <c r="Q701" s="211">
        <v>1.6E-2</v>
      </c>
      <c r="R701" s="211">
        <f>Q701*H701</f>
        <v>4.8000000000000001E-2</v>
      </c>
      <c r="S701" s="211">
        <v>0</v>
      </c>
      <c r="T701" s="212">
        <f>S701*H701</f>
        <v>0</v>
      </c>
      <c r="AR701" s="24" t="s">
        <v>215</v>
      </c>
      <c r="AT701" s="24" t="s">
        <v>239</v>
      </c>
      <c r="AU701" s="24" t="s">
        <v>83</v>
      </c>
      <c r="AY701" s="24" t="s">
        <v>171</v>
      </c>
      <c r="BE701" s="213">
        <f>IF(N701="základní",J701,0)</f>
        <v>0</v>
      </c>
      <c r="BF701" s="213">
        <f>IF(N701="snížená",J701,0)</f>
        <v>0</v>
      </c>
      <c r="BG701" s="213">
        <f>IF(N701="zákl. přenesená",J701,0)</f>
        <v>0</v>
      </c>
      <c r="BH701" s="213">
        <f>IF(N701="sníž. přenesená",J701,0)</f>
        <v>0</v>
      </c>
      <c r="BI701" s="213">
        <f>IF(N701="nulová",J701,0)</f>
        <v>0</v>
      </c>
      <c r="BJ701" s="24" t="s">
        <v>79</v>
      </c>
      <c r="BK701" s="213">
        <f>ROUND(I701*H701,2)</f>
        <v>0</v>
      </c>
      <c r="BL701" s="24" t="s">
        <v>178</v>
      </c>
      <c r="BM701" s="24" t="s">
        <v>1208</v>
      </c>
    </row>
    <row r="702" spans="2:65" s="12" customFormat="1" ht="13.5">
      <c r="B702" s="214"/>
      <c r="C702" s="215"/>
      <c r="D702" s="216" t="s">
        <v>180</v>
      </c>
      <c r="E702" s="217" t="s">
        <v>21</v>
      </c>
      <c r="F702" s="218" t="s">
        <v>99</v>
      </c>
      <c r="G702" s="215"/>
      <c r="H702" s="219">
        <v>3</v>
      </c>
      <c r="I702" s="220"/>
      <c r="J702" s="215"/>
      <c r="K702" s="215"/>
      <c r="L702" s="221"/>
      <c r="M702" s="222"/>
      <c r="N702" s="223"/>
      <c r="O702" s="223"/>
      <c r="P702" s="223"/>
      <c r="Q702" s="223"/>
      <c r="R702" s="223"/>
      <c r="S702" s="223"/>
      <c r="T702" s="224"/>
      <c r="AT702" s="225" t="s">
        <v>180</v>
      </c>
      <c r="AU702" s="225" t="s">
        <v>83</v>
      </c>
      <c r="AV702" s="12" t="s">
        <v>83</v>
      </c>
      <c r="AW702" s="12" t="s">
        <v>35</v>
      </c>
      <c r="AX702" s="12" t="s">
        <v>79</v>
      </c>
      <c r="AY702" s="225" t="s">
        <v>171</v>
      </c>
    </row>
    <row r="703" spans="2:65" s="1" customFormat="1" ht="31.5" customHeight="1">
      <c r="B703" s="41"/>
      <c r="C703" s="255" t="s">
        <v>1209</v>
      </c>
      <c r="D703" s="255" t="s">
        <v>239</v>
      </c>
      <c r="E703" s="256" t="s">
        <v>1210</v>
      </c>
      <c r="F703" s="257" t="s">
        <v>1211</v>
      </c>
      <c r="G703" s="258" t="s">
        <v>176</v>
      </c>
      <c r="H703" s="259">
        <v>2</v>
      </c>
      <c r="I703" s="260"/>
      <c r="J703" s="261">
        <f>ROUND(I703*H703,2)</f>
        <v>0</v>
      </c>
      <c r="K703" s="257" t="s">
        <v>177</v>
      </c>
      <c r="L703" s="262"/>
      <c r="M703" s="263" t="s">
        <v>21</v>
      </c>
      <c r="N703" s="264" t="s">
        <v>43</v>
      </c>
      <c r="O703" s="42"/>
      <c r="P703" s="211">
        <f>O703*H703</f>
        <v>0</v>
      </c>
      <c r="Q703" s="211">
        <v>2.0500000000000001E-2</v>
      </c>
      <c r="R703" s="211">
        <f>Q703*H703</f>
        <v>4.1000000000000002E-2</v>
      </c>
      <c r="S703" s="211">
        <v>0</v>
      </c>
      <c r="T703" s="212">
        <f>S703*H703</f>
        <v>0</v>
      </c>
      <c r="AR703" s="24" t="s">
        <v>215</v>
      </c>
      <c r="AT703" s="24" t="s">
        <v>239</v>
      </c>
      <c r="AU703" s="24" t="s">
        <v>83</v>
      </c>
      <c r="AY703" s="24" t="s">
        <v>171</v>
      </c>
      <c r="BE703" s="213">
        <f>IF(N703="základní",J703,0)</f>
        <v>0</v>
      </c>
      <c r="BF703" s="213">
        <f>IF(N703="snížená",J703,0)</f>
        <v>0</v>
      </c>
      <c r="BG703" s="213">
        <f>IF(N703="zákl. přenesená",J703,0)</f>
        <v>0</v>
      </c>
      <c r="BH703" s="213">
        <f>IF(N703="sníž. přenesená",J703,0)</f>
        <v>0</v>
      </c>
      <c r="BI703" s="213">
        <f>IF(N703="nulová",J703,0)</f>
        <v>0</v>
      </c>
      <c r="BJ703" s="24" t="s">
        <v>79</v>
      </c>
      <c r="BK703" s="213">
        <f>ROUND(I703*H703,2)</f>
        <v>0</v>
      </c>
      <c r="BL703" s="24" t="s">
        <v>178</v>
      </c>
      <c r="BM703" s="24" t="s">
        <v>1212</v>
      </c>
    </row>
    <row r="704" spans="2:65" s="12" customFormat="1" ht="13.5">
      <c r="B704" s="214"/>
      <c r="C704" s="215"/>
      <c r="D704" s="216" t="s">
        <v>180</v>
      </c>
      <c r="E704" s="217" t="s">
        <v>21</v>
      </c>
      <c r="F704" s="218" t="s">
        <v>83</v>
      </c>
      <c r="G704" s="215"/>
      <c r="H704" s="219">
        <v>2</v>
      </c>
      <c r="I704" s="220"/>
      <c r="J704" s="215"/>
      <c r="K704" s="215"/>
      <c r="L704" s="221"/>
      <c r="M704" s="222"/>
      <c r="N704" s="223"/>
      <c r="O704" s="223"/>
      <c r="P704" s="223"/>
      <c r="Q704" s="223"/>
      <c r="R704" s="223"/>
      <c r="S704" s="223"/>
      <c r="T704" s="224"/>
      <c r="AT704" s="225" t="s">
        <v>180</v>
      </c>
      <c r="AU704" s="225" t="s">
        <v>83</v>
      </c>
      <c r="AV704" s="12" t="s">
        <v>83</v>
      </c>
      <c r="AW704" s="12" t="s">
        <v>35</v>
      </c>
      <c r="AX704" s="12" t="s">
        <v>79</v>
      </c>
      <c r="AY704" s="225" t="s">
        <v>171</v>
      </c>
    </row>
    <row r="705" spans="2:65" s="1" customFormat="1" ht="31.5" customHeight="1">
      <c r="B705" s="41"/>
      <c r="C705" s="255" t="s">
        <v>1213</v>
      </c>
      <c r="D705" s="255" t="s">
        <v>239</v>
      </c>
      <c r="E705" s="256" t="s">
        <v>1214</v>
      </c>
      <c r="F705" s="257" t="s">
        <v>1215</v>
      </c>
      <c r="G705" s="258" t="s">
        <v>176</v>
      </c>
      <c r="H705" s="259">
        <v>2</v>
      </c>
      <c r="I705" s="260"/>
      <c r="J705" s="261">
        <f>ROUND(I705*H705,2)</f>
        <v>0</v>
      </c>
      <c r="K705" s="257" t="s">
        <v>21</v>
      </c>
      <c r="L705" s="262"/>
      <c r="M705" s="263" t="s">
        <v>21</v>
      </c>
      <c r="N705" s="264" t="s">
        <v>43</v>
      </c>
      <c r="O705" s="42"/>
      <c r="P705" s="211">
        <f>O705*H705</f>
        <v>0</v>
      </c>
      <c r="Q705" s="211">
        <v>2.0500000000000001E-2</v>
      </c>
      <c r="R705" s="211">
        <f>Q705*H705</f>
        <v>4.1000000000000002E-2</v>
      </c>
      <c r="S705" s="211">
        <v>0</v>
      </c>
      <c r="T705" s="212">
        <f>S705*H705</f>
        <v>0</v>
      </c>
      <c r="AR705" s="24" t="s">
        <v>215</v>
      </c>
      <c r="AT705" s="24" t="s">
        <v>239</v>
      </c>
      <c r="AU705" s="24" t="s">
        <v>83</v>
      </c>
      <c r="AY705" s="24" t="s">
        <v>171</v>
      </c>
      <c r="BE705" s="213">
        <f>IF(N705="základní",J705,0)</f>
        <v>0</v>
      </c>
      <c r="BF705" s="213">
        <f>IF(N705="snížená",J705,0)</f>
        <v>0</v>
      </c>
      <c r="BG705" s="213">
        <f>IF(N705="zákl. přenesená",J705,0)</f>
        <v>0</v>
      </c>
      <c r="BH705" s="213">
        <f>IF(N705="sníž. přenesená",J705,0)</f>
        <v>0</v>
      </c>
      <c r="BI705" s="213">
        <f>IF(N705="nulová",J705,0)</f>
        <v>0</v>
      </c>
      <c r="BJ705" s="24" t="s">
        <v>79</v>
      </c>
      <c r="BK705" s="213">
        <f>ROUND(I705*H705,2)</f>
        <v>0</v>
      </c>
      <c r="BL705" s="24" t="s">
        <v>178</v>
      </c>
      <c r="BM705" s="24" t="s">
        <v>1216</v>
      </c>
    </row>
    <row r="706" spans="2:65" s="12" customFormat="1" ht="13.5">
      <c r="B706" s="214"/>
      <c r="C706" s="215"/>
      <c r="D706" s="216" t="s">
        <v>180</v>
      </c>
      <c r="E706" s="217" t="s">
        <v>21</v>
      </c>
      <c r="F706" s="218" t="s">
        <v>83</v>
      </c>
      <c r="G706" s="215"/>
      <c r="H706" s="219">
        <v>2</v>
      </c>
      <c r="I706" s="220"/>
      <c r="J706" s="215"/>
      <c r="K706" s="215"/>
      <c r="L706" s="221"/>
      <c r="M706" s="222"/>
      <c r="N706" s="223"/>
      <c r="O706" s="223"/>
      <c r="P706" s="223"/>
      <c r="Q706" s="223"/>
      <c r="R706" s="223"/>
      <c r="S706" s="223"/>
      <c r="T706" s="224"/>
      <c r="AT706" s="225" t="s">
        <v>180</v>
      </c>
      <c r="AU706" s="225" t="s">
        <v>83</v>
      </c>
      <c r="AV706" s="12" t="s">
        <v>83</v>
      </c>
      <c r="AW706" s="12" t="s">
        <v>35</v>
      </c>
      <c r="AX706" s="12" t="s">
        <v>79</v>
      </c>
      <c r="AY706" s="225" t="s">
        <v>171</v>
      </c>
    </row>
    <row r="707" spans="2:65" s="1" customFormat="1" ht="22.5" customHeight="1">
      <c r="B707" s="41"/>
      <c r="C707" s="255" t="s">
        <v>1217</v>
      </c>
      <c r="D707" s="255" t="s">
        <v>239</v>
      </c>
      <c r="E707" s="256" t="s">
        <v>1218</v>
      </c>
      <c r="F707" s="257" t="s">
        <v>1219</v>
      </c>
      <c r="G707" s="258" t="s">
        <v>176</v>
      </c>
      <c r="H707" s="259">
        <v>1</v>
      </c>
      <c r="I707" s="260"/>
      <c r="J707" s="261">
        <f>ROUND(I707*H707,2)</f>
        <v>0</v>
      </c>
      <c r="K707" s="257" t="s">
        <v>21</v>
      </c>
      <c r="L707" s="262"/>
      <c r="M707" s="263" t="s">
        <v>21</v>
      </c>
      <c r="N707" s="264" t="s">
        <v>43</v>
      </c>
      <c r="O707" s="42"/>
      <c r="P707" s="211">
        <f>O707*H707</f>
        <v>0</v>
      </c>
      <c r="Q707" s="211">
        <v>2.0500000000000001E-2</v>
      </c>
      <c r="R707" s="211">
        <f>Q707*H707</f>
        <v>2.0500000000000001E-2</v>
      </c>
      <c r="S707" s="211">
        <v>0</v>
      </c>
      <c r="T707" s="212">
        <f>S707*H707</f>
        <v>0</v>
      </c>
      <c r="AR707" s="24" t="s">
        <v>215</v>
      </c>
      <c r="AT707" s="24" t="s">
        <v>239</v>
      </c>
      <c r="AU707" s="24" t="s">
        <v>83</v>
      </c>
      <c r="AY707" s="24" t="s">
        <v>171</v>
      </c>
      <c r="BE707" s="213">
        <f>IF(N707="základní",J707,0)</f>
        <v>0</v>
      </c>
      <c r="BF707" s="213">
        <f>IF(N707="snížená",J707,0)</f>
        <v>0</v>
      </c>
      <c r="BG707" s="213">
        <f>IF(N707="zákl. přenesená",J707,0)</f>
        <v>0</v>
      </c>
      <c r="BH707" s="213">
        <f>IF(N707="sníž. přenesená",J707,0)</f>
        <v>0</v>
      </c>
      <c r="BI707" s="213">
        <f>IF(N707="nulová",J707,0)</f>
        <v>0</v>
      </c>
      <c r="BJ707" s="24" t="s">
        <v>79</v>
      </c>
      <c r="BK707" s="213">
        <f>ROUND(I707*H707,2)</f>
        <v>0</v>
      </c>
      <c r="BL707" s="24" t="s">
        <v>178</v>
      </c>
      <c r="BM707" s="24" t="s">
        <v>1220</v>
      </c>
    </row>
    <row r="708" spans="2:65" s="12" customFormat="1" ht="13.5">
      <c r="B708" s="214"/>
      <c r="C708" s="215"/>
      <c r="D708" s="216" t="s">
        <v>180</v>
      </c>
      <c r="E708" s="217" t="s">
        <v>21</v>
      </c>
      <c r="F708" s="218" t="s">
        <v>79</v>
      </c>
      <c r="G708" s="215"/>
      <c r="H708" s="219">
        <v>1</v>
      </c>
      <c r="I708" s="220"/>
      <c r="J708" s="215"/>
      <c r="K708" s="215"/>
      <c r="L708" s="221"/>
      <c r="M708" s="222"/>
      <c r="N708" s="223"/>
      <c r="O708" s="223"/>
      <c r="P708" s="223"/>
      <c r="Q708" s="223"/>
      <c r="R708" s="223"/>
      <c r="S708" s="223"/>
      <c r="T708" s="224"/>
      <c r="AT708" s="225" t="s">
        <v>180</v>
      </c>
      <c r="AU708" s="225" t="s">
        <v>83</v>
      </c>
      <c r="AV708" s="12" t="s">
        <v>83</v>
      </c>
      <c r="AW708" s="12" t="s">
        <v>35</v>
      </c>
      <c r="AX708" s="12" t="s">
        <v>79</v>
      </c>
      <c r="AY708" s="225" t="s">
        <v>171</v>
      </c>
    </row>
    <row r="709" spans="2:65" s="1" customFormat="1" ht="31.5" customHeight="1">
      <c r="B709" s="41"/>
      <c r="C709" s="202" t="s">
        <v>1221</v>
      </c>
      <c r="D709" s="202" t="s">
        <v>173</v>
      </c>
      <c r="E709" s="203" t="s">
        <v>1222</v>
      </c>
      <c r="F709" s="204" t="s">
        <v>1223</v>
      </c>
      <c r="G709" s="205" t="s">
        <v>281</v>
      </c>
      <c r="H709" s="206">
        <v>52.2</v>
      </c>
      <c r="I709" s="207"/>
      <c r="J709" s="208">
        <f>ROUND(I709*H709,2)</f>
        <v>0</v>
      </c>
      <c r="K709" s="204" t="s">
        <v>177</v>
      </c>
      <c r="L709" s="61"/>
      <c r="M709" s="209" t="s">
        <v>21</v>
      </c>
      <c r="N709" s="210" t="s">
        <v>43</v>
      </c>
      <c r="O709" s="42"/>
      <c r="P709" s="211">
        <f>O709*H709</f>
        <v>0</v>
      </c>
      <c r="Q709" s="211">
        <v>0</v>
      </c>
      <c r="R709" s="211">
        <f>Q709*H709</f>
        <v>0</v>
      </c>
      <c r="S709" s="211">
        <v>0</v>
      </c>
      <c r="T709" s="212">
        <f>S709*H709</f>
        <v>0</v>
      </c>
      <c r="AR709" s="24" t="s">
        <v>178</v>
      </c>
      <c r="AT709" s="24" t="s">
        <v>173</v>
      </c>
      <c r="AU709" s="24" t="s">
        <v>83</v>
      </c>
      <c r="AY709" s="24" t="s">
        <v>171</v>
      </c>
      <c r="BE709" s="213">
        <f>IF(N709="základní",J709,0)</f>
        <v>0</v>
      </c>
      <c r="BF709" s="213">
        <f>IF(N709="snížená",J709,0)</f>
        <v>0</v>
      </c>
      <c r="BG709" s="213">
        <f>IF(N709="zákl. přenesená",J709,0)</f>
        <v>0</v>
      </c>
      <c r="BH709" s="213">
        <f>IF(N709="sníž. přenesená",J709,0)</f>
        <v>0</v>
      </c>
      <c r="BI709" s="213">
        <f>IF(N709="nulová",J709,0)</f>
        <v>0</v>
      </c>
      <c r="BJ709" s="24" t="s">
        <v>79</v>
      </c>
      <c r="BK709" s="213">
        <f>ROUND(I709*H709,2)</f>
        <v>0</v>
      </c>
      <c r="BL709" s="24" t="s">
        <v>178</v>
      </c>
      <c r="BM709" s="24" t="s">
        <v>1224</v>
      </c>
    </row>
    <row r="710" spans="2:65" s="12" customFormat="1" ht="13.5">
      <c r="B710" s="214"/>
      <c r="C710" s="215"/>
      <c r="D710" s="216" t="s">
        <v>180</v>
      </c>
      <c r="E710" s="217" t="s">
        <v>21</v>
      </c>
      <c r="F710" s="218" t="s">
        <v>1225</v>
      </c>
      <c r="G710" s="215"/>
      <c r="H710" s="219">
        <v>52.2</v>
      </c>
      <c r="I710" s="220"/>
      <c r="J710" s="215"/>
      <c r="K710" s="215"/>
      <c r="L710" s="221"/>
      <c r="M710" s="222"/>
      <c r="N710" s="223"/>
      <c r="O710" s="223"/>
      <c r="P710" s="223"/>
      <c r="Q710" s="223"/>
      <c r="R710" s="223"/>
      <c r="S710" s="223"/>
      <c r="T710" s="224"/>
      <c r="AT710" s="225" t="s">
        <v>180</v>
      </c>
      <c r="AU710" s="225" t="s">
        <v>83</v>
      </c>
      <c r="AV710" s="12" t="s">
        <v>83</v>
      </c>
      <c r="AW710" s="12" t="s">
        <v>35</v>
      </c>
      <c r="AX710" s="12" t="s">
        <v>79</v>
      </c>
      <c r="AY710" s="225" t="s">
        <v>171</v>
      </c>
    </row>
    <row r="711" spans="2:65" s="1" customFormat="1" ht="22.5" customHeight="1">
      <c r="B711" s="41"/>
      <c r="C711" s="255" t="s">
        <v>1226</v>
      </c>
      <c r="D711" s="255" t="s">
        <v>239</v>
      </c>
      <c r="E711" s="256" t="s">
        <v>1227</v>
      </c>
      <c r="F711" s="257" t="s">
        <v>1228</v>
      </c>
      <c r="G711" s="258" t="s">
        <v>281</v>
      </c>
      <c r="H711" s="259">
        <v>57.42</v>
      </c>
      <c r="I711" s="260"/>
      <c r="J711" s="261">
        <f>ROUND(I711*H711,2)</f>
        <v>0</v>
      </c>
      <c r="K711" s="257" t="s">
        <v>177</v>
      </c>
      <c r="L711" s="262"/>
      <c r="M711" s="263" t="s">
        <v>21</v>
      </c>
      <c r="N711" s="264" t="s">
        <v>43</v>
      </c>
      <c r="O711" s="42"/>
      <c r="P711" s="211">
        <f>O711*H711</f>
        <v>0</v>
      </c>
      <c r="Q711" s="211">
        <v>8.0000000000000002E-3</v>
      </c>
      <c r="R711" s="211">
        <f>Q711*H711</f>
        <v>0.45936000000000005</v>
      </c>
      <c r="S711" s="211">
        <v>0</v>
      </c>
      <c r="T711" s="212">
        <f>S711*H711</f>
        <v>0</v>
      </c>
      <c r="AR711" s="24" t="s">
        <v>215</v>
      </c>
      <c r="AT711" s="24" t="s">
        <v>239</v>
      </c>
      <c r="AU711" s="24" t="s">
        <v>83</v>
      </c>
      <c r="AY711" s="24" t="s">
        <v>171</v>
      </c>
      <c r="BE711" s="213">
        <f>IF(N711="základní",J711,0)</f>
        <v>0</v>
      </c>
      <c r="BF711" s="213">
        <f>IF(N711="snížená",J711,0)</f>
        <v>0</v>
      </c>
      <c r="BG711" s="213">
        <f>IF(N711="zákl. přenesená",J711,0)</f>
        <v>0</v>
      </c>
      <c r="BH711" s="213">
        <f>IF(N711="sníž. přenesená",J711,0)</f>
        <v>0</v>
      </c>
      <c r="BI711" s="213">
        <f>IF(N711="nulová",J711,0)</f>
        <v>0</v>
      </c>
      <c r="BJ711" s="24" t="s">
        <v>79</v>
      </c>
      <c r="BK711" s="213">
        <f>ROUND(I711*H711,2)</f>
        <v>0</v>
      </c>
      <c r="BL711" s="24" t="s">
        <v>178</v>
      </c>
      <c r="BM711" s="24" t="s">
        <v>1229</v>
      </c>
    </row>
    <row r="712" spans="2:65" s="12" customFormat="1" ht="13.5">
      <c r="B712" s="214"/>
      <c r="C712" s="215"/>
      <c r="D712" s="226" t="s">
        <v>180</v>
      </c>
      <c r="E712" s="227" t="s">
        <v>21</v>
      </c>
      <c r="F712" s="228" t="s">
        <v>1230</v>
      </c>
      <c r="G712" s="215"/>
      <c r="H712" s="229">
        <v>52.2</v>
      </c>
      <c r="I712" s="220"/>
      <c r="J712" s="215"/>
      <c r="K712" s="215"/>
      <c r="L712" s="221"/>
      <c r="M712" s="222"/>
      <c r="N712" s="223"/>
      <c r="O712" s="223"/>
      <c r="P712" s="223"/>
      <c r="Q712" s="223"/>
      <c r="R712" s="223"/>
      <c r="S712" s="223"/>
      <c r="T712" s="224"/>
      <c r="AT712" s="225" t="s">
        <v>180</v>
      </c>
      <c r="AU712" s="225" t="s">
        <v>83</v>
      </c>
      <c r="AV712" s="12" t="s">
        <v>83</v>
      </c>
      <c r="AW712" s="12" t="s">
        <v>35</v>
      </c>
      <c r="AX712" s="12" t="s">
        <v>79</v>
      </c>
      <c r="AY712" s="225" t="s">
        <v>171</v>
      </c>
    </row>
    <row r="713" spans="2:65" s="12" customFormat="1" ht="13.5">
      <c r="B713" s="214"/>
      <c r="C713" s="215"/>
      <c r="D713" s="216" t="s">
        <v>180</v>
      </c>
      <c r="E713" s="215"/>
      <c r="F713" s="218" t="s">
        <v>1231</v>
      </c>
      <c r="G713" s="215"/>
      <c r="H713" s="219">
        <v>57.42</v>
      </c>
      <c r="I713" s="220"/>
      <c r="J713" s="215"/>
      <c r="K713" s="215"/>
      <c r="L713" s="221"/>
      <c r="M713" s="222"/>
      <c r="N713" s="223"/>
      <c r="O713" s="223"/>
      <c r="P713" s="223"/>
      <c r="Q713" s="223"/>
      <c r="R713" s="223"/>
      <c r="S713" s="223"/>
      <c r="T713" s="224"/>
      <c r="AT713" s="225" t="s">
        <v>180</v>
      </c>
      <c r="AU713" s="225" t="s">
        <v>83</v>
      </c>
      <c r="AV713" s="12" t="s">
        <v>83</v>
      </c>
      <c r="AW713" s="12" t="s">
        <v>6</v>
      </c>
      <c r="AX713" s="12" t="s">
        <v>79</v>
      </c>
      <c r="AY713" s="225" t="s">
        <v>171</v>
      </c>
    </row>
    <row r="714" spans="2:65" s="1" customFormat="1" ht="31.5" customHeight="1">
      <c r="B714" s="41"/>
      <c r="C714" s="255" t="s">
        <v>1232</v>
      </c>
      <c r="D714" s="255" t="s">
        <v>239</v>
      </c>
      <c r="E714" s="256" t="s">
        <v>1233</v>
      </c>
      <c r="F714" s="257" t="s">
        <v>1234</v>
      </c>
      <c r="G714" s="258" t="s">
        <v>184</v>
      </c>
      <c r="H714" s="259">
        <v>22.512</v>
      </c>
      <c r="I714" s="260"/>
      <c r="J714" s="261">
        <f>ROUND(I714*H714,2)</f>
        <v>0</v>
      </c>
      <c r="K714" s="257" t="s">
        <v>21</v>
      </c>
      <c r="L714" s="262"/>
      <c r="M714" s="263" t="s">
        <v>21</v>
      </c>
      <c r="N714" s="264" t="s">
        <v>43</v>
      </c>
      <c r="O714" s="42"/>
      <c r="P714" s="211">
        <f>O714*H714</f>
        <v>0</v>
      </c>
      <c r="Q714" s="211">
        <v>3.8899999999999997E-2</v>
      </c>
      <c r="R714" s="211">
        <f>Q714*H714</f>
        <v>0.87571679999999996</v>
      </c>
      <c r="S714" s="211">
        <v>0</v>
      </c>
      <c r="T714" s="212">
        <f>S714*H714</f>
        <v>0</v>
      </c>
      <c r="AR714" s="24" t="s">
        <v>215</v>
      </c>
      <c r="AT714" s="24" t="s">
        <v>239</v>
      </c>
      <c r="AU714" s="24" t="s">
        <v>83</v>
      </c>
      <c r="AY714" s="24" t="s">
        <v>171</v>
      </c>
      <c r="BE714" s="213">
        <f>IF(N714="základní",J714,0)</f>
        <v>0</v>
      </c>
      <c r="BF714" s="213">
        <f>IF(N714="snížená",J714,0)</f>
        <v>0</v>
      </c>
      <c r="BG714" s="213">
        <f>IF(N714="zákl. přenesená",J714,0)</f>
        <v>0</v>
      </c>
      <c r="BH714" s="213">
        <f>IF(N714="sníž. přenesená",J714,0)</f>
        <v>0</v>
      </c>
      <c r="BI714" s="213">
        <f>IF(N714="nulová",J714,0)</f>
        <v>0</v>
      </c>
      <c r="BJ714" s="24" t="s">
        <v>79</v>
      </c>
      <c r="BK714" s="213">
        <f>ROUND(I714*H714,2)</f>
        <v>0</v>
      </c>
      <c r="BL714" s="24" t="s">
        <v>178</v>
      </c>
      <c r="BM714" s="24" t="s">
        <v>1235</v>
      </c>
    </row>
    <row r="715" spans="2:65" s="12" customFormat="1" ht="13.5">
      <c r="B715" s="214"/>
      <c r="C715" s="215"/>
      <c r="D715" s="226" t="s">
        <v>180</v>
      </c>
      <c r="E715" s="227" t="s">
        <v>21</v>
      </c>
      <c r="F715" s="228" t="s">
        <v>1236</v>
      </c>
      <c r="G715" s="215"/>
      <c r="H715" s="229">
        <v>7.29</v>
      </c>
      <c r="I715" s="220"/>
      <c r="J715" s="215"/>
      <c r="K715" s="215"/>
      <c r="L715" s="221"/>
      <c r="M715" s="222"/>
      <c r="N715" s="223"/>
      <c r="O715" s="223"/>
      <c r="P715" s="223"/>
      <c r="Q715" s="223"/>
      <c r="R715" s="223"/>
      <c r="S715" s="223"/>
      <c r="T715" s="224"/>
      <c r="AT715" s="225" t="s">
        <v>180</v>
      </c>
      <c r="AU715" s="225" t="s">
        <v>83</v>
      </c>
      <c r="AV715" s="12" t="s">
        <v>83</v>
      </c>
      <c r="AW715" s="12" t="s">
        <v>35</v>
      </c>
      <c r="AX715" s="12" t="s">
        <v>72</v>
      </c>
      <c r="AY715" s="225" t="s">
        <v>171</v>
      </c>
    </row>
    <row r="716" spans="2:65" s="12" customFormat="1" ht="13.5">
      <c r="B716" s="214"/>
      <c r="C716" s="215"/>
      <c r="D716" s="226" t="s">
        <v>180</v>
      </c>
      <c r="E716" s="227" t="s">
        <v>21</v>
      </c>
      <c r="F716" s="228" t="s">
        <v>1237</v>
      </c>
      <c r="G716" s="215"/>
      <c r="H716" s="229">
        <v>8.64</v>
      </c>
      <c r="I716" s="220"/>
      <c r="J716" s="215"/>
      <c r="K716" s="215"/>
      <c r="L716" s="221"/>
      <c r="M716" s="222"/>
      <c r="N716" s="223"/>
      <c r="O716" s="223"/>
      <c r="P716" s="223"/>
      <c r="Q716" s="223"/>
      <c r="R716" s="223"/>
      <c r="S716" s="223"/>
      <c r="T716" s="224"/>
      <c r="AT716" s="225" t="s">
        <v>180</v>
      </c>
      <c r="AU716" s="225" t="s">
        <v>83</v>
      </c>
      <c r="AV716" s="12" t="s">
        <v>83</v>
      </c>
      <c r="AW716" s="12" t="s">
        <v>35</v>
      </c>
      <c r="AX716" s="12" t="s">
        <v>72</v>
      </c>
      <c r="AY716" s="225" t="s">
        <v>171</v>
      </c>
    </row>
    <row r="717" spans="2:65" s="12" customFormat="1" ht="13.5">
      <c r="B717" s="214"/>
      <c r="C717" s="215"/>
      <c r="D717" s="226" t="s">
        <v>180</v>
      </c>
      <c r="E717" s="227" t="s">
        <v>21</v>
      </c>
      <c r="F717" s="228" t="s">
        <v>1238</v>
      </c>
      <c r="G717" s="215"/>
      <c r="H717" s="229">
        <v>2.8620000000000001</v>
      </c>
      <c r="I717" s="220"/>
      <c r="J717" s="215"/>
      <c r="K717" s="215"/>
      <c r="L717" s="221"/>
      <c r="M717" s="222"/>
      <c r="N717" s="223"/>
      <c r="O717" s="223"/>
      <c r="P717" s="223"/>
      <c r="Q717" s="223"/>
      <c r="R717" s="223"/>
      <c r="S717" s="223"/>
      <c r="T717" s="224"/>
      <c r="AT717" s="225" t="s">
        <v>180</v>
      </c>
      <c r="AU717" s="225" t="s">
        <v>83</v>
      </c>
      <c r="AV717" s="12" t="s">
        <v>83</v>
      </c>
      <c r="AW717" s="12" t="s">
        <v>35</v>
      </c>
      <c r="AX717" s="12" t="s">
        <v>72</v>
      </c>
      <c r="AY717" s="225" t="s">
        <v>171</v>
      </c>
    </row>
    <row r="718" spans="2:65" s="12" customFormat="1" ht="13.5">
      <c r="B718" s="214"/>
      <c r="C718" s="215"/>
      <c r="D718" s="226" t="s">
        <v>180</v>
      </c>
      <c r="E718" s="227" t="s">
        <v>21</v>
      </c>
      <c r="F718" s="228" t="s">
        <v>1239</v>
      </c>
      <c r="G718" s="215"/>
      <c r="H718" s="229">
        <v>3.72</v>
      </c>
      <c r="I718" s="220"/>
      <c r="J718" s="215"/>
      <c r="K718" s="215"/>
      <c r="L718" s="221"/>
      <c r="M718" s="222"/>
      <c r="N718" s="223"/>
      <c r="O718" s="223"/>
      <c r="P718" s="223"/>
      <c r="Q718" s="223"/>
      <c r="R718" s="223"/>
      <c r="S718" s="223"/>
      <c r="T718" s="224"/>
      <c r="AT718" s="225" t="s">
        <v>180</v>
      </c>
      <c r="AU718" s="225" t="s">
        <v>83</v>
      </c>
      <c r="AV718" s="12" t="s">
        <v>83</v>
      </c>
      <c r="AW718" s="12" t="s">
        <v>35</v>
      </c>
      <c r="AX718" s="12" t="s">
        <v>72</v>
      </c>
      <c r="AY718" s="225" t="s">
        <v>171</v>
      </c>
    </row>
    <row r="719" spans="2:65" s="13" customFormat="1" ht="13.5">
      <c r="B719" s="230"/>
      <c r="C719" s="231"/>
      <c r="D719" s="216" t="s">
        <v>180</v>
      </c>
      <c r="E719" s="241" t="s">
        <v>21</v>
      </c>
      <c r="F719" s="242" t="s">
        <v>207</v>
      </c>
      <c r="G719" s="231"/>
      <c r="H719" s="243">
        <v>22.512</v>
      </c>
      <c r="I719" s="235"/>
      <c r="J719" s="231"/>
      <c r="K719" s="231"/>
      <c r="L719" s="236"/>
      <c r="M719" s="237"/>
      <c r="N719" s="238"/>
      <c r="O719" s="238"/>
      <c r="P719" s="238"/>
      <c r="Q719" s="238"/>
      <c r="R719" s="238"/>
      <c r="S719" s="238"/>
      <c r="T719" s="239"/>
      <c r="AT719" s="240" t="s">
        <v>180</v>
      </c>
      <c r="AU719" s="240" t="s">
        <v>83</v>
      </c>
      <c r="AV719" s="13" t="s">
        <v>178</v>
      </c>
      <c r="AW719" s="13" t="s">
        <v>35</v>
      </c>
      <c r="AX719" s="13" t="s">
        <v>79</v>
      </c>
      <c r="AY719" s="240" t="s">
        <v>171</v>
      </c>
    </row>
    <row r="720" spans="2:65" s="1" customFormat="1" ht="31.5" customHeight="1">
      <c r="B720" s="41"/>
      <c r="C720" s="255" t="s">
        <v>1240</v>
      </c>
      <c r="D720" s="255" t="s">
        <v>239</v>
      </c>
      <c r="E720" s="256" t="s">
        <v>1241</v>
      </c>
      <c r="F720" s="257" t="s">
        <v>1242</v>
      </c>
      <c r="G720" s="258" t="s">
        <v>184</v>
      </c>
      <c r="H720" s="259">
        <v>2.9929999999999999</v>
      </c>
      <c r="I720" s="260"/>
      <c r="J720" s="261">
        <f>ROUND(I720*H720,2)</f>
        <v>0</v>
      </c>
      <c r="K720" s="257" t="s">
        <v>21</v>
      </c>
      <c r="L720" s="262"/>
      <c r="M720" s="263" t="s">
        <v>21</v>
      </c>
      <c r="N720" s="264" t="s">
        <v>43</v>
      </c>
      <c r="O720" s="42"/>
      <c r="P720" s="211">
        <f>O720*H720</f>
        <v>0</v>
      </c>
      <c r="Q720" s="211">
        <v>3.8899999999999997E-2</v>
      </c>
      <c r="R720" s="211">
        <f>Q720*H720</f>
        <v>0.11642769999999998</v>
      </c>
      <c r="S720" s="211">
        <v>0</v>
      </c>
      <c r="T720" s="212">
        <f>S720*H720</f>
        <v>0</v>
      </c>
      <c r="AR720" s="24" t="s">
        <v>362</v>
      </c>
      <c r="AT720" s="24" t="s">
        <v>239</v>
      </c>
      <c r="AU720" s="24" t="s">
        <v>83</v>
      </c>
      <c r="AY720" s="24" t="s">
        <v>171</v>
      </c>
      <c r="BE720" s="213">
        <f>IF(N720="základní",J720,0)</f>
        <v>0</v>
      </c>
      <c r="BF720" s="213">
        <f>IF(N720="snížená",J720,0)</f>
        <v>0</v>
      </c>
      <c r="BG720" s="213">
        <f>IF(N720="zákl. přenesená",J720,0)</f>
        <v>0</v>
      </c>
      <c r="BH720" s="213">
        <f>IF(N720="sníž. přenesená",J720,0)</f>
        <v>0</v>
      </c>
      <c r="BI720" s="213">
        <f>IF(N720="nulová",J720,0)</f>
        <v>0</v>
      </c>
      <c r="BJ720" s="24" t="s">
        <v>79</v>
      </c>
      <c r="BK720" s="213">
        <f>ROUND(I720*H720,2)</f>
        <v>0</v>
      </c>
      <c r="BL720" s="24" t="s">
        <v>273</v>
      </c>
      <c r="BM720" s="24" t="s">
        <v>1243</v>
      </c>
    </row>
    <row r="721" spans="2:65" s="12" customFormat="1" ht="13.5">
      <c r="B721" s="214"/>
      <c r="C721" s="215"/>
      <c r="D721" s="216" t="s">
        <v>180</v>
      </c>
      <c r="E721" s="217" t="s">
        <v>21</v>
      </c>
      <c r="F721" s="218" t="s">
        <v>1244</v>
      </c>
      <c r="G721" s="215"/>
      <c r="H721" s="219">
        <v>2.9929999999999999</v>
      </c>
      <c r="I721" s="220"/>
      <c r="J721" s="215"/>
      <c r="K721" s="215"/>
      <c r="L721" s="221"/>
      <c r="M721" s="222"/>
      <c r="N721" s="223"/>
      <c r="O721" s="223"/>
      <c r="P721" s="223"/>
      <c r="Q721" s="223"/>
      <c r="R721" s="223"/>
      <c r="S721" s="223"/>
      <c r="T721" s="224"/>
      <c r="AT721" s="225" t="s">
        <v>180</v>
      </c>
      <c r="AU721" s="225" t="s">
        <v>83</v>
      </c>
      <c r="AV721" s="12" t="s">
        <v>83</v>
      </c>
      <c r="AW721" s="12" t="s">
        <v>35</v>
      </c>
      <c r="AX721" s="12" t="s">
        <v>79</v>
      </c>
      <c r="AY721" s="225" t="s">
        <v>171</v>
      </c>
    </row>
    <row r="722" spans="2:65" s="1" customFormat="1" ht="22.5" customHeight="1">
      <c r="B722" s="41"/>
      <c r="C722" s="255" t="s">
        <v>1245</v>
      </c>
      <c r="D722" s="255" t="s">
        <v>239</v>
      </c>
      <c r="E722" s="256" t="s">
        <v>1246</v>
      </c>
      <c r="F722" s="257" t="s">
        <v>1247</v>
      </c>
      <c r="G722" s="258" t="s">
        <v>1248</v>
      </c>
      <c r="H722" s="259">
        <v>12.627000000000001</v>
      </c>
      <c r="I722" s="260"/>
      <c r="J722" s="261">
        <f>ROUND(I722*H722,2)</f>
        <v>0</v>
      </c>
      <c r="K722" s="257" t="s">
        <v>21</v>
      </c>
      <c r="L722" s="262"/>
      <c r="M722" s="263" t="s">
        <v>21</v>
      </c>
      <c r="N722" s="264" t="s">
        <v>43</v>
      </c>
      <c r="O722" s="42"/>
      <c r="P722" s="211">
        <f>O722*H722</f>
        <v>0</v>
      </c>
      <c r="Q722" s="211">
        <v>3.8899999999999997E-2</v>
      </c>
      <c r="R722" s="211">
        <f>Q722*H722</f>
        <v>0.49119029999999997</v>
      </c>
      <c r="S722" s="211">
        <v>0</v>
      </c>
      <c r="T722" s="212">
        <f>S722*H722</f>
        <v>0</v>
      </c>
      <c r="AR722" s="24" t="s">
        <v>362</v>
      </c>
      <c r="AT722" s="24" t="s">
        <v>239</v>
      </c>
      <c r="AU722" s="24" t="s">
        <v>83</v>
      </c>
      <c r="AY722" s="24" t="s">
        <v>171</v>
      </c>
      <c r="BE722" s="213">
        <f>IF(N722="základní",J722,0)</f>
        <v>0</v>
      </c>
      <c r="BF722" s="213">
        <f>IF(N722="snížená",J722,0)</f>
        <v>0</v>
      </c>
      <c r="BG722" s="213">
        <f>IF(N722="zákl. přenesená",J722,0)</f>
        <v>0</v>
      </c>
      <c r="BH722" s="213">
        <f>IF(N722="sníž. přenesená",J722,0)</f>
        <v>0</v>
      </c>
      <c r="BI722" s="213">
        <f>IF(N722="nulová",J722,0)</f>
        <v>0</v>
      </c>
      <c r="BJ722" s="24" t="s">
        <v>79</v>
      </c>
      <c r="BK722" s="213">
        <f>ROUND(I722*H722,2)</f>
        <v>0</v>
      </c>
      <c r="BL722" s="24" t="s">
        <v>273</v>
      </c>
      <c r="BM722" s="24" t="s">
        <v>1249</v>
      </c>
    </row>
    <row r="723" spans="2:65" s="12" customFormat="1" ht="13.5">
      <c r="B723" s="214"/>
      <c r="C723" s="215"/>
      <c r="D723" s="226" t="s">
        <v>180</v>
      </c>
      <c r="E723" s="227" t="s">
        <v>21</v>
      </c>
      <c r="F723" s="228" t="s">
        <v>1250</v>
      </c>
      <c r="G723" s="215"/>
      <c r="H723" s="229">
        <v>5.5350000000000001</v>
      </c>
      <c r="I723" s="220"/>
      <c r="J723" s="215"/>
      <c r="K723" s="215"/>
      <c r="L723" s="221"/>
      <c r="M723" s="222"/>
      <c r="N723" s="223"/>
      <c r="O723" s="223"/>
      <c r="P723" s="223"/>
      <c r="Q723" s="223"/>
      <c r="R723" s="223"/>
      <c r="S723" s="223"/>
      <c r="T723" s="224"/>
      <c r="AT723" s="225" t="s">
        <v>180</v>
      </c>
      <c r="AU723" s="225" t="s">
        <v>83</v>
      </c>
      <c r="AV723" s="12" t="s">
        <v>83</v>
      </c>
      <c r="AW723" s="12" t="s">
        <v>35</v>
      </c>
      <c r="AX723" s="12" t="s">
        <v>72</v>
      </c>
      <c r="AY723" s="225" t="s">
        <v>171</v>
      </c>
    </row>
    <row r="724" spans="2:65" s="12" customFormat="1" ht="13.5">
      <c r="B724" s="214"/>
      <c r="C724" s="215"/>
      <c r="D724" s="226" t="s">
        <v>180</v>
      </c>
      <c r="E724" s="227" t="s">
        <v>21</v>
      </c>
      <c r="F724" s="228" t="s">
        <v>1251</v>
      </c>
      <c r="G724" s="215"/>
      <c r="H724" s="229">
        <v>7.0919999999999996</v>
      </c>
      <c r="I724" s="220"/>
      <c r="J724" s="215"/>
      <c r="K724" s="215"/>
      <c r="L724" s="221"/>
      <c r="M724" s="222"/>
      <c r="N724" s="223"/>
      <c r="O724" s="223"/>
      <c r="P724" s="223"/>
      <c r="Q724" s="223"/>
      <c r="R724" s="223"/>
      <c r="S724" s="223"/>
      <c r="T724" s="224"/>
      <c r="AT724" s="225" t="s">
        <v>180</v>
      </c>
      <c r="AU724" s="225" t="s">
        <v>83</v>
      </c>
      <c r="AV724" s="12" t="s">
        <v>83</v>
      </c>
      <c r="AW724" s="12" t="s">
        <v>35</v>
      </c>
      <c r="AX724" s="12" t="s">
        <v>72</v>
      </c>
      <c r="AY724" s="225" t="s">
        <v>171</v>
      </c>
    </row>
    <row r="725" spans="2:65" s="13" customFormat="1" ht="13.5">
      <c r="B725" s="230"/>
      <c r="C725" s="231"/>
      <c r="D725" s="216" t="s">
        <v>180</v>
      </c>
      <c r="E725" s="241" t="s">
        <v>21</v>
      </c>
      <c r="F725" s="242" t="s">
        <v>207</v>
      </c>
      <c r="G725" s="231"/>
      <c r="H725" s="243">
        <v>12.627000000000001</v>
      </c>
      <c r="I725" s="235"/>
      <c r="J725" s="231"/>
      <c r="K725" s="231"/>
      <c r="L725" s="236"/>
      <c r="M725" s="237"/>
      <c r="N725" s="238"/>
      <c r="O725" s="238"/>
      <c r="P725" s="238"/>
      <c r="Q725" s="238"/>
      <c r="R725" s="238"/>
      <c r="S725" s="238"/>
      <c r="T725" s="239"/>
      <c r="AT725" s="240" t="s">
        <v>180</v>
      </c>
      <c r="AU725" s="240" t="s">
        <v>83</v>
      </c>
      <c r="AV725" s="13" t="s">
        <v>178</v>
      </c>
      <c r="AW725" s="13" t="s">
        <v>35</v>
      </c>
      <c r="AX725" s="13" t="s">
        <v>79</v>
      </c>
      <c r="AY725" s="240" t="s">
        <v>171</v>
      </c>
    </row>
    <row r="726" spans="2:65" s="1" customFormat="1" ht="22.5" customHeight="1">
      <c r="B726" s="41"/>
      <c r="C726" s="202" t="s">
        <v>1252</v>
      </c>
      <c r="D726" s="202" t="s">
        <v>173</v>
      </c>
      <c r="E726" s="203" t="s">
        <v>1253</v>
      </c>
      <c r="F726" s="204" t="s">
        <v>1254</v>
      </c>
      <c r="G726" s="205" t="s">
        <v>184</v>
      </c>
      <c r="H726" s="206">
        <v>58.72</v>
      </c>
      <c r="I726" s="207"/>
      <c r="J726" s="208">
        <f>ROUND(I726*H726,2)</f>
        <v>0</v>
      </c>
      <c r="K726" s="204" t="s">
        <v>177</v>
      </c>
      <c r="L726" s="61"/>
      <c r="M726" s="209" t="s">
        <v>21</v>
      </c>
      <c r="N726" s="210" t="s">
        <v>43</v>
      </c>
      <c r="O726" s="42"/>
      <c r="P726" s="211">
        <f>O726*H726</f>
        <v>0</v>
      </c>
      <c r="Q726" s="211">
        <v>0</v>
      </c>
      <c r="R726" s="211">
        <f>Q726*H726</f>
        <v>0</v>
      </c>
      <c r="S726" s="211">
        <v>1.098E-2</v>
      </c>
      <c r="T726" s="212">
        <f>S726*H726</f>
        <v>0.64474560000000003</v>
      </c>
      <c r="AR726" s="24" t="s">
        <v>178</v>
      </c>
      <c r="AT726" s="24" t="s">
        <v>173</v>
      </c>
      <c r="AU726" s="24" t="s">
        <v>83</v>
      </c>
      <c r="AY726" s="24" t="s">
        <v>171</v>
      </c>
      <c r="BE726" s="213">
        <f>IF(N726="základní",J726,0)</f>
        <v>0</v>
      </c>
      <c r="BF726" s="213">
        <f>IF(N726="snížená",J726,0)</f>
        <v>0</v>
      </c>
      <c r="BG726" s="213">
        <f>IF(N726="zákl. přenesená",J726,0)</f>
        <v>0</v>
      </c>
      <c r="BH726" s="213">
        <f>IF(N726="sníž. přenesená",J726,0)</f>
        <v>0</v>
      </c>
      <c r="BI726" s="213">
        <f>IF(N726="nulová",J726,0)</f>
        <v>0</v>
      </c>
      <c r="BJ726" s="24" t="s">
        <v>79</v>
      </c>
      <c r="BK726" s="213">
        <f>ROUND(I726*H726,2)</f>
        <v>0</v>
      </c>
      <c r="BL726" s="24" t="s">
        <v>178</v>
      </c>
      <c r="BM726" s="24" t="s">
        <v>1255</v>
      </c>
    </row>
    <row r="727" spans="2:65" s="12" customFormat="1" ht="13.5">
      <c r="B727" s="214"/>
      <c r="C727" s="215"/>
      <c r="D727" s="216" t="s">
        <v>180</v>
      </c>
      <c r="E727" s="217" t="s">
        <v>21</v>
      </c>
      <c r="F727" s="218" t="s">
        <v>1256</v>
      </c>
      <c r="G727" s="215"/>
      <c r="H727" s="219">
        <v>58.72</v>
      </c>
      <c r="I727" s="220"/>
      <c r="J727" s="215"/>
      <c r="K727" s="215"/>
      <c r="L727" s="221"/>
      <c r="M727" s="222"/>
      <c r="N727" s="223"/>
      <c r="O727" s="223"/>
      <c r="P727" s="223"/>
      <c r="Q727" s="223"/>
      <c r="R727" s="223"/>
      <c r="S727" s="223"/>
      <c r="T727" s="224"/>
      <c r="AT727" s="225" t="s">
        <v>180</v>
      </c>
      <c r="AU727" s="225" t="s">
        <v>83</v>
      </c>
      <c r="AV727" s="12" t="s">
        <v>83</v>
      </c>
      <c r="AW727" s="12" t="s">
        <v>35</v>
      </c>
      <c r="AX727" s="12" t="s">
        <v>79</v>
      </c>
      <c r="AY727" s="225" t="s">
        <v>171</v>
      </c>
    </row>
    <row r="728" spans="2:65" s="1" customFormat="1" ht="22.5" customHeight="1">
      <c r="B728" s="41"/>
      <c r="C728" s="202" t="s">
        <v>1257</v>
      </c>
      <c r="D728" s="202" t="s">
        <v>173</v>
      </c>
      <c r="E728" s="203" t="s">
        <v>1258</v>
      </c>
      <c r="F728" s="204" t="s">
        <v>1259</v>
      </c>
      <c r="G728" s="205" t="s">
        <v>184</v>
      </c>
      <c r="H728" s="206">
        <v>58.72</v>
      </c>
      <c r="I728" s="207"/>
      <c r="J728" s="208">
        <f>ROUND(I728*H728,2)</f>
        <v>0</v>
      </c>
      <c r="K728" s="204" t="s">
        <v>177</v>
      </c>
      <c r="L728" s="61"/>
      <c r="M728" s="209" t="s">
        <v>21</v>
      </c>
      <c r="N728" s="210" t="s">
        <v>43</v>
      </c>
      <c r="O728" s="42"/>
      <c r="P728" s="211">
        <f>O728*H728</f>
        <v>0</v>
      </c>
      <c r="Q728" s="211">
        <v>0</v>
      </c>
      <c r="R728" s="211">
        <f>Q728*H728</f>
        <v>0</v>
      </c>
      <c r="S728" s="211">
        <v>8.0000000000000002E-3</v>
      </c>
      <c r="T728" s="212">
        <f>S728*H728</f>
        <v>0.46976000000000001</v>
      </c>
      <c r="AR728" s="24" t="s">
        <v>178</v>
      </c>
      <c r="AT728" s="24" t="s">
        <v>173</v>
      </c>
      <c r="AU728" s="24" t="s">
        <v>83</v>
      </c>
      <c r="AY728" s="24" t="s">
        <v>171</v>
      </c>
      <c r="BE728" s="213">
        <f>IF(N728="základní",J728,0)</f>
        <v>0</v>
      </c>
      <c r="BF728" s="213">
        <f>IF(N728="snížená",J728,0)</f>
        <v>0</v>
      </c>
      <c r="BG728" s="213">
        <f>IF(N728="zákl. přenesená",J728,0)</f>
        <v>0</v>
      </c>
      <c r="BH728" s="213">
        <f>IF(N728="sníž. přenesená",J728,0)</f>
        <v>0</v>
      </c>
      <c r="BI728" s="213">
        <f>IF(N728="nulová",J728,0)</f>
        <v>0</v>
      </c>
      <c r="BJ728" s="24" t="s">
        <v>79</v>
      </c>
      <c r="BK728" s="213">
        <f>ROUND(I728*H728,2)</f>
        <v>0</v>
      </c>
      <c r="BL728" s="24" t="s">
        <v>178</v>
      </c>
      <c r="BM728" s="24" t="s">
        <v>1260</v>
      </c>
    </row>
    <row r="729" spans="2:65" s="12" customFormat="1" ht="13.5">
      <c r="B729" s="214"/>
      <c r="C729" s="215"/>
      <c r="D729" s="216" t="s">
        <v>180</v>
      </c>
      <c r="E729" s="217" t="s">
        <v>21</v>
      </c>
      <c r="F729" s="218" t="s">
        <v>1256</v>
      </c>
      <c r="G729" s="215"/>
      <c r="H729" s="219">
        <v>58.72</v>
      </c>
      <c r="I729" s="220"/>
      <c r="J729" s="215"/>
      <c r="K729" s="215"/>
      <c r="L729" s="221"/>
      <c r="M729" s="222"/>
      <c r="N729" s="223"/>
      <c r="O729" s="223"/>
      <c r="P729" s="223"/>
      <c r="Q729" s="223"/>
      <c r="R729" s="223"/>
      <c r="S729" s="223"/>
      <c r="T729" s="224"/>
      <c r="AT729" s="225" t="s">
        <v>180</v>
      </c>
      <c r="AU729" s="225" t="s">
        <v>83</v>
      </c>
      <c r="AV729" s="12" t="s">
        <v>83</v>
      </c>
      <c r="AW729" s="12" t="s">
        <v>35</v>
      </c>
      <c r="AX729" s="12" t="s">
        <v>79</v>
      </c>
      <c r="AY729" s="225" t="s">
        <v>171</v>
      </c>
    </row>
    <row r="730" spans="2:65" s="1" customFormat="1" ht="31.5" customHeight="1">
      <c r="B730" s="41"/>
      <c r="C730" s="255" t="s">
        <v>1261</v>
      </c>
      <c r="D730" s="255" t="s">
        <v>239</v>
      </c>
      <c r="E730" s="256" t="s">
        <v>1262</v>
      </c>
      <c r="F730" s="257" t="s">
        <v>1263</v>
      </c>
      <c r="G730" s="258" t="s">
        <v>184</v>
      </c>
      <c r="H730" s="259">
        <v>28.08</v>
      </c>
      <c r="I730" s="260"/>
      <c r="J730" s="261">
        <f>ROUND(I730*H730,2)</f>
        <v>0</v>
      </c>
      <c r="K730" s="257" t="s">
        <v>21</v>
      </c>
      <c r="L730" s="262"/>
      <c r="M730" s="263" t="s">
        <v>21</v>
      </c>
      <c r="N730" s="264" t="s">
        <v>43</v>
      </c>
      <c r="O730" s="42"/>
      <c r="P730" s="211">
        <f>O730*H730</f>
        <v>0</v>
      </c>
      <c r="Q730" s="211">
        <v>3.8899999999999997E-2</v>
      </c>
      <c r="R730" s="211">
        <f>Q730*H730</f>
        <v>1.0923119999999999</v>
      </c>
      <c r="S730" s="211">
        <v>0</v>
      </c>
      <c r="T730" s="212">
        <f>S730*H730</f>
        <v>0</v>
      </c>
      <c r="AR730" s="24" t="s">
        <v>215</v>
      </c>
      <c r="AT730" s="24" t="s">
        <v>239</v>
      </c>
      <c r="AU730" s="24" t="s">
        <v>83</v>
      </c>
      <c r="AY730" s="24" t="s">
        <v>171</v>
      </c>
      <c r="BE730" s="213">
        <f>IF(N730="základní",J730,0)</f>
        <v>0</v>
      </c>
      <c r="BF730" s="213">
        <f>IF(N730="snížená",J730,0)</f>
        <v>0</v>
      </c>
      <c r="BG730" s="213">
        <f>IF(N730="zákl. přenesená",J730,0)</f>
        <v>0</v>
      </c>
      <c r="BH730" s="213">
        <f>IF(N730="sníž. přenesená",J730,0)</f>
        <v>0</v>
      </c>
      <c r="BI730" s="213">
        <f>IF(N730="nulová",J730,0)</f>
        <v>0</v>
      </c>
      <c r="BJ730" s="24" t="s">
        <v>79</v>
      </c>
      <c r="BK730" s="213">
        <f>ROUND(I730*H730,2)</f>
        <v>0</v>
      </c>
      <c r="BL730" s="24" t="s">
        <v>178</v>
      </c>
      <c r="BM730" s="24" t="s">
        <v>1264</v>
      </c>
    </row>
    <row r="731" spans="2:65" s="12" customFormat="1" ht="13.5">
      <c r="B731" s="214"/>
      <c r="C731" s="215"/>
      <c r="D731" s="216" t="s">
        <v>180</v>
      </c>
      <c r="E731" s="217" t="s">
        <v>21</v>
      </c>
      <c r="F731" s="218" t="s">
        <v>1265</v>
      </c>
      <c r="G731" s="215"/>
      <c r="H731" s="219">
        <v>28.08</v>
      </c>
      <c r="I731" s="220"/>
      <c r="J731" s="215"/>
      <c r="K731" s="215"/>
      <c r="L731" s="221"/>
      <c r="M731" s="222"/>
      <c r="N731" s="223"/>
      <c r="O731" s="223"/>
      <c r="P731" s="223"/>
      <c r="Q731" s="223"/>
      <c r="R731" s="223"/>
      <c r="S731" s="223"/>
      <c r="T731" s="224"/>
      <c r="AT731" s="225" t="s">
        <v>180</v>
      </c>
      <c r="AU731" s="225" t="s">
        <v>83</v>
      </c>
      <c r="AV731" s="12" t="s">
        <v>83</v>
      </c>
      <c r="AW731" s="12" t="s">
        <v>35</v>
      </c>
      <c r="AX731" s="12" t="s">
        <v>79</v>
      </c>
      <c r="AY731" s="225" t="s">
        <v>171</v>
      </c>
    </row>
    <row r="732" spans="2:65" s="1" customFormat="1" ht="31.5" customHeight="1">
      <c r="B732" s="41"/>
      <c r="C732" s="202" t="s">
        <v>1266</v>
      </c>
      <c r="D732" s="202" t="s">
        <v>173</v>
      </c>
      <c r="E732" s="203" t="s">
        <v>1267</v>
      </c>
      <c r="F732" s="204" t="s">
        <v>1268</v>
      </c>
      <c r="G732" s="205" t="s">
        <v>176</v>
      </c>
      <c r="H732" s="206">
        <v>5</v>
      </c>
      <c r="I732" s="207"/>
      <c r="J732" s="208">
        <f>ROUND(I732*H732,2)</f>
        <v>0</v>
      </c>
      <c r="K732" s="204" t="s">
        <v>21</v>
      </c>
      <c r="L732" s="61"/>
      <c r="M732" s="209" t="s">
        <v>21</v>
      </c>
      <c r="N732" s="210" t="s">
        <v>43</v>
      </c>
      <c r="O732" s="42"/>
      <c r="P732" s="211">
        <f>O732*H732</f>
        <v>0</v>
      </c>
      <c r="Q732" s="211">
        <v>0</v>
      </c>
      <c r="R732" s="211">
        <f>Q732*H732</f>
        <v>0</v>
      </c>
      <c r="S732" s="211">
        <v>2.4E-2</v>
      </c>
      <c r="T732" s="212">
        <f>S732*H732</f>
        <v>0.12</v>
      </c>
      <c r="AR732" s="24" t="s">
        <v>178</v>
      </c>
      <c r="AT732" s="24" t="s">
        <v>173</v>
      </c>
      <c r="AU732" s="24" t="s">
        <v>83</v>
      </c>
      <c r="AY732" s="24" t="s">
        <v>171</v>
      </c>
      <c r="BE732" s="213">
        <f>IF(N732="základní",J732,0)</f>
        <v>0</v>
      </c>
      <c r="BF732" s="213">
        <f>IF(N732="snížená",J732,0)</f>
        <v>0</v>
      </c>
      <c r="BG732" s="213">
        <f>IF(N732="zákl. přenesená",J732,0)</f>
        <v>0</v>
      </c>
      <c r="BH732" s="213">
        <f>IF(N732="sníž. přenesená",J732,0)</f>
        <v>0</v>
      </c>
      <c r="BI732" s="213">
        <f>IF(N732="nulová",J732,0)</f>
        <v>0</v>
      </c>
      <c r="BJ732" s="24" t="s">
        <v>79</v>
      </c>
      <c r="BK732" s="213">
        <f>ROUND(I732*H732,2)</f>
        <v>0</v>
      </c>
      <c r="BL732" s="24" t="s">
        <v>178</v>
      </c>
      <c r="BM732" s="24" t="s">
        <v>1269</v>
      </c>
    </row>
    <row r="733" spans="2:65" s="12" customFormat="1" ht="13.5">
      <c r="B733" s="214"/>
      <c r="C733" s="215"/>
      <c r="D733" s="216" t="s">
        <v>180</v>
      </c>
      <c r="E733" s="217" t="s">
        <v>21</v>
      </c>
      <c r="F733" s="218" t="s">
        <v>1270</v>
      </c>
      <c r="G733" s="215"/>
      <c r="H733" s="219">
        <v>5</v>
      </c>
      <c r="I733" s="220"/>
      <c r="J733" s="215"/>
      <c r="K733" s="215"/>
      <c r="L733" s="221"/>
      <c r="M733" s="222"/>
      <c r="N733" s="223"/>
      <c r="O733" s="223"/>
      <c r="P733" s="223"/>
      <c r="Q733" s="223"/>
      <c r="R733" s="223"/>
      <c r="S733" s="223"/>
      <c r="T733" s="224"/>
      <c r="AT733" s="225" t="s">
        <v>180</v>
      </c>
      <c r="AU733" s="225" t="s">
        <v>83</v>
      </c>
      <c r="AV733" s="12" t="s">
        <v>83</v>
      </c>
      <c r="AW733" s="12" t="s">
        <v>35</v>
      </c>
      <c r="AX733" s="12" t="s">
        <v>79</v>
      </c>
      <c r="AY733" s="225" t="s">
        <v>171</v>
      </c>
    </row>
    <row r="734" spans="2:65" s="1" customFormat="1" ht="31.5" customHeight="1">
      <c r="B734" s="41"/>
      <c r="C734" s="202" t="s">
        <v>1271</v>
      </c>
      <c r="D734" s="202" t="s">
        <v>173</v>
      </c>
      <c r="E734" s="203" t="s">
        <v>1272</v>
      </c>
      <c r="F734" s="204" t="s">
        <v>1273</v>
      </c>
      <c r="G734" s="205" t="s">
        <v>229</v>
      </c>
      <c r="H734" s="206">
        <v>7.0250000000000004</v>
      </c>
      <c r="I734" s="207"/>
      <c r="J734" s="208">
        <f>ROUND(I734*H734,2)</f>
        <v>0</v>
      </c>
      <c r="K734" s="204" t="s">
        <v>177</v>
      </c>
      <c r="L734" s="61"/>
      <c r="M734" s="209" t="s">
        <v>21</v>
      </c>
      <c r="N734" s="210" t="s">
        <v>43</v>
      </c>
      <c r="O734" s="42"/>
      <c r="P734" s="211">
        <f>O734*H734</f>
        <v>0</v>
      </c>
      <c r="Q734" s="211">
        <v>0</v>
      </c>
      <c r="R734" s="211">
        <f>Q734*H734</f>
        <v>0</v>
      </c>
      <c r="S734" s="211">
        <v>0</v>
      </c>
      <c r="T734" s="212">
        <f>S734*H734</f>
        <v>0</v>
      </c>
      <c r="AR734" s="24" t="s">
        <v>273</v>
      </c>
      <c r="AT734" s="24" t="s">
        <v>173</v>
      </c>
      <c r="AU734" s="24" t="s">
        <v>83</v>
      </c>
      <c r="AY734" s="24" t="s">
        <v>171</v>
      </c>
      <c r="BE734" s="213">
        <f>IF(N734="základní",J734,0)</f>
        <v>0</v>
      </c>
      <c r="BF734" s="213">
        <f>IF(N734="snížená",J734,0)</f>
        <v>0</v>
      </c>
      <c r="BG734" s="213">
        <f>IF(N734="zákl. přenesená",J734,0)</f>
        <v>0</v>
      </c>
      <c r="BH734" s="213">
        <f>IF(N734="sníž. přenesená",J734,0)</f>
        <v>0</v>
      </c>
      <c r="BI734" s="213">
        <f>IF(N734="nulová",J734,0)</f>
        <v>0</v>
      </c>
      <c r="BJ734" s="24" t="s">
        <v>79</v>
      </c>
      <c r="BK734" s="213">
        <f>ROUND(I734*H734,2)</f>
        <v>0</v>
      </c>
      <c r="BL734" s="24" t="s">
        <v>273</v>
      </c>
      <c r="BM734" s="24" t="s">
        <v>1274</v>
      </c>
    </row>
    <row r="735" spans="2:65" s="11" customFormat="1" ht="29.85" customHeight="1">
      <c r="B735" s="185"/>
      <c r="C735" s="186"/>
      <c r="D735" s="199" t="s">
        <v>71</v>
      </c>
      <c r="E735" s="200" t="s">
        <v>1275</v>
      </c>
      <c r="F735" s="200" t="s">
        <v>1276</v>
      </c>
      <c r="G735" s="186"/>
      <c r="H735" s="186"/>
      <c r="I735" s="189"/>
      <c r="J735" s="201">
        <f>BK735</f>
        <v>0</v>
      </c>
      <c r="K735" s="186"/>
      <c r="L735" s="191"/>
      <c r="M735" s="192"/>
      <c r="N735" s="193"/>
      <c r="O735" s="193"/>
      <c r="P735" s="194">
        <f>SUM(P736:P763)</f>
        <v>0</v>
      </c>
      <c r="Q735" s="193"/>
      <c r="R735" s="194">
        <f>SUM(R736:R763)</f>
        <v>3.3713771000000001</v>
      </c>
      <c r="S735" s="193"/>
      <c r="T735" s="195">
        <f>SUM(T736:T763)</f>
        <v>0.8232250000000001</v>
      </c>
      <c r="AR735" s="196" t="s">
        <v>83</v>
      </c>
      <c r="AT735" s="197" t="s">
        <v>71</v>
      </c>
      <c r="AU735" s="197" t="s">
        <v>79</v>
      </c>
      <c r="AY735" s="196" t="s">
        <v>171</v>
      </c>
      <c r="BK735" s="198">
        <f>SUM(BK736:BK763)</f>
        <v>0</v>
      </c>
    </row>
    <row r="736" spans="2:65" s="1" customFormat="1" ht="22.5" customHeight="1">
      <c r="B736" s="41"/>
      <c r="C736" s="202" t="s">
        <v>1277</v>
      </c>
      <c r="D736" s="202" t="s">
        <v>173</v>
      </c>
      <c r="E736" s="203" t="s">
        <v>1278</v>
      </c>
      <c r="F736" s="204" t="s">
        <v>1279</v>
      </c>
      <c r="G736" s="205" t="s">
        <v>184</v>
      </c>
      <c r="H736" s="206">
        <v>314.47000000000003</v>
      </c>
      <c r="I736" s="207"/>
      <c r="J736" s="208">
        <f>ROUND(I736*H736,2)</f>
        <v>0</v>
      </c>
      <c r="K736" s="204" t="s">
        <v>177</v>
      </c>
      <c r="L736" s="61"/>
      <c r="M736" s="209" t="s">
        <v>21</v>
      </c>
      <c r="N736" s="210" t="s">
        <v>43</v>
      </c>
      <c r="O736" s="42"/>
      <c r="P736" s="211">
        <f>O736*H736</f>
        <v>0</v>
      </c>
      <c r="Q736" s="211">
        <v>0</v>
      </c>
      <c r="R736" s="211">
        <f>Q736*H736</f>
        <v>0</v>
      </c>
      <c r="S736" s="211">
        <v>0</v>
      </c>
      <c r="T736" s="212">
        <f>S736*H736</f>
        <v>0</v>
      </c>
      <c r="AR736" s="24" t="s">
        <v>273</v>
      </c>
      <c r="AT736" s="24" t="s">
        <v>173</v>
      </c>
      <c r="AU736" s="24" t="s">
        <v>83</v>
      </c>
      <c r="AY736" s="24" t="s">
        <v>171</v>
      </c>
      <c r="BE736" s="213">
        <f>IF(N736="základní",J736,0)</f>
        <v>0</v>
      </c>
      <c r="BF736" s="213">
        <f>IF(N736="snížená",J736,0)</f>
        <v>0</v>
      </c>
      <c r="BG736" s="213">
        <f>IF(N736="zákl. přenesená",J736,0)</f>
        <v>0</v>
      </c>
      <c r="BH736" s="213">
        <f>IF(N736="sníž. přenesená",J736,0)</f>
        <v>0</v>
      </c>
      <c r="BI736" s="213">
        <f>IF(N736="nulová",J736,0)</f>
        <v>0</v>
      </c>
      <c r="BJ736" s="24" t="s">
        <v>79</v>
      </c>
      <c r="BK736" s="213">
        <f>ROUND(I736*H736,2)</f>
        <v>0</v>
      </c>
      <c r="BL736" s="24" t="s">
        <v>273</v>
      </c>
      <c r="BM736" s="24" t="s">
        <v>1280</v>
      </c>
    </row>
    <row r="737" spans="2:65" s="12" customFormat="1" ht="13.5">
      <c r="B737" s="214"/>
      <c r="C737" s="215"/>
      <c r="D737" s="216" t="s">
        <v>180</v>
      </c>
      <c r="E737" s="217" t="s">
        <v>21</v>
      </c>
      <c r="F737" s="218" t="s">
        <v>1281</v>
      </c>
      <c r="G737" s="215"/>
      <c r="H737" s="219">
        <v>314.47000000000003</v>
      </c>
      <c r="I737" s="220"/>
      <c r="J737" s="215"/>
      <c r="K737" s="215"/>
      <c r="L737" s="221"/>
      <c r="M737" s="222"/>
      <c r="N737" s="223"/>
      <c r="O737" s="223"/>
      <c r="P737" s="223"/>
      <c r="Q737" s="223"/>
      <c r="R737" s="223"/>
      <c r="S737" s="223"/>
      <c r="T737" s="224"/>
      <c r="AT737" s="225" t="s">
        <v>180</v>
      </c>
      <c r="AU737" s="225" t="s">
        <v>83</v>
      </c>
      <c r="AV737" s="12" t="s">
        <v>83</v>
      </c>
      <c r="AW737" s="12" t="s">
        <v>35</v>
      </c>
      <c r="AX737" s="12" t="s">
        <v>79</v>
      </c>
      <c r="AY737" s="225" t="s">
        <v>171</v>
      </c>
    </row>
    <row r="738" spans="2:65" s="1" customFormat="1" ht="31.5" customHeight="1">
      <c r="B738" s="41"/>
      <c r="C738" s="202" t="s">
        <v>1282</v>
      </c>
      <c r="D738" s="202" t="s">
        <v>173</v>
      </c>
      <c r="E738" s="203" t="s">
        <v>1283</v>
      </c>
      <c r="F738" s="204" t="s">
        <v>1284</v>
      </c>
      <c r="G738" s="205" t="s">
        <v>184</v>
      </c>
      <c r="H738" s="206">
        <v>314.47000000000003</v>
      </c>
      <c r="I738" s="207"/>
      <c r="J738" s="208">
        <f>ROUND(I738*H738,2)</f>
        <v>0</v>
      </c>
      <c r="K738" s="204" t="s">
        <v>177</v>
      </c>
      <c r="L738" s="61"/>
      <c r="M738" s="209" t="s">
        <v>21</v>
      </c>
      <c r="N738" s="210" t="s">
        <v>43</v>
      </c>
      <c r="O738" s="42"/>
      <c r="P738" s="211">
        <f>O738*H738</f>
        <v>0</v>
      </c>
      <c r="Q738" s="211">
        <v>3.0000000000000001E-5</v>
      </c>
      <c r="R738" s="211">
        <f>Q738*H738</f>
        <v>9.4341000000000008E-3</v>
      </c>
      <c r="S738" s="211">
        <v>0</v>
      </c>
      <c r="T738" s="212">
        <f>S738*H738</f>
        <v>0</v>
      </c>
      <c r="AR738" s="24" t="s">
        <v>273</v>
      </c>
      <c r="AT738" s="24" t="s">
        <v>173</v>
      </c>
      <c r="AU738" s="24" t="s">
        <v>83</v>
      </c>
      <c r="AY738" s="24" t="s">
        <v>171</v>
      </c>
      <c r="BE738" s="213">
        <f>IF(N738="základní",J738,0)</f>
        <v>0</v>
      </c>
      <c r="BF738" s="213">
        <f>IF(N738="snížená",J738,0)</f>
        <v>0</v>
      </c>
      <c r="BG738" s="213">
        <f>IF(N738="zákl. přenesená",J738,0)</f>
        <v>0</v>
      </c>
      <c r="BH738" s="213">
        <f>IF(N738="sníž. přenesená",J738,0)</f>
        <v>0</v>
      </c>
      <c r="BI738" s="213">
        <f>IF(N738="nulová",J738,0)</f>
        <v>0</v>
      </c>
      <c r="BJ738" s="24" t="s">
        <v>79</v>
      </c>
      <c r="BK738" s="213">
        <f>ROUND(I738*H738,2)</f>
        <v>0</v>
      </c>
      <c r="BL738" s="24" t="s">
        <v>273</v>
      </c>
      <c r="BM738" s="24" t="s">
        <v>1285</v>
      </c>
    </row>
    <row r="739" spans="2:65" s="1" customFormat="1" ht="31.5" customHeight="1">
      <c r="B739" s="41"/>
      <c r="C739" s="202" t="s">
        <v>1286</v>
      </c>
      <c r="D739" s="202" t="s">
        <v>173</v>
      </c>
      <c r="E739" s="203" t="s">
        <v>1287</v>
      </c>
      <c r="F739" s="204" t="s">
        <v>1288</v>
      </c>
      <c r="G739" s="205" t="s">
        <v>184</v>
      </c>
      <c r="H739" s="206">
        <v>314.47000000000003</v>
      </c>
      <c r="I739" s="207"/>
      <c r="J739" s="208">
        <f>ROUND(I739*H739,2)</f>
        <v>0</v>
      </c>
      <c r="K739" s="204" t="s">
        <v>21</v>
      </c>
      <c r="L739" s="61"/>
      <c r="M739" s="209" t="s">
        <v>21</v>
      </c>
      <c r="N739" s="210" t="s">
        <v>43</v>
      </c>
      <c r="O739" s="42"/>
      <c r="P739" s="211">
        <f>O739*H739</f>
        <v>0</v>
      </c>
      <c r="Q739" s="211">
        <v>7.5799999999999999E-3</v>
      </c>
      <c r="R739" s="211">
        <f>Q739*H739</f>
        <v>2.3836826000000002</v>
      </c>
      <c r="S739" s="211">
        <v>0</v>
      </c>
      <c r="T739" s="212">
        <f>S739*H739</f>
        <v>0</v>
      </c>
      <c r="AR739" s="24" t="s">
        <v>273</v>
      </c>
      <c r="AT739" s="24" t="s">
        <v>173</v>
      </c>
      <c r="AU739" s="24" t="s">
        <v>83</v>
      </c>
      <c r="AY739" s="24" t="s">
        <v>171</v>
      </c>
      <c r="BE739" s="213">
        <f>IF(N739="základní",J739,0)</f>
        <v>0</v>
      </c>
      <c r="BF739" s="213">
        <f>IF(N739="snížená",J739,0)</f>
        <v>0</v>
      </c>
      <c r="BG739" s="213">
        <f>IF(N739="zákl. přenesená",J739,0)</f>
        <v>0</v>
      </c>
      <c r="BH739" s="213">
        <f>IF(N739="sníž. přenesená",J739,0)</f>
        <v>0</v>
      </c>
      <c r="BI739" s="213">
        <f>IF(N739="nulová",J739,0)</f>
        <v>0</v>
      </c>
      <c r="BJ739" s="24" t="s">
        <v>79</v>
      </c>
      <c r="BK739" s="213">
        <f>ROUND(I739*H739,2)</f>
        <v>0</v>
      </c>
      <c r="BL739" s="24" t="s">
        <v>273</v>
      </c>
      <c r="BM739" s="24" t="s">
        <v>1289</v>
      </c>
    </row>
    <row r="740" spans="2:65" s="12" customFormat="1" ht="13.5">
      <c r="B740" s="214"/>
      <c r="C740" s="215"/>
      <c r="D740" s="216" t="s">
        <v>180</v>
      </c>
      <c r="E740" s="217" t="s">
        <v>21</v>
      </c>
      <c r="F740" s="218" t="s">
        <v>1281</v>
      </c>
      <c r="G740" s="215"/>
      <c r="H740" s="219">
        <v>314.47000000000003</v>
      </c>
      <c r="I740" s="220"/>
      <c r="J740" s="215"/>
      <c r="K740" s="215"/>
      <c r="L740" s="221"/>
      <c r="M740" s="222"/>
      <c r="N740" s="223"/>
      <c r="O740" s="223"/>
      <c r="P740" s="223"/>
      <c r="Q740" s="223"/>
      <c r="R740" s="223"/>
      <c r="S740" s="223"/>
      <c r="T740" s="224"/>
      <c r="AT740" s="225" t="s">
        <v>180</v>
      </c>
      <c r="AU740" s="225" t="s">
        <v>83</v>
      </c>
      <c r="AV740" s="12" t="s">
        <v>83</v>
      </c>
      <c r="AW740" s="12" t="s">
        <v>35</v>
      </c>
      <c r="AX740" s="12" t="s">
        <v>79</v>
      </c>
      <c r="AY740" s="225" t="s">
        <v>171</v>
      </c>
    </row>
    <row r="741" spans="2:65" s="1" customFormat="1" ht="22.5" customHeight="1">
      <c r="B741" s="41"/>
      <c r="C741" s="202" t="s">
        <v>1290</v>
      </c>
      <c r="D741" s="202" t="s">
        <v>173</v>
      </c>
      <c r="E741" s="203" t="s">
        <v>1291</v>
      </c>
      <c r="F741" s="204" t="s">
        <v>1292</v>
      </c>
      <c r="G741" s="205" t="s">
        <v>184</v>
      </c>
      <c r="H741" s="206">
        <v>329.29</v>
      </c>
      <c r="I741" s="207"/>
      <c r="J741" s="208">
        <f>ROUND(I741*H741,2)</f>
        <v>0</v>
      </c>
      <c r="K741" s="204" t="s">
        <v>177</v>
      </c>
      <c r="L741" s="61"/>
      <c r="M741" s="209" t="s">
        <v>21</v>
      </c>
      <c r="N741" s="210" t="s">
        <v>43</v>
      </c>
      <c r="O741" s="42"/>
      <c r="P741" s="211">
        <f>O741*H741</f>
        <v>0</v>
      </c>
      <c r="Q741" s="211">
        <v>0</v>
      </c>
      <c r="R741" s="211">
        <f>Q741*H741</f>
        <v>0</v>
      </c>
      <c r="S741" s="211">
        <v>2.5000000000000001E-3</v>
      </c>
      <c r="T741" s="212">
        <f>S741*H741</f>
        <v>0.8232250000000001</v>
      </c>
      <c r="AR741" s="24" t="s">
        <v>273</v>
      </c>
      <c r="AT741" s="24" t="s">
        <v>173</v>
      </c>
      <c r="AU741" s="24" t="s">
        <v>83</v>
      </c>
      <c r="AY741" s="24" t="s">
        <v>171</v>
      </c>
      <c r="BE741" s="213">
        <f>IF(N741="základní",J741,0)</f>
        <v>0</v>
      </c>
      <c r="BF741" s="213">
        <f>IF(N741="snížená",J741,0)</f>
        <v>0</v>
      </c>
      <c r="BG741" s="213">
        <f>IF(N741="zákl. přenesená",J741,0)</f>
        <v>0</v>
      </c>
      <c r="BH741" s="213">
        <f>IF(N741="sníž. přenesená",J741,0)</f>
        <v>0</v>
      </c>
      <c r="BI741" s="213">
        <f>IF(N741="nulová",J741,0)</f>
        <v>0</v>
      </c>
      <c r="BJ741" s="24" t="s">
        <v>79</v>
      </c>
      <c r="BK741" s="213">
        <f>ROUND(I741*H741,2)</f>
        <v>0</v>
      </c>
      <c r="BL741" s="24" t="s">
        <v>273</v>
      </c>
      <c r="BM741" s="24" t="s">
        <v>1293</v>
      </c>
    </row>
    <row r="742" spans="2:65" s="12" customFormat="1" ht="13.5">
      <c r="B742" s="214"/>
      <c r="C742" s="215"/>
      <c r="D742" s="216" t="s">
        <v>180</v>
      </c>
      <c r="E742" s="217" t="s">
        <v>21</v>
      </c>
      <c r="F742" s="218" t="s">
        <v>1294</v>
      </c>
      <c r="G742" s="215"/>
      <c r="H742" s="219">
        <v>329.29</v>
      </c>
      <c r="I742" s="220"/>
      <c r="J742" s="215"/>
      <c r="K742" s="215"/>
      <c r="L742" s="221"/>
      <c r="M742" s="222"/>
      <c r="N742" s="223"/>
      <c r="O742" s="223"/>
      <c r="P742" s="223"/>
      <c r="Q742" s="223"/>
      <c r="R742" s="223"/>
      <c r="S742" s="223"/>
      <c r="T742" s="224"/>
      <c r="AT742" s="225" t="s">
        <v>180</v>
      </c>
      <c r="AU742" s="225" t="s">
        <v>83</v>
      </c>
      <c r="AV742" s="12" t="s">
        <v>83</v>
      </c>
      <c r="AW742" s="12" t="s">
        <v>35</v>
      </c>
      <c r="AX742" s="12" t="s">
        <v>79</v>
      </c>
      <c r="AY742" s="225" t="s">
        <v>171</v>
      </c>
    </row>
    <row r="743" spans="2:65" s="1" customFormat="1" ht="22.5" customHeight="1">
      <c r="B743" s="41"/>
      <c r="C743" s="202" t="s">
        <v>1295</v>
      </c>
      <c r="D743" s="202" t="s">
        <v>173</v>
      </c>
      <c r="E743" s="203" t="s">
        <v>1296</v>
      </c>
      <c r="F743" s="204" t="s">
        <v>1297</v>
      </c>
      <c r="G743" s="205" t="s">
        <v>184</v>
      </c>
      <c r="H743" s="206">
        <v>314.47000000000003</v>
      </c>
      <c r="I743" s="207"/>
      <c r="J743" s="208">
        <f>ROUND(I743*H743,2)</f>
        <v>0</v>
      </c>
      <c r="K743" s="204" t="s">
        <v>177</v>
      </c>
      <c r="L743" s="61"/>
      <c r="M743" s="209" t="s">
        <v>21</v>
      </c>
      <c r="N743" s="210" t="s">
        <v>43</v>
      </c>
      <c r="O743" s="42"/>
      <c r="P743" s="211">
        <f>O743*H743</f>
        <v>0</v>
      </c>
      <c r="Q743" s="211">
        <v>2.9999999999999997E-4</v>
      </c>
      <c r="R743" s="211">
        <f>Q743*H743</f>
        <v>9.4340999999999994E-2</v>
      </c>
      <c r="S743" s="211">
        <v>0</v>
      </c>
      <c r="T743" s="212">
        <f>S743*H743</f>
        <v>0</v>
      </c>
      <c r="AR743" s="24" t="s">
        <v>273</v>
      </c>
      <c r="AT743" s="24" t="s">
        <v>173</v>
      </c>
      <c r="AU743" s="24" t="s">
        <v>83</v>
      </c>
      <c r="AY743" s="24" t="s">
        <v>171</v>
      </c>
      <c r="BE743" s="213">
        <f>IF(N743="základní",J743,0)</f>
        <v>0</v>
      </c>
      <c r="BF743" s="213">
        <f>IF(N743="snížená",J743,0)</f>
        <v>0</v>
      </c>
      <c r="BG743" s="213">
        <f>IF(N743="zákl. přenesená",J743,0)</f>
        <v>0</v>
      </c>
      <c r="BH743" s="213">
        <f>IF(N743="sníž. přenesená",J743,0)</f>
        <v>0</v>
      </c>
      <c r="BI743" s="213">
        <f>IF(N743="nulová",J743,0)</f>
        <v>0</v>
      </c>
      <c r="BJ743" s="24" t="s">
        <v>79</v>
      </c>
      <c r="BK743" s="213">
        <f>ROUND(I743*H743,2)</f>
        <v>0</v>
      </c>
      <c r="BL743" s="24" t="s">
        <v>273</v>
      </c>
      <c r="BM743" s="24" t="s">
        <v>1298</v>
      </c>
    </row>
    <row r="744" spans="2:65" s="12" customFormat="1" ht="13.5">
      <c r="B744" s="214"/>
      <c r="C744" s="215"/>
      <c r="D744" s="216" t="s">
        <v>180</v>
      </c>
      <c r="E744" s="217" t="s">
        <v>21</v>
      </c>
      <c r="F744" s="218" t="s">
        <v>1281</v>
      </c>
      <c r="G744" s="215"/>
      <c r="H744" s="219">
        <v>314.47000000000003</v>
      </c>
      <c r="I744" s="220"/>
      <c r="J744" s="215"/>
      <c r="K744" s="215"/>
      <c r="L744" s="221"/>
      <c r="M744" s="222"/>
      <c r="N744" s="223"/>
      <c r="O744" s="223"/>
      <c r="P744" s="223"/>
      <c r="Q744" s="223"/>
      <c r="R744" s="223"/>
      <c r="S744" s="223"/>
      <c r="T744" s="224"/>
      <c r="AT744" s="225" t="s">
        <v>180</v>
      </c>
      <c r="AU744" s="225" t="s">
        <v>83</v>
      </c>
      <c r="AV744" s="12" t="s">
        <v>83</v>
      </c>
      <c r="AW744" s="12" t="s">
        <v>35</v>
      </c>
      <c r="AX744" s="12" t="s">
        <v>79</v>
      </c>
      <c r="AY744" s="225" t="s">
        <v>171</v>
      </c>
    </row>
    <row r="745" spans="2:65" s="1" customFormat="1" ht="31.5" customHeight="1">
      <c r="B745" s="41"/>
      <c r="C745" s="255" t="s">
        <v>1299</v>
      </c>
      <c r="D745" s="255" t="s">
        <v>239</v>
      </c>
      <c r="E745" s="256" t="s">
        <v>1300</v>
      </c>
      <c r="F745" s="257" t="s">
        <v>1301</v>
      </c>
      <c r="G745" s="258" t="s">
        <v>184</v>
      </c>
      <c r="H745" s="259">
        <v>337.65699999999998</v>
      </c>
      <c r="I745" s="260"/>
      <c r="J745" s="261">
        <f>ROUND(I745*H745,2)</f>
        <v>0</v>
      </c>
      <c r="K745" s="257" t="s">
        <v>177</v>
      </c>
      <c r="L745" s="262"/>
      <c r="M745" s="263" t="s">
        <v>21</v>
      </c>
      <c r="N745" s="264" t="s">
        <v>43</v>
      </c>
      <c r="O745" s="42"/>
      <c r="P745" s="211">
        <f>O745*H745</f>
        <v>0</v>
      </c>
      <c r="Q745" s="211">
        <v>2.5999999999999999E-3</v>
      </c>
      <c r="R745" s="211">
        <f>Q745*H745</f>
        <v>0.87790819999999992</v>
      </c>
      <c r="S745" s="211">
        <v>0</v>
      </c>
      <c r="T745" s="212">
        <f>S745*H745</f>
        <v>0</v>
      </c>
      <c r="AR745" s="24" t="s">
        <v>362</v>
      </c>
      <c r="AT745" s="24" t="s">
        <v>239</v>
      </c>
      <c r="AU745" s="24" t="s">
        <v>83</v>
      </c>
      <c r="AY745" s="24" t="s">
        <v>171</v>
      </c>
      <c r="BE745" s="213">
        <f>IF(N745="základní",J745,0)</f>
        <v>0</v>
      </c>
      <c r="BF745" s="213">
        <f>IF(N745="snížená",J745,0)</f>
        <v>0</v>
      </c>
      <c r="BG745" s="213">
        <f>IF(N745="zákl. přenesená",J745,0)</f>
        <v>0</v>
      </c>
      <c r="BH745" s="213">
        <f>IF(N745="sníž. přenesená",J745,0)</f>
        <v>0</v>
      </c>
      <c r="BI745" s="213">
        <f>IF(N745="nulová",J745,0)</f>
        <v>0</v>
      </c>
      <c r="BJ745" s="24" t="s">
        <v>79</v>
      </c>
      <c r="BK745" s="213">
        <f>ROUND(I745*H745,2)</f>
        <v>0</v>
      </c>
      <c r="BL745" s="24" t="s">
        <v>273</v>
      </c>
      <c r="BM745" s="24" t="s">
        <v>1302</v>
      </c>
    </row>
    <row r="746" spans="2:65" s="12" customFormat="1" ht="13.5">
      <c r="B746" s="214"/>
      <c r="C746" s="215"/>
      <c r="D746" s="226" t="s">
        <v>180</v>
      </c>
      <c r="E746" s="227" t="s">
        <v>21</v>
      </c>
      <c r="F746" s="228" t="s">
        <v>1303</v>
      </c>
      <c r="G746" s="215"/>
      <c r="H746" s="229">
        <v>314.47000000000003</v>
      </c>
      <c r="I746" s="220"/>
      <c r="J746" s="215"/>
      <c r="K746" s="215"/>
      <c r="L746" s="221"/>
      <c r="M746" s="222"/>
      <c r="N746" s="223"/>
      <c r="O746" s="223"/>
      <c r="P746" s="223"/>
      <c r="Q746" s="223"/>
      <c r="R746" s="223"/>
      <c r="S746" s="223"/>
      <c r="T746" s="224"/>
      <c r="AT746" s="225" t="s">
        <v>180</v>
      </c>
      <c r="AU746" s="225" t="s">
        <v>83</v>
      </c>
      <c r="AV746" s="12" t="s">
        <v>83</v>
      </c>
      <c r="AW746" s="12" t="s">
        <v>35</v>
      </c>
      <c r="AX746" s="12" t="s">
        <v>72</v>
      </c>
      <c r="AY746" s="225" t="s">
        <v>171</v>
      </c>
    </row>
    <row r="747" spans="2:65" s="12" customFormat="1" ht="13.5">
      <c r="B747" s="214"/>
      <c r="C747" s="215"/>
      <c r="D747" s="226" t="s">
        <v>180</v>
      </c>
      <c r="E747" s="227" t="s">
        <v>21</v>
      </c>
      <c r="F747" s="228" t="s">
        <v>1304</v>
      </c>
      <c r="G747" s="215"/>
      <c r="H747" s="229">
        <v>7.1079999999999997</v>
      </c>
      <c r="I747" s="220"/>
      <c r="J747" s="215"/>
      <c r="K747" s="215"/>
      <c r="L747" s="221"/>
      <c r="M747" s="222"/>
      <c r="N747" s="223"/>
      <c r="O747" s="223"/>
      <c r="P747" s="223"/>
      <c r="Q747" s="223"/>
      <c r="R747" s="223"/>
      <c r="S747" s="223"/>
      <c r="T747" s="224"/>
      <c r="AT747" s="225" t="s">
        <v>180</v>
      </c>
      <c r="AU747" s="225" t="s">
        <v>83</v>
      </c>
      <c r="AV747" s="12" t="s">
        <v>83</v>
      </c>
      <c r="AW747" s="12" t="s">
        <v>35</v>
      </c>
      <c r="AX747" s="12" t="s">
        <v>72</v>
      </c>
      <c r="AY747" s="225" t="s">
        <v>171</v>
      </c>
    </row>
    <row r="748" spans="2:65" s="13" customFormat="1" ht="13.5">
      <c r="B748" s="230"/>
      <c r="C748" s="231"/>
      <c r="D748" s="226" t="s">
        <v>180</v>
      </c>
      <c r="E748" s="232" t="s">
        <v>21</v>
      </c>
      <c r="F748" s="233" t="s">
        <v>207</v>
      </c>
      <c r="G748" s="231"/>
      <c r="H748" s="234">
        <v>321.57799999999997</v>
      </c>
      <c r="I748" s="235"/>
      <c r="J748" s="231"/>
      <c r="K748" s="231"/>
      <c r="L748" s="236"/>
      <c r="M748" s="237"/>
      <c r="N748" s="238"/>
      <c r="O748" s="238"/>
      <c r="P748" s="238"/>
      <c r="Q748" s="238"/>
      <c r="R748" s="238"/>
      <c r="S748" s="238"/>
      <c r="T748" s="239"/>
      <c r="AT748" s="240" t="s">
        <v>180</v>
      </c>
      <c r="AU748" s="240" t="s">
        <v>83</v>
      </c>
      <c r="AV748" s="13" t="s">
        <v>178</v>
      </c>
      <c r="AW748" s="13" t="s">
        <v>35</v>
      </c>
      <c r="AX748" s="13" t="s">
        <v>79</v>
      </c>
      <c r="AY748" s="240" t="s">
        <v>171</v>
      </c>
    </row>
    <row r="749" spans="2:65" s="12" customFormat="1" ht="13.5">
      <c r="B749" s="214"/>
      <c r="C749" s="215"/>
      <c r="D749" s="216" t="s">
        <v>180</v>
      </c>
      <c r="E749" s="215"/>
      <c r="F749" s="218" t="s">
        <v>1305</v>
      </c>
      <c r="G749" s="215"/>
      <c r="H749" s="219">
        <v>337.65699999999998</v>
      </c>
      <c r="I749" s="220"/>
      <c r="J749" s="215"/>
      <c r="K749" s="215"/>
      <c r="L749" s="221"/>
      <c r="M749" s="222"/>
      <c r="N749" s="223"/>
      <c r="O749" s="223"/>
      <c r="P749" s="223"/>
      <c r="Q749" s="223"/>
      <c r="R749" s="223"/>
      <c r="S749" s="223"/>
      <c r="T749" s="224"/>
      <c r="AT749" s="225" t="s">
        <v>180</v>
      </c>
      <c r="AU749" s="225" t="s">
        <v>83</v>
      </c>
      <c r="AV749" s="12" t="s">
        <v>83</v>
      </c>
      <c r="AW749" s="12" t="s">
        <v>6</v>
      </c>
      <c r="AX749" s="12" t="s">
        <v>79</v>
      </c>
      <c r="AY749" s="225" t="s">
        <v>171</v>
      </c>
    </row>
    <row r="750" spans="2:65" s="1" customFormat="1" ht="22.5" customHeight="1">
      <c r="B750" s="41"/>
      <c r="C750" s="202" t="s">
        <v>1306</v>
      </c>
      <c r="D750" s="202" t="s">
        <v>173</v>
      </c>
      <c r="E750" s="203" t="s">
        <v>1307</v>
      </c>
      <c r="F750" s="204" t="s">
        <v>1308</v>
      </c>
      <c r="G750" s="205" t="s">
        <v>281</v>
      </c>
      <c r="H750" s="206">
        <v>142.16</v>
      </c>
      <c r="I750" s="207"/>
      <c r="J750" s="208">
        <f>ROUND(I750*H750,2)</f>
        <v>0</v>
      </c>
      <c r="K750" s="204" t="s">
        <v>177</v>
      </c>
      <c r="L750" s="61"/>
      <c r="M750" s="209" t="s">
        <v>21</v>
      </c>
      <c r="N750" s="210" t="s">
        <v>43</v>
      </c>
      <c r="O750" s="42"/>
      <c r="P750" s="211">
        <f>O750*H750</f>
        <v>0</v>
      </c>
      <c r="Q750" s="211">
        <v>2.0000000000000002E-5</v>
      </c>
      <c r="R750" s="211">
        <f>Q750*H750</f>
        <v>2.8432000000000002E-3</v>
      </c>
      <c r="S750" s="211">
        <v>0</v>
      </c>
      <c r="T750" s="212">
        <f>S750*H750</f>
        <v>0</v>
      </c>
      <c r="AR750" s="24" t="s">
        <v>273</v>
      </c>
      <c r="AT750" s="24" t="s">
        <v>173</v>
      </c>
      <c r="AU750" s="24" t="s">
        <v>83</v>
      </c>
      <c r="AY750" s="24" t="s">
        <v>171</v>
      </c>
      <c r="BE750" s="213">
        <f>IF(N750="základní",J750,0)</f>
        <v>0</v>
      </c>
      <c r="BF750" s="213">
        <f>IF(N750="snížená",J750,0)</f>
        <v>0</v>
      </c>
      <c r="BG750" s="213">
        <f>IF(N750="zákl. přenesená",J750,0)</f>
        <v>0</v>
      </c>
      <c r="BH750" s="213">
        <f>IF(N750="sníž. přenesená",J750,0)</f>
        <v>0</v>
      </c>
      <c r="BI750" s="213">
        <f>IF(N750="nulová",J750,0)</f>
        <v>0</v>
      </c>
      <c r="BJ750" s="24" t="s">
        <v>79</v>
      </c>
      <c r="BK750" s="213">
        <f>ROUND(I750*H750,2)</f>
        <v>0</v>
      </c>
      <c r="BL750" s="24" t="s">
        <v>273</v>
      </c>
      <c r="BM750" s="24" t="s">
        <v>1309</v>
      </c>
    </row>
    <row r="751" spans="2:65" s="12" customFormat="1" ht="13.5">
      <c r="B751" s="214"/>
      <c r="C751" s="215"/>
      <c r="D751" s="226" t="s">
        <v>180</v>
      </c>
      <c r="E751" s="227" t="s">
        <v>21</v>
      </c>
      <c r="F751" s="228" t="s">
        <v>1310</v>
      </c>
      <c r="G751" s="215"/>
      <c r="H751" s="229">
        <v>29.1</v>
      </c>
      <c r="I751" s="220"/>
      <c r="J751" s="215"/>
      <c r="K751" s="215"/>
      <c r="L751" s="221"/>
      <c r="M751" s="222"/>
      <c r="N751" s="223"/>
      <c r="O751" s="223"/>
      <c r="P751" s="223"/>
      <c r="Q751" s="223"/>
      <c r="R751" s="223"/>
      <c r="S751" s="223"/>
      <c r="T751" s="224"/>
      <c r="AT751" s="225" t="s">
        <v>180</v>
      </c>
      <c r="AU751" s="225" t="s">
        <v>83</v>
      </c>
      <c r="AV751" s="12" t="s">
        <v>83</v>
      </c>
      <c r="AW751" s="12" t="s">
        <v>35</v>
      </c>
      <c r="AX751" s="12" t="s">
        <v>72</v>
      </c>
      <c r="AY751" s="225" t="s">
        <v>171</v>
      </c>
    </row>
    <row r="752" spans="2:65" s="12" customFormat="1" ht="13.5">
      <c r="B752" s="214"/>
      <c r="C752" s="215"/>
      <c r="D752" s="226" t="s">
        <v>180</v>
      </c>
      <c r="E752" s="227" t="s">
        <v>21</v>
      </c>
      <c r="F752" s="228" t="s">
        <v>1311</v>
      </c>
      <c r="G752" s="215"/>
      <c r="H752" s="229">
        <v>70.239999999999995</v>
      </c>
      <c r="I752" s="220"/>
      <c r="J752" s="215"/>
      <c r="K752" s="215"/>
      <c r="L752" s="221"/>
      <c r="M752" s="222"/>
      <c r="N752" s="223"/>
      <c r="O752" s="223"/>
      <c r="P752" s="223"/>
      <c r="Q752" s="223"/>
      <c r="R752" s="223"/>
      <c r="S752" s="223"/>
      <c r="T752" s="224"/>
      <c r="AT752" s="225" t="s">
        <v>180</v>
      </c>
      <c r="AU752" s="225" t="s">
        <v>83</v>
      </c>
      <c r="AV752" s="12" t="s">
        <v>83</v>
      </c>
      <c r="AW752" s="12" t="s">
        <v>35</v>
      </c>
      <c r="AX752" s="12" t="s">
        <v>72</v>
      </c>
      <c r="AY752" s="225" t="s">
        <v>171</v>
      </c>
    </row>
    <row r="753" spans="2:65" s="12" customFormat="1" ht="13.5">
      <c r="B753" s="214"/>
      <c r="C753" s="215"/>
      <c r="D753" s="226" t="s">
        <v>180</v>
      </c>
      <c r="E753" s="227" t="s">
        <v>21</v>
      </c>
      <c r="F753" s="228" t="s">
        <v>1312</v>
      </c>
      <c r="G753" s="215"/>
      <c r="H753" s="229">
        <v>7.6</v>
      </c>
      <c r="I753" s="220"/>
      <c r="J753" s="215"/>
      <c r="K753" s="215"/>
      <c r="L753" s="221"/>
      <c r="M753" s="222"/>
      <c r="N753" s="223"/>
      <c r="O753" s="223"/>
      <c r="P753" s="223"/>
      <c r="Q753" s="223"/>
      <c r="R753" s="223"/>
      <c r="S753" s="223"/>
      <c r="T753" s="224"/>
      <c r="AT753" s="225" t="s">
        <v>180</v>
      </c>
      <c r="AU753" s="225" t="s">
        <v>83</v>
      </c>
      <c r="AV753" s="12" t="s">
        <v>83</v>
      </c>
      <c r="AW753" s="12" t="s">
        <v>35</v>
      </c>
      <c r="AX753" s="12" t="s">
        <v>72</v>
      </c>
      <c r="AY753" s="225" t="s">
        <v>171</v>
      </c>
    </row>
    <row r="754" spans="2:65" s="12" customFormat="1" ht="13.5">
      <c r="B754" s="214"/>
      <c r="C754" s="215"/>
      <c r="D754" s="226" t="s">
        <v>180</v>
      </c>
      <c r="E754" s="227" t="s">
        <v>21</v>
      </c>
      <c r="F754" s="228" t="s">
        <v>1313</v>
      </c>
      <c r="G754" s="215"/>
      <c r="H754" s="229">
        <v>10.5</v>
      </c>
      <c r="I754" s="220"/>
      <c r="J754" s="215"/>
      <c r="K754" s="215"/>
      <c r="L754" s="221"/>
      <c r="M754" s="222"/>
      <c r="N754" s="223"/>
      <c r="O754" s="223"/>
      <c r="P754" s="223"/>
      <c r="Q754" s="223"/>
      <c r="R754" s="223"/>
      <c r="S754" s="223"/>
      <c r="T754" s="224"/>
      <c r="AT754" s="225" t="s">
        <v>180</v>
      </c>
      <c r="AU754" s="225" t="s">
        <v>83</v>
      </c>
      <c r="AV754" s="12" t="s">
        <v>83</v>
      </c>
      <c r="AW754" s="12" t="s">
        <v>35</v>
      </c>
      <c r="AX754" s="12" t="s">
        <v>72</v>
      </c>
      <c r="AY754" s="225" t="s">
        <v>171</v>
      </c>
    </row>
    <row r="755" spans="2:65" s="12" customFormat="1" ht="13.5">
      <c r="B755" s="214"/>
      <c r="C755" s="215"/>
      <c r="D755" s="226" t="s">
        <v>180</v>
      </c>
      <c r="E755" s="227" t="s">
        <v>21</v>
      </c>
      <c r="F755" s="228" t="s">
        <v>1314</v>
      </c>
      <c r="G755" s="215"/>
      <c r="H755" s="229">
        <v>7.85</v>
      </c>
      <c r="I755" s="220"/>
      <c r="J755" s="215"/>
      <c r="K755" s="215"/>
      <c r="L755" s="221"/>
      <c r="M755" s="222"/>
      <c r="N755" s="223"/>
      <c r="O755" s="223"/>
      <c r="P755" s="223"/>
      <c r="Q755" s="223"/>
      <c r="R755" s="223"/>
      <c r="S755" s="223"/>
      <c r="T755" s="224"/>
      <c r="AT755" s="225" t="s">
        <v>180</v>
      </c>
      <c r="AU755" s="225" t="s">
        <v>83</v>
      </c>
      <c r="AV755" s="12" t="s">
        <v>83</v>
      </c>
      <c r="AW755" s="12" t="s">
        <v>35</v>
      </c>
      <c r="AX755" s="12" t="s">
        <v>72</v>
      </c>
      <c r="AY755" s="225" t="s">
        <v>171</v>
      </c>
    </row>
    <row r="756" spans="2:65" s="12" customFormat="1" ht="13.5">
      <c r="B756" s="214"/>
      <c r="C756" s="215"/>
      <c r="D756" s="226" t="s">
        <v>180</v>
      </c>
      <c r="E756" s="227" t="s">
        <v>21</v>
      </c>
      <c r="F756" s="228" t="s">
        <v>1315</v>
      </c>
      <c r="G756" s="215"/>
      <c r="H756" s="229">
        <v>10.1</v>
      </c>
      <c r="I756" s="220"/>
      <c r="J756" s="215"/>
      <c r="K756" s="215"/>
      <c r="L756" s="221"/>
      <c r="M756" s="222"/>
      <c r="N756" s="223"/>
      <c r="O756" s="223"/>
      <c r="P756" s="223"/>
      <c r="Q756" s="223"/>
      <c r="R756" s="223"/>
      <c r="S756" s="223"/>
      <c r="T756" s="224"/>
      <c r="AT756" s="225" t="s">
        <v>180</v>
      </c>
      <c r="AU756" s="225" t="s">
        <v>83</v>
      </c>
      <c r="AV756" s="12" t="s">
        <v>83</v>
      </c>
      <c r="AW756" s="12" t="s">
        <v>35</v>
      </c>
      <c r="AX756" s="12" t="s">
        <v>72</v>
      </c>
      <c r="AY756" s="225" t="s">
        <v>171</v>
      </c>
    </row>
    <row r="757" spans="2:65" s="13" customFormat="1" ht="13.5">
      <c r="B757" s="230"/>
      <c r="C757" s="231"/>
      <c r="D757" s="226" t="s">
        <v>180</v>
      </c>
      <c r="E757" s="232" t="s">
        <v>21</v>
      </c>
      <c r="F757" s="233" t="s">
        <v>207</v>
      </c>
      <c r="G757" s="231"/>
      <c r="H757" s="234">
        <v>135.38999999999999</v>
      </c>
      <c r="I757" s="235"/>
      <c r="J757" s="231"/>
      <c r="K757" s="231"/>
      <c r="L757" s="236"/>
      <c r="M757" s="237"/>
      <c r="N757" s="238"/>
      <c r="O757" s="238"/>
      <c r="P757" s="238"/>
      <c r="Q757" s="238"/>
      <c r="R757" s="238"/>
      <c r="S757" s="238"/>
      <c r="T757" s="239"/>
      <c r="AT757" s="240" t="s">
        <v>180</v>
      </c>
      <c r="AU757" s="240" t="s">
        <v>83</v>
      </c>
      <c r="AV757" s="13" t="s">
        <v>178</v>
      </c>
      <c r="AW757" s="13" t="s">
        <v>35</v>
      </c>
      <c r="AX757" s="13" t="s">
        <v>79</v>
      </c>
      <c r="AY757" s="240" t="s">
        <v>171</v>
      </c>
    </row>
    <row r="758" spans="2:65" s="12" customFormat="1" ht="13.5">
      <c r="B758" s="214"/>
      <c r="C758" s="215"/>
      <c r="D758" s="216" t="s">
        <v>180</v>
      </c>
      <c r="E758" s="215"/>
      <c r="F758" s="218" t="s">
        <v>1316</v>
      </c>
      <c r="G758" s="215"/>
      <c r="H758" s="219">
        <v>142.16</v>
      </c>
      <c r="I758" s="220"/>
      <c r="J758" s="215"/>
      <c r="K758" s="215"/>
      <c r="L758" s="221"/>
      <c r="M758" s="222"/>
      <c r="N758" s="223"/>
      <c r="O758" s="223"/>
      <c r="P758" s="223"/>
      <c r="Q758" s="223"/>
      <c r="R758" s="223"/>
      <c r="S758" s="223"/>
      <c r="T758" s="224"/>
      <c r="AT758" s="225" t="s">
        <v>180</v>
      </c>
      <c r="AU758" s="225" t="s">
        <v>83</v>
      </c>
      <c r="AV758" s="12" t="s">
        <v>83</v>
      </c>
      <c r="AW758" s="12" t="s">
        <v>6</v>
      </c>
      <c r="AX758" s="12" t="s">
        <v>79</v>
      </c>
      <c r="AY758" s="225" t="s">
        <v>171</v>
      </c>
    </row>
    <row r="759" spans="2:65" s="1" customFormat="1" ht="22.5" customHeight="1">
      <c r="B759" s="41"/>
      <c r="C759" s="202" t="s">
        <v>1317</v>
      </c>
      <c r="D759" s="202" t="s">
        <v>173</v>
      </c>
      <c r="E759" s="203" t="s">
        <v>1318</v>
      </c>
      <c r="F759" s="204" t="s">
        <v>1319</v>
      </c>
      <c r="G759" s="205" t="s">
        <v>281</v>
      </c>
      <c r="H759" s="206">
        <v>15.2</v>
      </c>
      <c r="I759" s="207"/>
      <c r="J759" s="208">
        <f>ROUND(I759*H759,2)</f>
        <v>0</v>
      </c>
      <c r="K759" s="204" t="s">
        <v>177</v>
      </c>
      <c r="L759" s="61"/>
      <c r="M759" s="209" t="s">
        <v>21</v>
      </c>
      <c r="N759" s="210" t="s">
        <v>43</v>
      </c>
      <c r="O759" s="42"/>
      <c r="P759" s="211">
        <f>O759*H759</f>
        <v>0</v>
      </c>
      <c r="Q759" s="211">
        <v>4.0000000000000003E-5</v>
      </c>
      <c r="R759" s="211">
        <f>Q759*H759</f>
        <v>6.0800000000000003E-4</v>
      </c>
      <c r="S759" s="211">
        <v>0</v>
      </c>
      <c r="T759" s="212">
        <f>S759*H759</f>
        <v>0</v>
      </c>
      <c r="AR759" s="24" t="s">
        <v>273</v>
      </c>
      <c r="AT759" s="24" t="s">
        <v>173</v>
      </c>
      <c r="AU759" s="24" t="s">
        <v>83</v>
      </c>
      <c r="AY759" s="24" t="s">
        <v>171</v>
      </c>
      <c r="BE759" s="213">
        <f>IF(N759="základní",J759,0)</f>
        <v>0</v>
      </c>
      <c r="BF759" s="213">
        <f>IF(N759="snížená",J759,0)</f>
        <v>0</v>
      </c>
      <c r="BG759" s="213">
        <f>IF(N759="zákl. přenesená",J759,0)</f>
        <v>0</v>
      </c>
      <c r="BH759" s="213">
        <f>IF(N759="sníž. přenesená",J759,0)</f>
        <v>0</v>
      </c>
      <c r="BI759" s="213">
        <f>IF(N759="nulová",J759,0)</f>
        <v>0</v>
      </c>
      <c r="BJ759" s="24" t="s">
        <v>79</v>
      </c>
      <c r="BK759" s="213">
        <f>ROUND(I759*H759,2)</f>
        <v>0</v>
      </c>
      <c r="BL759" s="24" t="s">
        <v>273</v>
      </c>
      <c r="BM759" s="24" t="s">
        <v>1320</v>
      </c>
    </row>
    <row r="760" spans="2:65" s="12" customFormat="1" ht="13.5">
      <c r="B760" s="214"/>
      <c r="C760" s="215"/>
      <c r="D760" s="216" t="s">
        <v>180</v>
      </c>
      <c r="E760" s="217" t="s">
        <v>21</v>
      </c>
      <c r="F760" s="218" t="s">
        <v>1321</v>
      </c>
      <c r="G760" s="215"/>
      <c r="H760" s="219">
        <v>15.2</v>
      </c>
      <c r="I760" s="220"/>
      <c r="J760" s="215"/>
      <c r="K760" s="215"/>
      <c r="L760" s="221"/>
      <c r="M760" s="222"/>
      <c r="N760" s="223"/>
      <c r="O760" s="223"/>
      <c r="P760" s="223"/>
      <c r="Q760" s="223"/>
      <c r="R760" s="223"/>
      <c r="S760" s="223"/>
      <c r="T760" s="224"/>
      <c r="AT760" s="225" t="s">
        <v>180</v>
      </c>
      <c r="AU760" s="225" t="s">
        <v>83</v>
      </c>
      <c r="AV760" s="12" t="s">
        <v>83</v>
      </c>
      <c r="AW760" s="12" t="s">
        <v>35</v>
      </c>
      <c r="AX760" s="12" t="s">
        <v>79</v>
      </c>
      <c r="AY760" s="225" t="s">
        <v>171</v>
      </c>
    </row>
    <row r="761" spans="2:65" s="1" customFormat="1" ht="22.5" customHeight="1">
      <c r="B761" s="41"/>
      <c r="C761" s="255" t="s">
        <v>1322</v>
      </c>
      <c r="D761" s="255" t="s">
        <v>239</v>
      </c>
      <c r="E761" s="256" t="s">
        <v>1323</v>
      </c>
      <c r="F761" s="257" t="s">
        <v>1324</v>
      </c>
      <c r="G761" s="258" t="s">
        <v>281</v>
      </c>
      <c r="H761" s="259">
        <v>16</v>
      </c>
      <c r="I761" s="260"/>
      <c r="J761" s="261">
        <f>ROUND(I761*H761,2)</f>
        <v>0</v>
      </c>
      <c r="K761" s="257" t="s">
        <v>177</v>
      </c>
      <c r="L761" s="262"/>
      <c r="M761" s="263" t="s">
        <v>21</v>
      </c>
      <c r="N761" s="264" t="s">
        <v>43</v>
      </c>
      <c r="O761" s="42"/>
      <c r="P761" s="211">
        <f>O761*H761</f>
        <v>0</v>
      </c>
      <c r="Q761" s="211">
        <v>1.6000000000000001E-4</v>
      </c>
      <c r="R761" s="211">
        <f>Q761*H761</f>
        <v>2.5600000000000002E-3</v>
      </c>
      <c r="S761" s="211">
        <v>0</v>
      </c>
      <c r="T761" s="212">
        <f>S761*H761</f>
        <v>0</v>
      </c>
      <c r="AR761" s="24" t="s">
        <v>362</v>
      </c>
      <c r="AT761" s="24" t="s">
        <v>239</v>
      </c>
      <c r="AU761" s="24" t="s">
        <v>83</v>
      </c>
      <c r="AY761" s="24" t="s">
        <v>171</v>
      </c>
      <c r="BE761" s="213">
        <f>IF(N761="základní",J761,0)</f>
        <v>0</v>
      </c>
      <c r="BF761" s="213">
        <f>IF(N761="snížená",J761,0)</f>
        <v>0</v>
      </c>
      <c r="BG761" s="213">
        <f>IF(N761="zákl. přenesená",J761,0)</f>
        <v>0</v>
      </c>
      <c r="BH761" s="213">
        <f>IF(N761="sníž. přenesená",J761,0)</f>
        <v>0</v>
      </c>
      <c r="BI761" s="213">
        <f>IF(N761="nulová",J761,0)</f>
        <v>0</v>
      </c>
      <c r="BJ761" s="24" t="s">
        <v>79</v>
      </c>
      <c r="BK761" s="213">
        <f>ROUND(I761*H761,2)</f>
        <v>0</v>
      </c>
      <c r="BL761" s="24" t="s">
        <v>273</v>
      </c>
      <c r="BM761" s="24" t="s">
        <v>1325</v>
      </c>
    </row>
    <row r="762" spans="2:65" s="12" customFormat="1" ht="13.5">
      <c r="B762" s="214"/>
      <c r="C762" s="215"/>
      <c r="D762" s="216" t="s">
        <v>180</v>
      </c>
      <c r="E762" s="215"/>
      <c r="F762" s="218" t="s">
        <v>1326</v>
      </c>
      <c r="G762" s="215"/>
      <c r="H762" s="219">
        <v>16</v>
      </c>
      <c r="I762" s="220"/>
      <c r="J762" s="215"/>
      <c r="K762" s="215"/>
      <c r="L762" s="221"/>
      <c r="M762" s="222"/>
      <c r="N762" s="223"/>
      <c r="O762" s="223"/>
      <c r="P762" s="223"/>
      <c r="Q762" s="223"/>
      <c r="R762" s="223"/>
      <c r="S762" s="223"/>
      <c r="T762" s="224"/>
      <c r="AT762" s="225" t="s">
        <v>180</v>
      </c>
      <c r="AU762" s="225" t="s">
        <v>83</v>
      </c>
      <c r="AV762" s="12" t="s">
        <v>83</v>
      </c>
      <c r="AW762" s="12" t="s">
        <v>6</v>
      </c>
      <c r="AX762" s="12" t="s">
        <v>79</v>
      </c>
      <c r="AY762" s="225" t="s">
        <v>171</v>
      </c>
    </row>
    <row r="763" spans="2:65" s="1" customFormat="1" ht="31.5" customHeight="1">
      <c r="B763" s="41"/>
      <c r="C763" s="202" t="s">
        <v>1327</v>
      </c>
      <c r="D763" s="202" t="s">
        <v>173</v>
      </c>
      <c r="E763" s="203" t="s">
        <v>1328</v>
      </c>
      <c r="F763" s="204" t="s">
        <v>1329</v>
      </c>
      <c r="G763" s="205" t="s">
        <v>229</v>
      </c>
      <c r="H763" s="206">
        <v>3.371</v>
      </c>
      <c r="I763" s="207"/>
      <c r="J763" s="208">
        <f>ROUND(I763*H763,2)</f>
        <v>0</v>
      </c>
      <c r="K763" s="204" t="s">
        <v>177</v>
      </c>
      <c r="L763" s="61"/>
      <c r="M763" s="209" t="s">
        <v>21</v>
      </c>
      <c r="N763" s="210" t="s">
        <v>43</v>
      </c>
      <c r="O763" s="42"/>
      <c r="P763" s="211">
        <f>O763*H763</f>
        <v>0</v>
      </c>
      <c r="Q763" s="211">
        <v>0</v>
      </c>
      <c r="R763" s="211">
        <f>Q763*H763</f>
        <v>0</v>
      </c>
      <c r="S763" s="211">
        <v>0</v>
      </c>
      <c r="T763" s="212">
        <f>S763*H763</f>
        <v>0</v>
      </c>
      <c r="AR763" s="24" t="s">
        <v>273</v>
      </c>
      <c r="AT763" s="24" t="s">
        <v>173</v>
      </c>
      <c r="AU763" s="24" t="s">
        <v>83</v>
      </c>
      <c r="AY763" s="24" t="s">
        <v>171</v>
      </c>
      <c r="BE763" s="213">
        <f>IF(N763="základní",J763,0)</f>
        <v>0</v>
      </c>
      <c r="BF763" s="213">
        <f>IF(N763="snížená",J763,0)</f>
        <v>0</v>
      </c>
      <c r="BG763" s="213">
        <f>IF(N763="zákl. přenesená",J763,0)</f>
        <v>0</v>
      </c>
      <c r="BH763" s="213">
        <f>IF(N763="sníž. přenesená",J763,0)</f>
        <v>0</v>
      </c>
      <c r="BI763" s="213">
        <f>IF(N763="nulová",J763,0)</f>
        <v>0</v>
      </c>
      <c r="BJ763" s="24" t="s">
        <v>79</v>
      </c>
      <c r="BK763" s="213">
        <f>ROUND(I763*H763,2)</f>
        <v>0</v>
      </c>
      <c r="BL763" s="24" t="s">
        <v>273</v>
      </c>
      <c r="BM763" s="24" t="s">
        <v>1330</v>
      </c>
    </row>
    <row r="764" spans="2:65" s="11" customFormat="1" ht="29.85" customHeight="1">
      <c r="B764" s="185"/>
      <c r="C764" s="186"/>
      <c r="D764" s="199" t="s">
        <v>71</v>
      </c>
      <c r="E764" s="200" t="s">
        <v>1331</v>
      </c>
      <c r="F764" s="200" t="s">
        <v>1332</v>
      </c>
      <c r="G764" s="186"/>
      <c r="H764" s="186"/>
      <c r="I764" s="189"/>
      <c r="J764" s="201">
        <f>BK764</f>
        <v>0</v>
      </c>
      <c r="K764" s="186"/>
      <c r="L764" s="191"/>
      <c r="M764" s="192"/>
      <c r="N764" s="193"/>
      <c r="O764" s="193"/>
      <c r="P764" s="194">
        <f>SUM(P765:P767)</f>
        <v>0</v>
      </c>
      <c r="Q764" s="193"/>
      <c r="R764" s="194">
        <f>SUM(R765:R767)</f>
        <v>0.29502479999999998</v>
      </c>
      <c r="S764" s="193"/>
      <c r="T764" s="195">
        <f>SUM(T765:T767)</f>
        <v>0</v>
      </c>
      <c r="AR764" s="196" t="s">
        <v>83</v>
      </c>
      <c r="AT764" s="197" t="s">
        <v>71</v>
      </c>
      <c r="AU764" s="197" t="s">
        <v>79</v>
      </c>
      <c r="AY764" s="196" t="s">
        <v>171</v>
      </c>
      <c r="BK764" s="198">
        <f>SUM(BK765:BK767)</f>
        <v>0</v>
      </c>
    </row>
    <row r="765" spans="2:65" s="1" customFormat="1" ht="31.5" customHeight="1">
      <c r="B765" s="41"/>
      <c r="C765" s="202" t="s">
        <v>1333</v>
      </c>
      <c r="D765" s="202" t="s">
        <v>173</v>
      </c>
      <c r="E765" s="203" t="s">
        <v>1334</v>
      </c>
      <c r="F765" s="204" t="s">
        <v>1335</v>
      </c>
      <c r="G765" s="205" t="s">
        <v>184</v>
      </c>
      <c r="H765" s="206">
        <v>41.32</v>
      </c>
      <c r="I765" s="207"/>
      <c r="J765" s="208">
        <f>ROUND(I765*H765,2)</f>
        <v>0</v>
      </c>
      <c r="K765" s="204" t="s">
        <v>177</v>
      </c>
      <c r="L765" s="61"/>
      <c r="M765" s="209" t="s">
        <v>21</v>
      </c>
      <c r="N765" s="210" t="s">
        <v>43</v>
      </c>
      <c r="O765" s="42"/>
      <c r="P765" s="211">
        <f>O765*H765</f>
        <v>0</v>
      </c>
      <c r="Q765" s="211">
        <v>7.1399999999999996E-3</v>
      </c>
      <c r="R765" s="211">
        <f>Q765*H765</f>
        <v>0.29502479999999998</v>
      </c>
      <c r="S765" s="211">
        <v>0</v>
      </c>
      <c r="T765" s="212">
        <f>S765*H765</f>
        <v>0</v>
      </c>
      <c r="AR765" s="24" t="s">
        <v>273</v>
      </c>
      <c r="AT765" s="24" t="s">
        <v>173</v>
      </c>
      <c r="AU765" s="24" t="s">
        <v>83</v>
      </c>
      <c r="AY765" s="24" t="s">
        <v>171</v>
      </c>
      <c r="BE765" s="213">
        <f>IF(N765="základní",J765,0)</f>
        <v>0</v>
      </c>
      <c r="BF765" s="213">
        <f>IF(N765="snížená",J765,0)</f>
        <v>0</v>
      </c>
      <c r="BG765" s="213">
        <f>IF(N765="zákl. přenesená",J765,0)</f>
        <v>0</v>
      </c>
      <c r="BH765" s="213">
        <f>IF(N765="sníž. přenesená",J765,0)</f>
        <v>0</v>
      </c>
      <c r="BI765" s="213">
        <f>IF(N765="nulová",J765,0)</f>
        <v>0</v>
      </c>
      <c r="BJ765" s="24" t="s">
        <v>79</v>
      </c>
      <c r="BK765" s="213">
        <f>ROUND(I765*H765,2)</f>
        <v>0</v>
      </c>
      <c r="BL765" s="24" t="s">
        <v>273</v>
      </c>
      <c r="BM765" s="24" t="s">
        <v>1336</v>
      </c>
    </row>
    <row r="766" spans="2:65" s="12" customFormat="1" ht="13.5">
      <c r="B766" s="214"/>
      <c r="C766" s="215"/>
      <c r="D766" s="216" t="s">
        <v>180</v>
      </c>
      <c r="E766" s="217" t="s">
        <v>21</v>
      </c>
      <c r="F766" s="218" t="s">
        <v>1337</v>
      </c>
      <c r="G766" s="215"/>
      <c r="H766" s="219">
        <v>41.32</v>
      </c>
      <c r="I766" s="220"/>
      <c r="J766" s="215"/>
      <c r="K766" s="215"/>
      <c r="L766" s="221"/>
      <c r="M766" s="222"/>
      <c r="N766" s="223"/>
      <c r="O766" s="223"/>
      <c r="P766" s="223"/>
      <c r="Q766" s="223"/>
      <c r="R766" s="223"/>
      <c r="S766" s="223"/>
      <c r="T766" s="224"/>
      <c r="AT766" s="225" t="s">
        <v>180</v>
      </c>
      <c r="AU766" s="225" t="s">
        <v>83</v>
      </c>
      <c r="AV766" s="12" t="s">
        <v>83</v>
      </c>
      <c r="AW766" s="12" t="s">
        <v>35</v>
      </c>
      <c r="AX766" s="12" t="s">
        <v>79</v>
      </c>
      <c r="AY766" s="225" t="s">
        <v>171</v>
      </c>
    </row>
    <row r="767" spans="2:65" s="1" customFormat="1" ht="31.5" customHeight="1">
      <c r="B767" s="41"/>
      <c r="C767" s="202" t="s">
        <v>1338</v>
      </c>
      <c r="D767" s="202" t="s">
        <v>173</v>
      </c>
      <c r="E767" s="203" t="s">
        <v>1339</v>
      </c>
      <c r="F767" s="204" t="s">
        <v>1340</v>
      </c>
      <c r="G767" s="205" t="s">
        <v>229</v>
      </c>
      <c r="H767" s="206">
        <v>0.29499999999999998</v>
      </c>
      <c r="I767" s="207"/>
      <c r="J767" s="208">
        <f>ROUND(I767*H767,2)</f>
        <v>0</v>
      </c>
      <c r="K767" s="204" t="s">
        <v>177</v>
      </c>
      <c r="L767" s="61"/>
      <c r="M767" s="209" t="s">
        <v>21</v>
      </c>
      <c r="N767" s="210" t="s">
        <v>43</v>
      </c>
      <c r="O767" s="42"/>
      <c r="P767" s="211">
        <f>O767*H767</f>
        <v>0</v>
      </c>
      <c r="Q767" s="211">
        <v>0</v>
      </c>
      <c r="R767" s="211">
        <f>Q767*H767</f>
        <v>0</v>
      </c>
      <c r="S767" s="211">
        <v>0</v>
      </c>
      <c r="T767" s="212">
        <f>S767*H767</f>
        <v>0</v>
      </c>
      <c r="AR767" s="24" t="s">
        <v>273</v>
      </c>
      <c r="AT767" s="24" t="s">
        <v>173</v>
      </c>
      <c r="AU767" s="24" t="s">
        <v>83</v>
      </c>
      <c r="AY767" s="24" t="s">
        <v>171</v>
      </c>
      <c r="BE767" s="213">
        <f>IF(N767="základní",J767,0)</f>
        <v>0</v>
      </c>
      <c r="BF767" s="213">
        <f>IF(N767="snížená",J767,0)</f>
        <v>0</v>
      </c>
      <c r="BG767" s="213">
        <f>IF(N767="zákl. přenesená",J767,0)</f>
        <v>0</v>
      </c>
      <c r="BH767" s="213">
        <f>IF(N767="sníž. přenesená",J767,0)</f>
        <v>0</v>
      </c>
      <c r="BI767" s="213">
        <f>IF(N767="nulová",J767,0)</f>
        <v>0</v>
      </c>
      <c r="BJ767" s="24" t="s">
        <v>79</v>
      </c>
      <c r="BK767" s="213">
        <f>ROUND(I767*H767,2)</f>
        <v>0</v>
      </c>
      <c r="BL767" s="24" t="s">
        <v>273</v>
      </c>
      <c r="BM767" s="24" t="s">
        <v>1341</v>
      </c>
    </row>
    <row r="768" spans="2:65" s="11" customFormat="1" ht="29.85" customHeight="1">
      <c r="B768" s="185"/>
      <c r="C768" s="186"/>
      <c r="D768" s="199" t="s">
        <v>71</v>
      </c>
      <c r="E768" s="200" t="s">
        <v>1342</v>
      </c>
      <c r="F768" s="200" t="s">
        <v>1343</v>
      </c>
      <c r="G768" s="186"/>
      <c r="H768" s="186"/>
      <c r="I768" s="189"/>
      <c r="J768" s="201">
        <f>BK768</f>
        <v>0</v>
      </c>
      <c r="K768" s="186"/>
      <c r="L768" s="191"/>
      <c r="M768" s="192"/>
      <c r="N768" s="193"/>
      <c r="O768" s="193"/>
      <c r="P768" s="194">
        <f>SUM(P769:P788)</f>
        <v>0</v>
      </c>
      <c r="Q768" s="193"/>
      <c r="R768" s="194">
        <f>SUM(R769:R788)</f>
        <v>2.9718603999999997</v>
      </c>
      <c r="S768" s="193"/>
      <c r="T768" s="195">
        <f>SUM(T769:T788)</f>
        <v>0</v>
      </c>
      <c r="AR768" s="196" t="s">
        <v>79</v>
      </c>
      <c r="AT768" s="197" t="s">
        <v>71</v>
      </c>
      <c r="AU768" s="197" t="s">
        <v>79</v>
      </c>
      <c r="AY768" s="196" t="s">
        <v>171</v>
      </c>
      <c r="BK768" s="198">
        <f>SUM(BK769:BK788)</f>
        <v>0</v>
      </c>
    </row>
    <row r="769" spans="2:65" s="1" customFormat="1" ht="31.5" customHeight="1">
      <c r="B769" s="41"/>
      <c r="C769" s="202" t="s">
        <v>1344</v>
      </c>
      <c r="D769" s="202" t="s">
        <v>173</v>
      </c>
      <c r="E769" s="203" t="s">
        <v>1345</v>
      </c>
      <c r="F769" s="204" t="s">
        <v>1346</v>
      </c>
      <c r="G769" s="205" t="s">
        <v>184</v>
      </c>
      <c r="H769" s="206">
        <v>182.84800000000001</v>
      </c>
      <c r="I769" s="207"/>
      <c r="J769" s="208">
        <f>ROUND(I769*H769,2)</f>
        <v>0</v>
      </c>
      <c r="K769" s="204" t="s">
        <v>177</v>
      </c>
      <c r="L769" s="61"/>
      <c r="M769" s="209" t="s">
        <v>21</v>
      </c>
      <c r="N769" s="210" t="s">
        <v>43</v>
      </c>
      <c r="O769" s="42"/>
      <c r="P769" s="211">
        <f>O769*H769</f>
        <v>0</v>
      </c>
      <c r="Q769" s="211">
        <v>3.0000000000000001E-3</v>
      </c>
      <c r="R769" s="211">
        <f>Q769*H769</f>
        <v>0.54854400000000003</v>
      </c>
      <c r="S769" s="211">
        <v>0</v>
      </c>
      <c r="T769" s="212">
        <f>S769*H769</f>
        <v>0</v>
      </c>
      <c r="AR769" s="24" t="s">
        <v>178</v>
      </c>
      <c r="AT769" s="24" t="s">
        <v>173</v>
      </c>
      <c r="AU769" s="24" t="s">
        <v>83</v>
      </c>
      <c r="AY769" s="24" t="s">
        <v>171</v>
      </c>
      <c r="BE769" s="213">
        <f>IF(N769="základní",J769,0)</f>
        <v>0</v>
      </c>
      <c r="BF769" s="213">
        <f>IF(N769="snížená",J769,0)</f>
        <v>0</v>
      </c>
      <c r="BG769" s="213">
        <f>IF(N769="zákl. přenesená",J769,0)</f>
        <v>0</v>
      </c>
      <c r="BH769" s="213">
        <f>IF(N769="sníž. přenesená",J769,0)</f>
        <v>0</v>
      </c>
      <c r="BI769" s="213">
        <f>IF(N769="nulová",J769,0)</f>
        <v>0</v>
      </c>
      <c r="BJ769" s="24" t="s">
        <v>79</v>
      </c>
      <c r="BK769" s="213">
        <f>ROUND(I769*H769,2)</f>
        <v>0</v>
      </c>
      <c r="BL769" s="24" t="s">
        <v>178</v>
      </c>
      <c r="BM769" s="24" t="s">
        <v>1347</v>
      </c>
    </row>
    <row r="770" spans="2:65" s="12" customFormat="1" ht="27">
      <c r="B770" s="214"/>
      <c r="C770" s="215"/>
      <c r="D770" s="226" t="s">
        <v>180</v>
      </c>
      <c r="E770" s="227" t="s">
        <v>21</v>
      </c>
      <c r="F770" s="228" t="s">
        <v>1348</v>
      </c>
      <c r="G770" s="215"/>
      <c r="H770" s="229">
        <v>109.72799999999999</v>
      </c>
      <c r="I770" s="220"/>
      <c r="J770" s="215"/>
      <c r="K770" s="215"/>
      <c r="L770" s="221"/>
      <c r="M770" s="222"/>
      <c r="N770" s="223"/>
      <c r="O770" s="223"/>
      <c r="P770" s="223"/>
      <c r="Q770" s="223"/>
      <c r="R770" s="223"/>
      <c r="S770" s="223"/>
      <c r="T770" s="224"/>
      <c r="AT770" s="225" t="s">
        <v>180</v>
      </c>
      <c r="AU770" s="225" t="s">
        <v>83</v>
      </c>
      <c r="AV770" s="12" t="s">
        <v>83</v>
      </c>
      <c r="AW770" s="12" t="s">
        <v>35</v>
      </c>
      <c r="AX770" s="12" t="s">
        <v>72</v>
      </c>
      <c r="AY770" s="225" t="s">
        <v>171</v>
      </c>
    </row>
    <row r="771" spans="2:65" s="12" customFormat="1" ht="13.5">
      <c r="B771" s="214"/>
      <c r="C771" s="215"/>
      <c r="D771" s="226" t="s">
        <v>180</v>
      </c>
      <c r="E771" s="227" t="s">
        <v>21</v>
      </c>
      <c r="F771" s="228" t="s">
        <v>1349</v>
      </c>
      <c r="G771" s="215"/>
      <c r="H771" s="229">
        <v>32.76</v>
      </c>
      <c r="I771" s="220"/>
      <c r="J771" s="215"/>
      <c r="K771" s="215"/>
      <c r="L771" s="221"/>
      <c r="M771" s="222"/>
      <c r="N771" s="223"/>
      <c r="O771" s="223"/>
      <c r="P771" s="223"/>
      <c r="Q771" s="223"/>
      <c r="R771" s="223"/>
      <c r="S771" s="223"/>
      <c r="T771" s="224"/>
      <c r="AT771" s="225" t="s">
        <v>180</v>
      </c>
      <c r="AU771" s="225" t="s">
        <v>83</v>
      </c>
      <c r="AV771" s="12" t="s">
        <v>83</v>
      </c>
      <c r="AW771" s="12" t="s">
        <v>35</v>
      </c>
      <c r="AX771" s="12" t="s">
        <v>72</v>
      </c>
      <c r="AY771" s="225" t="s">
        <v>171</v>
      </c>
    </row>
    <row r="772" spans="2:65" s="12" customFormat="1" ht="13.5">
      <c r="B772" s="214"/>
      <c r="C772" s="215"/>
      <c r="D772" s="226" t="s">
        <v>180</v>
      </c>
      <c r="E772" s="227" t="s">
        <v>21</v>
      </c>
      <c r="F772" s="228" t="s">
        <v>1350</v>
      </c>
      <c r="G772" s="215"/>
      <c r="H772" s="229">
        <v>9.92</v>
      </c>
      <c r="I772" s="220"/>
      <c r="J772" s="215"/>
      <c r="K772" s="215"/>
      <c r="L772" s="221"/>
      <c r="M772" s="222"/>
      <c r="N772" s="223"/>
      <c r="O772" s="223"/>
      <c r="P772" s="223"/>
      <c r="Q772" s="223"/>
      <c r="R772" s="223"/>
      <c r="S772" s="223"/>
      <c r="T772" s="224"/>
      <c r="AT772" s="225" t="s">
        <v>180</v>
      </c>
      <c r="AU772" s="225" t="s">
        <v>83</v>
      </c>
      <c r="AV772" s="12" t="s">
        <v>83</v>
      </c>
      <c r="AW772" s="12" t="s">
        <v>35</v>
      </c>
      <c r="AX772" s="12" t="s">
        <v>72</v>
      </c>
      <c r="AY772" s="225" t="s">
        <v>171</v>
      </c>
    </row>
    <row r="773" spans="2:65" s="12" customFormat="1" ht="13.5">
      <c r="B773" s="214"/>
      <c r="C773" s="215"/>
      <c r="D773" s="226" t="s">
        <v>180</v>
      </c>
      <c r="E773" s="227" t="s">
        <v>21</v>
      </c>
      <c r="F773" s="228" t="s">
        <v>1351</v>
      </c>
      <c r="G773" s="215"/>
      <c r="H773" s="229">
        <v>12.28</v>
      </c>
      <c r="I773" s="220"/>
      <c r="J773" s="215"/>
      <c r="K773" s="215"/>
      <c r="L773" s="221"/>
      <c r="M773" s="222"/>
      <c r="N773" s="223"/>
      <c r="O773" s="223"/>
      <c r="P773" s="223"/>
      <c r="Q773" s="223"/>
      <c r="R773" s="223"/>
      <c r="S773" s="223"/>
      <c r="T773" s="224"/>
      <c r="AT773" s="225" t="s">
        <v>180</v>
      </c>
      <c r="AU773" s="225" t="s">
        <v>83</v>
      </c>
      <c r="AV773" s="12" t="s">
        <v>83</v>
      </c>
      <c r="AW773" s="12" t="s">
        <v>35</v>
      </c>
      <c r="AX773" s="12" t="s">
        <v>72</v>
      </c>
      <c r="AY773" s="225" t="s">
        <v>171</v>
      </c>
    </row>
    <row r="774" spans="2:65" s="12" customFormat="1" ht="13.5">
      <c r="B774" s="214"/>
      <c r="C774" s="215"/>
      <c r="D774" s="226" t="s">
        <v>180</v>
      </c>
      <c r="E774" s="227" t="s">
        <v>21</v>
      </c>
      <c r="F774" s="228" t="s">
        <v>1352</v>
      </c>
      <c r="G774" s="215"/>
      <c r="H774" s="229">
        <v>4.8</v>
      </c>
      <c r="I774" s="220"/>
      <c r="J774" s="215"/>
      <c r="K774" s="215"/>
      <c r="L774" s="221"/>
      <c r="M774" s="222"/>
      <c r="N774" s="223"/>
      <c r="O774" s="223"/>
      <c r="P774" s="223"/>
      <c r="Q774" s="223"/>
      <c r="R774" s="223"/>
      <c r="S774" s="223"/>
      <c r="T774" s="224"/>
      <c r="AT774" s="225" t="s">
        <v>180</v>
      </c>
      <c r="AU774" s="225" t="s">
        <v>83</v>
      </c>
      <c r="AV774" s="12" t="s">
        <v>83</v>
      </c>
      <c r="AW774" s="12" t="s">
        <v>35</v>
      </c>
      <c r="AX774" s="12" t="s">
        <v>72</v>
      </c>
      <c r="AY774" s="225" t="s">
        <v>171</v>
      </c>
    </row>
    <row r="775" spans="2:65" s="12" customFormat="1" ht="13.5">
      <c r="B775" s="214"/>
      <c r="C775" s="215"/>
      <c r="D775" s="226" t="s">
        <v>180</v>
      </c>
      <c r="E775" s="227" t="s">
        <v>21</v>
      </c>
      <c r="F775" s="228" t="s">
        <v>1353</v>
      </c>
      <c r="G775" s="215"/>
      <c r="H775" s="229">
        <v>8.1999999999999993</v>
      </c>
      <c r="I775" s="220"/>
      <c r="J775" s="215"/>
      <c r="K775" s="215"/>
      <c r="L775" s="221"/>
      <c r="M775" s="222"/>
      <c r="N775" s="223"/>
      <c r="O775" s="223"/>
      <c r="P775" s="223"/>
      <c r="Q775" s="223"/>
      <c r="R775" s="223"/>
      <c r="S775" s="223"/>
      <c r="T775" s="224"/>
      <c r="AT775" s="225" t="s">
        <v>180</v>
      </c>
      <c r="AU775" s="225" t="s">
        <v>83</v>
      </c>
      <c r="AV775" s="12" t="s">
        <v>83</v>
      </c>
      <c r="AW775" s="12" t="s">
        <v>35</v>
      </c>
      <c r="AX775" s="12" t="s">
        <v>72</v>
      </c>
      <c r="AY775" s="225" t="s">
        <v>171</v>
      </c>
    </row>
    <row r="776" spans="2:65" s="12" customFormat="1" ht="13.5">
      <c r="B776" s="214"/>
      <c r="C776" s="215"/>
      <c r="D776" s="226" t="s">
        <v>180</v>
      </c>
      <c r="E776" s="227" t="s">
        <v>21</v>
      </c>
      <c r="F776" s="228" t="s">
        <v>1354</v>
      </c>
      <c r="G776" s="215"/>
      <c r="H776" s="229">
        <v>5.16</v>
      </c>
      <c r="I776" s="220"/>
      <c r="J776" s="215"/>
      <c r="K776" s="215"/>
      <c r="L776" s="221"/>
      <c r="M776" s="222"/>
      <c r="N776" s="223"/>
      <c r="O776" s="223"/>
      <c r="P776" s="223"/>
      <c r="Q776" s="223"/>
      <c r="R776" s="223"/>
      <c r="S776" s="223"/>
      <c r="T776" s="224"/>
      <c r="AT776" s="225" t="s">
        <v>180</v>
      </c>
      <c r="AU776" s="225" t="s">
        <v>83</v>
      </c>
      <c r="AV776" s="12" t="s">
        <v>83</v>
      </c>
      <c r="AW776" s="12" t="s">
        <v>35</v>
      </c>
      <c r="AX776" s="12" t="s">
        <v>72</v>
      </c>
      <c r="AY776" s="225" t="s">
        <v>171</v>
      </c>
    </row>
    <row r="777" spans="2:65" s="13" customFormat="1" ht="13.5">
      <c r="B777" s="230"/>
      <c r="C777" s="231"/>
      <c r="D777" s="216" t="s">
        <v>180</v>
      </c>
      <c r="E777" s="241" t="s">
        <v>21</v>
      </c>
      <c r="F777" s="242" t="s">
        <v>207</v>
      </c>
      <c r="G777" s="231"/>
      <c r="H777" s="243">
        <v>182.84800000000001</v>
      </c>
      <c r="I777" s="235"/>
      <c r="J777" s="231"/>
      <c r="K777" s="231"/>
      <c r="L777" s="236"/>
      <c r="M777" s="237"/>
      <c r="N777" s="238"/>
      <c r="O777" s="238"/>
      <c r="P777" s="238"/>
      <c r="Q777" s="238"/>
      <c r="R777" s="238"/>
      <c r="S777" s="238"/>
      <c r="T777" s="239"/>
      <c r="AT777" s="240" t="s">
        <v>180</v>
      </c>
      <c r="AU777" s="240" t="s">
        <v>83</v>
      </c>
      <c r="AV777" s="13" t="s">
        <v>178</v>
      </c>
      <c r="AW777" s="13" t="s">
        <v>35</v>
      </c>
      <c r="AX777" s="13" t="s">
        <v>79</v>
      </c>
      <c r="AY777" s="240" t="s">
        <v>171</v>
      </c>
    </row>
    <row r="778" spans="2:65" s="1" customFormat="1" ht="22.5" customHeight="1">
      <c r="B778" s="41"/>
      <c r="C778" s="255" t="s">
        <v>1355</v>
      </c>
      <c r="D778" s="255" t="s">
        <v>239</v>
      </c>
      <c r="E778" s="256" t="s">
        <v>1356</v>
      </c>
      <c r="F778" s="257" t="s">
        <v>1357</v>
      </c>
      <c r="G778" s="258" t="s">
        <v>184</v>
      </c>
      <c r="H778" s="259">
        <v>191.99</v>
      </c>
      <c r="I778" s="260"/>
      <c r="J778" s="261">
        <f>ROUND(I778*H778,2)</f>
        <v>0</v>
      </c>
      <c r="K778" s="257" t="s">
        <v>21</v>
      </c>
      <c r="L778" s="262"/>
      <c r="M778" s="263" t="s">
        <v>21</v>
      </c>
      <c r="N778" s="264" t="s">
        <v>43</v>
      </c>
      <c r="O778" s="42"/>
      <c r="P778" s="211">
        <f>O778*H778</f>
        <v>0</v>
      </c>
      <c r="Q778" s="211">
        <v>1.18E-2</v>
      </c>
      <c r="R778" s="211">
        <f>Q778*H778</f>
        <v>2.265482</v>
      </c>
      <c r="S778" s="211">
        <v>0</v>
      </c>
      <c r="T778" s="212">
        <f>S778*H778</f>
        <v>0</v>
      </c>
      <c r="AR778" s="24" t="s">
        <v>215</v>
      </c>
      <c r="AT778" s="24" t="s">
        <v>239</v>
      </c>
      <c r="AU778" s="24" t="s">
        <v>83</v>
      </c>
      <c r="AY778" s="24" t="s">
        <v>171</v>
      </c>
      <c r="BE778" s="213">
        <f>IF(N778="základní",J778,0)</f>
        <v>0</v>
      </c>
      <c r="BF778" s="213">
        <f>IF(N778="snížená",J778,0)</f>
        <v>0</v>
      </c>
      <c r="BG778" s="213">
        <f>IF(N778="zákl. přenesená",J778,0)</f>
        <v>0</v>
      </c>
      <c r="BH778" s="213">
        <f>IF(N778="sníž. přenesená",J778,0)</f>
        <v>0</v>
      </c>
      <c r="BI778" s="213">
        <f>IF(N778="nulová",J778,0)</f>
        <v>0</v>
      </c>
      <c r="BJ778" s="24" t="s">
        <v>79</v>
      </c>
      <c r="BK778" s="213">
        <f>ROUND(I778*H778,2)</f>
        <v>0</v>
      </c>
      <c r="BL778" s="24" t="s">
        <v>178</v>
      </c>
      <c r="BM778" s="24" t="s">
        <v>1358</v>
      </c>
    </row>
    <row r="779" spans="2:65" s="12" customFormat="1" ht="13.5">
      <c r="B779" s="214"/>
      <c r="C779" s="215"/>
      <c r="D779" s="226" t="s">
        <v>180</v>
      </c>
      <c r="E779" s="227" t="s">
        <v>21</v>
      </c>
      <c r="F779" s="228" t="s">
        <v>1359</v>
      </c>
      <c r="G779" s="215"/>
      <c r="H779" s="229">
        <v>182.84800000000001</v>
      </c>
      <c r="I779" s="220"/>
      <c r="J779" s="215"/>
      <c r="K779" s="215"/>
      <c r="L779" s="221"/>
      <c r="M779" s="222"/>
      <c r="N779" s="223"/>
      <c r="O779" s="223"/>
      <c r="P779" s="223"/>
      <c r="Q779" s="223"/>
      <c r="R779" s="223"/>
      <c r="S779" s="223"/>
      <c r="T779" s="224"/>
      <c r="AT779" s="225" t="s">
        <v>180</v>
      </c>
      <c r="AU779" s="225" t="s">
        <v>83</v>
      </c>
      <c r="AV779" s="12" t="s">
        <v>83</v>
      </c>
      <c r="AW779" s="12" t="s">
        <v>35</v>
      </c>
      <c r="AX779" s="12" t="s">
        <v>72</v>
      </c>
      <c r="AY779" s="225" t="s">
        <v>171</v>
      </c>
    </row>
    <row r="780" spans="2:65" s="12" customFormat="1" ht="13.5">
      <c r="B780" s="214"/>
      <c r="C780" s="215"/>
      <c r="D780" s="216" t="s">
        <v>180</v>
      </c>
      <c r="E780" s="215"/>
      <c r="F780" s="218" t="s">
        <v>1360</v>
      </c>
      <c r="G780" s="215"/>
      <c r="H780" s="219">
        <v>191.99</v>
      </c>
      <c r="I780" s="220"/>
      <c r="J780" s="215"/>
      <c r="K780" s="215"/>
      <c r="L780" s="221"/>
      <c r="M780" s="222"/>
      <c r="N780" s="223"/>
      <c r="O780" s="223"/>
      <c r="P780" s="223"/>
      <c r="Q780" s="223"/>
      <c r="R780" s="223"/>
      <c r="S780" s="223"/>
      <c r="T780" s="224"/>
      <c r="AT780" s="225" t="s">
        <v>180</v>
      </c>
      <c r="AU780" s="225" t="s">
        <v>83</v>
      </c>
      <c r="AV780" s="12" t="s">
        <v>83</v>
      </c>
      <c r="AW780" s="12" t="s">
        <v>6</v>
      </c>
      <c r="AX780" s="12" t="s">
        <v>79</v>
      </c>
      <c r="AY780" s="225" t="s">
        <v>171</v>
      </c>
    </row>
    <row r="781" spans="2:65" s="1" customFormat="1" ht="22.5" customHeight="1">
      <c r="B781" s="41"/>
      <c r="C781" s="202" t="s">
        <v>1361</v>
      </c>
      <c r="D781" s="202" t="s">
        <v>173</v>
      </c>
      <c r="E781" s="203" t="s">
        <v>1362</v>
      </c>
      <c r="F781" s="204" t="s">
        <v>1363</v>
      </c>
      <c r="G781" s="205" t="s">
        <v>281</v>
      </c>
      <c r="H781" s="206">
        <v>308</v>
      </c>
      <c r="I781" s="207"/>
      <c r="J781" s="208">
        <f>ROUND(I781*H781,2)</f>
        <v>0</v>
      </c>
      <c r="K781" s="204" t="s">
        <v>177</v>
      </c>
      <c r="L781" s="61"/>
      <c r="M781" s="209" t="s">
        <v>21</v>
      </c>
      <c r="N781" s="210" t="s">
        <v>43</v>
      </c>
      <c r="O781" s="42"/>
      <c r="P781" s="211">
        <f>O781*H781</f>
        <v>0</v>
      </c>
      <c r="Q781" s="211">
        <v>3.1E-4</v>
      </c>
      <c r="R781" s="211">
        <f>Q781*H781</f>
        <v>9.5479999999999995E-2</v>
      </c>
      <c r="S781" s="211">
        <v>0</v>
      </c>
      <c r="T781" s="212">
        <f>S781*H781</f>
        <v>0</v>
      </c>
      <c r="AR781" s="24" t="s">
        <v>178</v>
      </c>
      <c r="AT781" s="24" t="s">
        <v>173</v>
      </c>
      <c r="AU781" s="24" t="s">
        <v>83</v>
      </c>
      <c r="AY781" s="24" t="s">
        <v>171</v>
      </c>
      <c r="BE781" s="213">
        <f>IF(N781="základní",J781,0)</f>
        <v>0</v>
      </c>
      <c r="BF781" s="213">
        <f>IF(N781="snížená",J781,0)</f>
        <v>0</v>
      </c>
      <c r="BG781" s="213">
        <f>IF(N781="zákl. přenesená",J781,0)</f>
        <v>0</v>
      </c>
      <c r="BH781" s="213">
        <f>IF(N781="sníž. přenesená",J781,0)</f>
        <v>0</v>
      </c>
      <c r="BI781" s="213">
        <f>IF(N781="nulová",J781,0)</f>
        <v>0</v>
      </c>
      <c r="BJ781" s="24" t="s">
        <v>79</v>
      </c>
      <c r="BK781" s="213">
        <f>ROUND(I781*H781,2)</f>
        <v>0</v>
      </c>
      <c r="BL781" s="24" t="s">
        <v>178</v>
      </c>
      <c r="BM781" s="24" t="s">
        <v>1364</v>
      </c>
    </row>
    <row r="782" spans="2:65" s="12" customFormat="1" ht="13.5">
      <c r="B782" s="214"/>
      <c r="C782" s="215"/>
      <c r="D782" s="216" t="s">
        <v>180</v>
      </c>
      <c r="E782" s="217" t="s">
        <v>21</v>
      </c>
      <c r="F782" s="218" t="s">
        <v>1365</v>
      </c>
      <c r="G782" s="215"/>
      <c r="H782" s="219">
        <v>308</v>
      </c>
      <c r="I782" s="220"/>
      <c r="J782" s="215"/>
      <c r="K782" s="215"/>
      <c r="L782" s="221"/>
      <c r="M782" s="222"/>
      <c r="N782" s="223"/>
      <c r="O782" s="223"/>
      <c r="P782" s="223"/>
      <c r="Q782" s="223"/>
      <c r="R782" s="223"/>
      <c r="S782" s="223"/>
      <c r="T782" s="224"/>
      <c r="AT782" s="225" t="s">
        <v>180</v>
      </c>
      <c r="AU782" s="225" t="s">
        <v>83</v>
      </c>
      <c r="AV782" s="12" t="s">
        <v>83</v>
      </c>
      <c r="AW782" s="12" t="s">
        <v>35</v>
      </c>
      <c r="AX782" s="12" t="s">
        <v>79</v>
      </c>
      <c r="AY782" s="225" t="s">
        <v>171</v>
      </c>
    </row>
    <row r="783" spans="2:65" s="1" customFormat="1" ht="22.5" customHeight="1">
      <c r="B783" s="41"/>
      <c r="C783" s="202" t="s">
        <v>1366</v>
      </c>
      <c r="D783" s="202" t="s">
        <v>173</v>
      </c>
      <c r="E783" s="203" t="s">
        <v>1367</v>
      </c>
      <c r="F783" s="204" t="s">
        <v>1368</v>
      </c>
      <c r="G783" s="205" t="s">
        <v>176</v>
      </c>
      <c r="H783" s="206">
        <v>6</v>
      </c>
      <c r="I783" s="207"/>
      <c r="J783" s="208">
        <f>ROUND(I783*H783,2)</f>
        <v>0</v>
      </c>
      <c r="K783" s="204" t="s">
        <v>177</v>
      </c>
      <c r="L783" s="61"/>
      <c r="M783" s="209" t="s">
        <v>21</v>
      </c>
      <c r="N783" s="210" t="s">
        <v>43</v>
      </c>
      <c r="O783" s="42"/>
      <c r="P783" s="211">
        <f>O783*H783</f>
        <v>0</v>
      </c>
      <c r="Q783" s="211">
        <v>0</v>
      </c>
      <c r="R783" s="211">
        <f>Q783*H783</f>
        <v>0</v>
      </c>
      <c r="S783" s="211">
        <v>0</v>
      </c>
      <c r="T783" s="212">
        <f>S783*H783</f>
        <v>0</v>
      </c>
      <c r="AR783" s="24" t="s">
        <v>178</v>
      </c>
      <c r="AT783" s="24" t="s">
        <v>173</v>
      </c>
      <c r="AU783" s="24" t="s">
        <v>83</v>
      </c>
      <c r="AY783" s="24" t="s">
        <v>171</v>
      </c>
      <c r="BE783" s="213">
        <f>IF(N783="základní",J783,0)</f>
        <v>0</v>
      </c>
      <c r="BF783" s="213">
        <f>IF(N783="snížená",J783,0)</f>
        <v>0</v>
      </c>
      <c r="BG783" s="213">
        <f>IF(N783="zákl. přenesená",J783,0)</f>
        <v>0</v>
      </c>
      <c r="BH783" s="213">
        <f>IF(N783="sníž. přenesená",J783,0)</f>
        <v>0</v>
      </c>
      <c r="BI783" s="213">
        <f>IF(N783="nulová",J783,0)</f>
        <v>0</v>
      </c>
      <c r="BJ783" s="24" t="s">
        <v>79</v>
      </c>
      <c r="BK783" s="213">
        <f>ROUND(I783*H783,2)</f>
        <v>0</v>
      </c>
      <c r="BL783" s="24" t="s">
        <v>178</v>
      </c>
      <c r="BM783" s="24" t="s">
        <v>1369</v>
      </c>
    </row>
    <row r="784" spans="2:65" s="12" customFormat="1" ht="13.5">
      <c r="B784" s="214"/>
      <c r="C784" s="215"/>
      <c r="D784" s="216" t="s">
        <v>180</v>
      </c>
      <c r="E784" s="217" t="s">
        <v>21</v>
      </c>
      <c r="F784" s="218" t="s">
        <v>1370</v>
      </c>
      <c r="G784" s="215"/>
      <c r="H784" s="219">
        <v>6</v>
      </c>
      <c r="I784" s="220"/>
      <c r="J784" s="215"/>
      <c r="K784" s="215"/>
      <c r="L784" s="221"/>
      <c r="M784" s="222"/>
      <c r="N784" s="223"/>
      <c r="O784" s="223"/>
      <c r="P784" s="223"/>
      <c r="Q784" s="223"/>
      <c r="R784" s="223"/>
      <c r="S784" s="223"/>
      <c r="T784" s="224"/>
      <c r="AT784" s="225" t="s">
        <v>180</v>
      </c>
      <c r="AU784" s="225" t="s">
        <v>83</v>
      </c>
      <c r="AV784" s="12" t="s">
        <v>83</v>
      </c>
      <c r="AW784" s="12" t="s">
        <v>35</v>
      </c>
      <c r="AX784" s="12" t="s">
        <v>79</v>
      </c>
      <c r="AY784" s="225" t="s">
        <v>171</v>
      </c>
    </row>
    <row r="785" spans="2:65" s="1" customFormat="1" ht="22.5" customHeight="1">
      <c r="B785" s="41"/>
      <c r="C785" s="202" t="s">
        <v>1371</v>
      </c>
      <c r="D785" s="202" t="s">
        <v>173</v>
      </c>
      <c r="E785" s="203" t="s">
        <v>1372</v>
      </c>
      <c r="F785" s="204" t="s">
        <v>1373</v>
      </c>
      <c r="G785" s="205" t="s">
        <v>184</v>
      </c>
      <c r="H785" s="206">
        <v>182.84800000000001</v>
      </c>
      <c r="I785" s="207"/>
      <c r="J785" s="208">
        <f>ROUND(I785*H785,2)</f>
        <v>0</v>
      </c>
      <c r="K785" s="204" t="s">
        <v>177</v>
      </c>
      <c r="L785" s="61"/>
      <c r="M785" s="209" t="s">
        <v>21</v>
      </c>
      <c r="N785" s="210" t="s">
        <v>43</v>
      </c>
      <c r="O785" s="42"/>
      <c r="P785" s="211">
        <f>O785*H785</f>
        <v>0</v>
      </c>
      <c r="Q785" s="211">
        <v>2.9999999999999997E-4</v>
      </c>
      <c r="R785" s="211">
        <f>Q785*H785</f>
        <v>5.4854399999999998E-2</v>
      </c>
      <c r="S785" s="211">
        <v>0</v>
      </c>
      <c r="T785" s="212">
        <f>S785*H785</f>
        <v>0</v>
      </c>
      <c r="AR785" s="24" t="s">
        <v>178</v>
      </c>
      <c r="AT785" s="24" t="s">
        <v>173</v>
      </c>
      <c r="AU785" s="24" t="s">
        <v>83</v>
      </c>
      <c r="AY785" s="24" t="s">
        <v>171</v>
      </c>
      <c r="BE785" s="213">
        <f>IF(N785="základní",J785,0)</f>
        <v>0</v>
      </c>
      <c r="BF785" s="213">
        <f>IF(N785="snížená",J785,0)</f>
        <v>0</v>
      </c>
      <c r="BG785" s="213">
        <f>IF(N785="zákl. přenesená",J785,0)</f>
        <v>0</v>
      </c>
      <c r="BH785" s="213">
        <f>IF(N785="sníž. přenesená",J785,0)</f>
        <v>0</v>
      </c>
      <c r="BI785" s="213">
        <f>IF(N785="nulová",J785,0)</f>
        <v>0</v>
      </c>
      <c r="BJ785" s="24" t="s">
        <v>79</v>
      </c>
      <c r="BK785" s="213">
        <f>ROUND(I785*H785,2)</f>
        <v>0</v>
      </c>
      <c r="BL785" s="24" t="s">
        <v>178</v>
      </c>
      <c r="BM785" s="24" t="s">
        <v>1374</v>
      </c>
    </row>
    <row r="786" spans="2:65" s="1" customFormat="1" ht="22.5" customHeight="1">
      <c r="B786" s="41"/>
      <c r="C786" s="202" t="s">
        <v>1375</v>
      </c>
      <c r="D786" s="202" t="s">
        <v>173</v>
      </c>
      <c r="E786" s="203" t="s">
        <v>1376</v>
      </c>
      <c r="F786" s="204" t="s">
        <v>1377</v>
      </c>
      <c r="G786" s="205" t="s">
        <v>281</v>
      </c>
      <c r="H786" s="206">
        <v>250</v>
      </c>
      <c r="I786" s="207"/>
      <c r="J786" s="208">
        <f>ROUND(I786*H786,2)</f>
        <v>0</v>
      </c>
      <c r="K786" s="204" t="s">
        <v>177</v>
      </c>
      <c r="L786" s="61"/>
      <c r="M786" s="209" t="s">
        <v>21</v>
      </c>
      <c r="N786" s="210" t="s">
        <v>43</v>
      </c>
      <c r="O786" s="42"/>
      <c r="P786" s="211">
        <f>O786*H786</f>
        <v>0</v>
      </c>
      <c r="Q786" s="211">
        <v>3.0000000000000001E-5</v>
      </c>
      <c r="R786" s="211">
        <f>Q786*H786</f>
        <v>7.5000000000000006E-3</v>
      </c>
      <c r="S786" s="211">
        <v>0</v>
      </c>
      <c r="T786" s="212">
        <f>S786*H786</f>
        <v>0</v>
      </c>
      <c r="AR786" s="24" t="s">
        <v>178</v>
      </c>
      <c r="AT786" s="24" t="s">
        <v>173</v>
      </c>
      <c r="AU786" s="24" t="s">
        <v>83</v>
      </c>
      <c r="AY786" s="24" t="s">
        <v>171</v>
      </c>
      <c r="BE786" s="213">
        <f>IF(N786="základní",J786,0)</f>
        <v>0</v>
      </c>
      <c r="BF786" s="213">
        <f>IF(N786="snížená",J786,0)</f>
        <v>0</v>
      </c>
      <c r="BG786" s="213">
        <f>IF(N786="zákl. přenesená",J786,0)</f>
        <v>0</v>
      </c>
      <c r="BH786" s="213">
        <f>IF(N786="sníž. přenesená",J786,0)</f>
        <v>0</v>
      </c>
      <c r="BI786" s="213">
        <f>IF(N786="nulová",J786,0)</f>
        <v>0</v>
      </c>
      <c r="BJ786" s="24" t="s">
        <v>79</v>
      </c>
      <c r="BK786" s="213">
        <f>ROUND(I786*H786,2)</f>
        <v>0</v>
      </c>
      <c r="BL786" s="24" t="s">
        <v>178</v>
      </c>
      <c r="BM786" s="24" t="s">
        <v>1378</v>
      </c>
    </row>
    <row r="787" spans="2:65" s="12" customFormat="1" ht="13.5">
      <c r="B787" s="214"/>
      <c r="C787" s="215"/>
      <c r="D787" s="216" t="s">
        <v>180</v>
      </c>
      <c r="E787" s="217" t="s">
        <v>21</v>
      </c>
      <c r="F787" s="218" t="s">
        <v>1379</v>
      </c>
      <c r="G787" s="215"/>
      <c r="H787" s="219">
        <v>250</v>
      </c>
      <c r="I787" s="220"/>
      <c r="J787" s="215"/>
      <c r="K787" s="215"/>
      <c r="L787" s="221"/>
      <c r="M787" s="222"/>
      <c r="N787" s="223"/>
      <c r="O787" s="223"/>
      <c r="P787" s="223"/>
      <c r="Q787" s="223"/>
      <c r="R787" s="223"/>
      <c r="S787" s="223"/>
      <c r="T787" s="224"/>
      <c r="AT787" s="225" t="s">
        <v>180</v>
      </c>
      <c r="AU787" s="225" t="s">
        <v>83</v>
      </c>
      <c r="AV787" s="12" t="s">
        <v>83</v>
      </c>
      <c r="AW787" s="12" t="s">
        <v>35</v>
      </c>
      <c r="AX787" s="12" t="s">
        <v>79</v>
      </c>
      <c r="AY787" s="225" t="s">
        <v>171</v>
      </c>
    </row>
    <row r="788" spans="2:65" s="1" customFormat="1" ht="31.5" customHeight="1">
      <c r="B788" s="41"/>
      <c r="C788" s="202" t="s">
        <v>1380</v>
      </c>
      <c r="D788" s="202" t="s">
        <v>173</v>
      </c>
      <c r="E788" s="203" t="s">
        <v>1381</v>
      </c>
      <c r="F788" s="204" t="s">
        <v>1382</v>
      </c>
      <c r="G788" s="205" t="s">
        <v>229</v>
      </c>
      <c r="H788" s="206">
        <v>2.9689999999999999</v>
      </c>
      <c r="I788" s="207"/>
      <c r="J788" s="208">
        <f>ROUND(I788*H788,2)</f>
        <v>0</v>
      </c>
      <c r="K788" s="204" t="s">
        <v>177</v>
      </c>
      <c r="L788" s="61"/>
      <c r="M788" s="209" t="s">
        <v>21</v>
      </c>
      <c r="N788" s="210" t="s">
        <v>43</v>
      </c>
      <c r="O788" s="42"/>
      <c r="P788" s="211">
        <f>O788*H788</f>
        <v>0</v>
      </c>
      <c r="Q788" s="211">
        <v>0</v>
      </c>
      <c r="R788" s="211">
        <f>Q788*H788</f>
        <v>0</v>
      </c>
      <c r="S788" s="211">
        <v>0</v>
      </c>
      <c r="T788" s="212">
        <f>S788*H788</f>
        <v>0</v>
      </c>
      <c r="AR788" s="24" t="s">
        <v>273</v>
      </c>
      <c r="AT788" s="24" t="s">
        <v>173</v>
      </c>
      <c r="AU788" s="24" t="s">
        <v>83</v>
      </c>
      <c r="AY788" s="24" t="s">
        <v>171</v>
      </c>
      <c r="BE788" s="213">
        <f>IF(N788="základní",J788,0)</f>
        <v>0</v>
      </c>
      <c r="BF788" s="213">
        <f>IF(N788="snížená",J788,0)</f>
        <v>0</v>
      </c>
      <c r="BG788" s="213">
        <f>IF(N788="zákl. přenesená",J788,0)</f>
        <v>0</v>
      </c>
      <c r="BH788" s="213">
        <f>IF(N788="sníž. přenesená",J788,0)</f>
        <v>0</v>
      </c>
      <c r="BI788" s="213">
        <f>IF(N788="nulová",J788,0)</f>
        <v>0</v>
      </c>
      <c r="BJ788" s="24" t="s">
        <v>79</v>
      </c>
      <c r="BK788" s="213">
        <f>ROUND(I788*H788,2)</f>
        <v>0</v>
      </c>
      <c r="BL788" s="24" t="s">
        <v>273</v>
      </c>
      <c r="BM788" s="24" t="s">
        <v>1383</v>
      </c>
    </row>
    <row r="789" spans="2:65" s="11" customFormat="1" ht="29.85" customHeight="1">
      <c r="B789" s="185"/>
      <c r="C789" s="186"/>
      <c r="D789" s="199" t="s">
        <v>71</v>
      </c>
      <c r="E789" s="200" t="s">
        <v>1384</v>
      </c>
      <c r="F789" s="200" t="s">
        <v>1385</v>
      </c>
      <c r="G789" s="186"/>
      <c r="H789" s="186"/>
      <c r="I789" s="189"/>
      <c r="J789" s="201">
        <f>BK789</f>
        <v>0</v>
      </c>
      <c r="K789" s="186"/>
      <c r="L789" s="191"/>
      <c r="M789" s="192"/>
      <c r="N789" s="193"/>
      <c r="O789" s="193"/>
      <c r="P789" s="194">
        <f>SUM(P790:P799)</f>
        <v>0</v>
      </c>
      <c r="Q789" s="193"/>
      <c r="R789" s="194">
        <f>SUM(R790:R799)</f>
        <v>1.1342760000000002E-2</v>
      </c>
      <c r="S789" s="193"/>
      <c r="T789" s="195">
        <f>SUM(T790:T799)</f>
        <v>0</v>
      </c>
      <c r="AR789" s="196" t="s">
        <v>83</v>
      </c>
      <c r="AT789" s="197" t="s">
        <v>71</v>
      </c>
      <c r="AU789" s="197" t="s">
        <v>79</v>
      </c>
      <c r="AY789" s="196" t="s">
        <v>171</v>
      </c>
      <c r="BK789" s="198">
        <f>SUM(BK790:BK799)</f>
        <v>0</v>
      </c>
    </row>
    <row r="790" spans="2:65" s="1" customFormat="1" ht="31.5" customHeight="1">
      <c r="B790" s="41"/>
      <c r="C790" s="202" t="s">
        <v>1386</v>
      </c>
      <c r="D790" s="202" t="s">
        <v>173</v>
      </c>
      <c r="E790" s="203" t="s">
        <v>1387</v>
      </c>
      <c r="F790" s="204" t="s">
        <v>1388</v>
      </c>
      <c r="G790" s="205" t="s">
        <v>184</v>
      </c>
      <c r="H790" s="206">
        <v>7.11</v>
      </c>
      <c r="I790" s="207"/>
      <c r="J790" s="208">
        <f>ROUND(I790*H790,2)</f>
        <v>0</v>
      </c>
      <c r="K790" s="204" t="s">
        <v>21</v>
      </c>
      <c r="L790" s="61"/>
      <c r="M790" s="209" t="s">
        <v>21</v>
      </c>
      <c r="N790" s="210" t="s">
        <v>43</v>
      </c>
      <c r="O790" s="42"/>
      <c r="P790" s="211">
        <f>O790*H790</f>
        <v>0</v>
      </c>
      <c r="Q790" s="211">
        <v>5.1000000000000004E-4</v>
      </c>
      <c r="R790" s="211">
        <f>Q790*H790</f>
        <v>3.6261000000000006E-3</v>
      </c>
      <c r="S790" s="211">
        <v>0</v>
      </c>
      <c r="T790" s="212">
        <f>S790*H790</f>
        <v>0</v>
      </c>
      <c r="AR790" s="24" t="s">
        <v>273</v>
      </c>
      <c r="AT790" s="24" t="s">
        <v>173</v>
      </c>
      <c r="AU790" s="24" t="s">
        <v>83</v>
      </c>
      <c r="AY790" s="24" t="s">
        <v>171</v>
      </c>
      <c r="BE790" s="213">
        <f>IF(N790="základní",J790,0)</f>
        <v>0</v>
      </c>
      <c r="BF790" s="213">
        <f>IF(N790="snížená",J790,0)</f>
        <v>0</v>
      </c>
      <c r="BG790" s="213">
        <f>IF(N790="zákl. přenesená",J790,0)</f>
        <v>0</v>
      </c>
      <c r="BH790" s="213">
        <f>IF(N790="sníž. přenesená",J790,0)</f>
        <v>0</v>
      </c>
      <c r="BI790" s="213">
        <f>IF(N790="nulová",J790,0)</f>
        <v>0</v>
      </c>
      <c r="BJ790" s="24" t="s">
        <v>79</v>
      </c>
      <c r="BK790" s="213">
        <f>ROUND(I790*H790,2)</f>
        <v>0</v>
      </c>
      <c r="BL790" s="24" t="s">
        <v>273</v>
      </c>
      <c r="BM790" s="24" t="s">
        <v>1389</v>
      </c>
    </row>
    <row r="791" spans="2:65" s="12" customFormat="1" ht="13.5">
      <c r="B791" s="214"/>
      <c r="C791" s="215"/>
      <c r="D791" s="226" t="s">
        <v>180</v>
      </c>
      <c r="E791" s="227" t="s">
        <v>21</v>
      </c>
      <c r="F791" s="228" t="s">
        <v>1390</v>
      </c>
      <c r="G791" s="215"/>
      <c r="H791" s="229">
        <v>1.47</v>
      </c>
      <c r="I791" s="220"/>
      <c r="J791" s="215"/>
      <c r="K791" s="215"/>
      <c r="L791" s="221"/>
      <c r="M791" s="222"/>
      <c r="N791" s="223"/>
      <c r="O791" s="223"/>
      <c r="P791" s="223"/>
      <c r="Q791" s="223"/>
      <c r="R791" s="223"/>
      <c r="S791" s="223"/>
      <c r="T791" s="224"/>
      <c r="AT791" s="225" t="s">
        <v>180</v>
      </c>
      <c r="AU791" s="225" t="s">
        <v>83</v>
      </c>
      <c r="AV791" s="12" t="s">
        <v>83</v>
      </c>
      <c r="AW791" s="12" t="s">
        <v>35</v>
      </c>
      <c r="AX791" s="12" t="s">
        <v>72</v>
      </c>
      <c r="AY791" s="225" t="s">
        <v>171</v>
      </c>
    </row>
    <row r="792" spans="2:65" s="12" customFormat="1" ht="13.5">
      <c r="B792" s="214"/>
      <c r="C792" s="215"/>
      <c r="D792" s="226" t="s">
        <v>180</v>
      </c>
      <c r="E792" s="227" t="s">
        <v>21</v>
      </c>
      <c r="F792" s="228" t="s">
        <v>1391</v>
      </c>
      <c r="G792" s="215"/>
      <c r="H792" s="229">
        <v>1.44</v>
      </c>
      <c r="I792" s="220"/>
      <c r="J792" s="215"/>
      <c r="K792" s="215"/>
      <c r="L792" s="221"/>
      <c r="M792" s="222"/>
      <c r="N792" s="223"/>
      <c r="O792" s="223"/>
      <c r="P792" s="223"/>
      <c r="Q792" s="223"/>
      <c r="R792" s="223"/>
      <c r="S792" s="223"/>
      <c r="T792" s="224"/>
      <c r="AT792" s="225" t="s">
        <v>180</v>
      </c>
      <c r="AU792" s="225" t="s">
        <v>83</v>
      </c>
      <c r="AV792" s="12" t="s">
        <v>83</v>
      </c>
      <c r="AW792" s="12" t="s">
        <v>35</v>
      </c>
      <c r="AX792" s="12" t="s">
        <v>72</v>
      </c>
      <c r="AY792" s="225" t="s">
        <v>171</v>
      </c>
    </row>
    <row r="793" spans="2:65" s="12" customFormat="1" ht="13.5">
      <c r="B793" s="214"/>
      <c r="C793" s="215"/>
      <c r="D793" s="226" t="s">
        <v>180</v>
      </c>
      <c r="E793" s="227" t="s">
        <v>21</v>
      </c>
      <c r="F793" s="228" t="s">
        <v>1392</v>
      </c>
      <c r="G793" s="215"/>
      <c r="H793" s="229">
        <v>2.82</v>
      </c>
      <c r="I793" s="220"/>
      <c r="J793" s="215"/>
      <c r="K793" s="215"/>
      <c r="L793" s="221"/>
      <c r="M793" s="222"/>
      <c r="N793" s="223"/>
      <c r="O793" s="223"/>
      <c r="P793" s="223"/>
      <c r="Q793" s="223"/>
      <c r="R793" s="223"/>
      <c r="S793" s="223"/>
      <c r="T793" s="224"/>
      <c r="AT793" s="225" t="s">
        <v>180</v>
      </c>
      <c r="AU793" s="225" t="s">
        <v>83</v>
      </c>
      <c r="AV793" s="12" t="s">
        <v>83</v>
      </c>
      <c r="AW793" s="12" t="s">
        <v>35</v>
      </c>
      <c r="AX793" s="12" t="s">
        <v>72</v>
      </c>
      <c r="AY793" s="225" t="s">
        <v>171</v>
      </c>
    </row>
    <row r="794" spans="2:65" s="12" customFormat="1" ht="13.5">
      <c r="B794" s="214"/>
      <c r="C794" s="215"/>
      <c r="D794" s="226" t="s">
        <v>180</v>
      </c>
      <c r="E794" s="227" t="s">
        <v>21</v>
      </c>
      <c r="F794" s="228" t="s">
        <v>1393</v>
      </c>
      <c r="G794" s="215"/>
      <c r="H794" s="229">
        <v>1.38</v>
      </c>
      <c r="I794" s="220"/>
      <c r="J794" s="215"/>
      <c r="K794" s="215"/>
      <c r="L794" s="221"/>
      <c r="M794" s="222"/>
      <c r="N794" s="223"/>
      <c r="O794" s="223"/>
      <c r="P794" s="223"/>
      <c r="Q794" s="223"/>
      <c r="R794" s="223"/>
      <c r="S794" s="223"/>
      <c r="T794" s="224"/>
      <c r="AT794" s="225" t="s">
        <v>180</v>
      </c>
      <c r="AU794" s="225" t="s">
        <v>83</v>
      </c>
      <c r="AV794" s="12" t="s">
        <v>83</v>
      </c>
      <c r="AW794" s="12" t="s">
        <v>35</v>
      </c>
      <c r="AX794" s="12" t="s">
        <v>72</v>
      </c>
      <c r="AY794" s="225" t="s">
        <v>171</v>
      </c>
    </row>
    <row r="795" spans="2:65" s="13" customFormat="1" ht="13.5">
      <c r="B795" s="230"/>
      <c r="C795" s="231"/>
      <c r="D795" s="216" t="s">
        <v>180</v>
      </c>
      <c r="E795" s="241" t="s">
        <v>21</v>
      </c>
      <c r="F795" s="242" t="s">
        <v>207</v>
      </c>
      <c r="G795" s="231"/>
      <c r="H795" s="243">
        <v>7.11</v>
      </c>
      <c r="I795" s="235"/>
      <c r="J795" s="231"/>
      <c r="K795" s="231"/>
      <c r="L795" s="236"/>
      <c r="M795" s="237"/>
      <c r="N795" s="238"/>
      <c r="O795" s="238"/>
      <c r="P795" s="238"/>
      <c r="Q795" s="238"/>
      <c r="R795" s="238"/>
      <c r="S795" s="238"/>
      <c r="T795" s="239"/>
      <c r="AT795" s="240" t="s">
        <v>180</v>
      </c>
      <c r="AU795" s="240" t="s">
        <v>83</v>
      </c>
      <c r="AV795" s="13" t="s">
        <v>178</v>
      </c>
      <c r="AW795" s="13" t="s">
        <v>35</v>
      </c>
      <c r="AX795" s="13" t="s">
        <v>79</v>
      </c>
      <c r="AY795" s="240" t="s">
        <v>171</v>
      </c>
    </row>
    <row r="796" spans="2:65" s="1" customFormat="1" ht="22.5" customHeight="1">
      <c r="B796" s="41"/>
      <c r="C796" s="202" t="s">
        <v>1394</v>
      </c>
      <c r="D796" s="202" t="s">
        <v>173</v>
      </c>
      <c r="E796" s="203" t="s">
        <v>1395</v>
      </c>
      <c r="F796" s="204" t="s">
        <v>1396</v>
      </c>
      <c r="G796" s="205" t="s">
        <v>184</v>
      </c>
      <c r="H796" s="206">
        <v>36.746000000000002</v>
      </c>
      <c r="I796" s="207"/>
      <c r="J796" s="208">
        <f>ROUND(I796*H796,2)</f>
        <v>0</v>
      </c>
      <c r="K796" s="204" t="s">
        <v>177</v>
      </c>
      <c r="L796" s="61"/>
      <c r="M796" s="209" t="s">
        <v>21</v>
      </c>
      <c r="N796" s="210" t="s">
        <v>43</v>
      </c>
      <c r="O796" s="42"/>
      <c r="P796" s="211">
        <f>O796*H796</f>
        <v>0</v>
      </c>
      <c r="Q796" s="211">
        <v>2.1000000000000001E-4</v>
      </c>
      <c r="R796" s="211">
        <f>Q796*H796</f>
        <v>7.7166600000000011E-3</v>
      </c>
      <c r="S796" s="211">
        <v>0</v>
      </c>
      <c r="T796" s="212">
        <f>S796*H796</f>
        <v>0</v>
      </c>
      <c r="AR796" s="24" t="s">
        <v>273</v>
      </c>
      <c r="AT796" s="24" t="s">
        <v>173</v>
      </c>
      <c r="AU796" s="24" t="s">
        <v>83</v>
      </c>
      <c r="AY796" s="24" t="s">
        <v>171</v>
      </c>
      <c r="BE796" s="213">
        <f>IF(N796="základní",J796,0)</f>
        <v>0</v>
      </c>
      <c r="BF796" s="213">
        <f>IF(N796="snížená",J796,0)</f>
        <v>0</v>
      </c>
      <c r="BG796" s="213">
        <f>IF(N796="zákl. přenesená",J796,0)</f>
        <v>0</v>
      </c>
      <c r="BH796" s="213">
        <f>IF(N796="sníž. přenesená",J796,0)</f>
        <v>0</v>
      </c>
      <c r="BI796" s="213">
        <f>IF(N796="nulová",J796,0)</f>
        <v>0</v>
      </c>
      <c r="BJ796" s="24" t="s">
        <v>79</v>
      </c>
      <c r="BK796" s="213">
        <f>ROUND(I796*H796,2)</f>
        <v>0</v>
      </c>
      <c r="BL796" s="24" t="s">
        <v>273</v>
      </c>
      <c r="BM796" s="24" t="s">
        <v>1397</v>
      </c>
    </row>
    <row r="797" spans="2:65" s="12" customFormat="1" ht="13.5">
      <c r="B797" s="214"/>
      <c r="C797" s="215"/>
      <c r="D797" s="226" t="s">
        <v>180</v>
      </c>
      <c r="E797" s="227" t="s">
        <v>21</v>
      </c>
      <c r="F797" s="228" t="s">
        <v>340</v>
      </c>
      <c r="G797" s="215"/>
      <c r="H797" s="229">
        <v>33.116</v>
      </c>
      <c r="I797" s="220"/>
      <c r="J797" s="215"/>
      <c r="K797" s="215"/>
      <c r="L797" s="221"/>
      <c r="M797" s="222"/>
      <c r="N797" s="223"/>
      <c r="O797" s="223"/>
      <c r="P797" s="223"/>
      <c r="Q797" s="223"/>
      <c r="R797" s="223"/>
      <c r="S797" s="223"/>
      <c r="T797" s="224"/>
      <c r="AT797" s="225" t="s">
        <v>180</v>
      </c>
      <c r="AU797" s="225" t="s">
        <v>83</v>
      </c>
      <c r="AV797" s="12" t="s">
        <v>83</v>
      </c>
      <c r="AW797" s="12" t="s">
        <v>35</v>
      </c>
      <c r="AX797" s="12" t="s">
        <v>72</v>
      </c>
      <c r="AY797" s="225" t="s">
        <v>171</v>
      </c>
    </row>
    <row r="798" spans="2:65" s="12" customFormat="1" ht="13.5">
      <c r="B798" s="214"/>
      <c r="C798" s="215"/>
      <c r="D798" s="226" t="s">
        <v>180</v>
      </c>
      <c r="E798" s="227" t="s">
        <v>21</v>
      </c>
      <c r="F798" s="228" t="s">
        <v>341</v>
      </c>
      <c r="G798" s="215"/>
      <c r="H798" s="229">
        <v>3.63</v>
      </c>
      <c r="I798" s="220"/>
      <c r="J798" s="215"/>
      <c r="K798" s="215"/>
      <c r="L798" s="221"/>
      <c r="M798" s="222"/>
      <c r="N798" s="223"/>
      <c r="O798" s="223"/>
      <c r="P798" s="223"/>
      <c r="Q798" s="223"/>
      <c r="R798" s="223"/>
      <c r="S798" s="223"/>
      <c r="T798" s="224"/>
      <c r="AT798" s="225" t="s">
        <v>180</v>
      </c>
      <c r="AU798" s="225" t="s">
        <v>83</v>
      </c>
      <c r="AV798" s="12" t="s">
        <v>83</v>
      </c>
      <c r="AW798" s="12" t="s">
        <v>35</v>
      </c>
      <c r="AX798" s="12" t="s">
        <v>72</v>
      </c>
      <c r="AY798" s="225" t="s">
        <v>171</v>
      </c>
    </row>
    <row r="799" spans="2:65" s="13" customFormat="1" ht="13.5">
      <c r="B799" s="230"/>
      <c r="C799" s="231"/>
      <c r="D799" s="226" t="s">
        <v>180</v>
      </c>
      <c r="E799" s="232" t="s">
        <v>21</v>
      </c>
      <c r="F799" s="233" t="s">
        <v>207</v>
      </c>
      <c r="G799" s="231"/>
      <c r="H799" s="234">
        <v>36.746000000000002</v>
      </c>
      <c r="I799" s="235"/>
      <c r="J799" s="231"/>
      <c r="K799" s="231"/>
      <c r="L799" s="236"/>
      <c r="M799" s="237"/>
      <c r="N799" s="238"/>
      <c r="O799" s="238"/>
      <c r="P799" s="238"/>
      <c r="Q799" s="238"/>
      <c r="R799" s="238"/>
      <c r="S799" s="238"/>
      <c r="T799" s="239"/>
      <c r="AT799" s="240" t="s">
        <v>180</v>
      </c>
      <c r="AU799" s="240" t="s">
        <v>83</v>
      </c>
      <c r="AV799" s="13" t="s">
        <v>178</v>
      </c>
      <c r="AW799" s="13" t="s">
        <v>35</v>
      </c>
      <c r="AX799" s="13" t="s">
        <v>79</v>
      </c>
      <c r="AY799" s="240" t="s">
        <v>171</v>
      </c>
    </row>
    <row r="800" spans="2:65" s="11" customFormat="1" ht="29.85" customHeight="1">
      <c r="B800" s="185"/>
      <c r="C800" s="186"/>
      <c r="D800" s="199" t="s">
        <v>71</v>
      </c>
      <c r="E800" s="200" t="s">
        <v>1398</v>
      </c>
      <c r="F800" s="200" t="s">
        <v>1399</v>
      </c>
      <c r="G800" s="186"/>
      <c r="H800" s="186"/>
      <c r="I800" s="189"/>
      <c r="J800" s="201">
        <f>BK800</f>
        <v>0</v>
      </c>
      <c r="K800" s="186"/>
      <c r="L800" s="191"/>
      <c r="M800" s="192"/>
      <c r="N800" s="193"/>
      <c r="O800" s="193"/>
      <c r="P800" s="194">
        <f>SUM(P801:P823)</f>
        <v>0</v>
      </c>
      <c r="Q800" s="193"/>
      <c r="R800" s="194">
        <f>SUM(R801:R823)</f>
        <v>1.6004936300000003</v>
      </c>
      <c r="S800" s="193"/>
      <c r="T800" s="195">
        <f>SUM(T801:T823)</f>
        <v>0.33766037000000004</v>
      </c>
      <c r="AR800" s="196" t="s">
        <v>83</v>
      </c>
      <c r="AT800" s="197" t="s">
        <v>71</v>
      </c>
      <c r="AU800" s="197" t="s">
        <v>79</v>
      </c>
      <c r="AY800" s="196" t="s">
        <v>171</v>
      </c>
      <c r="BK800" s="198">
        <f>SUM(BK801:BK823)</f>
        <v>0</v>
      </c>
    </row>
    <row r="801" spans="2:65" s="1" customFormat="1" ht="22.5" customHeight="1">
      <c r="B801" s="41"/>
      <c r="C801" s="202" t="s">
        <v>1400</v>
      </c>
      <c r="D801" s="202" t="s">
        <v>173</v>
      </c>
      <c r="E801" s="203" t="s">
        <v>1401</v>
      </c>
      <c r="F801" s="204" t="s">
        <v>1402</v>
      </c>
      <c r="G801" s="205" t="s">
        <v>184</v>
      </c>
      <c r="H801" s="206">
        <v>1089.2270000000001</v>
      </c>
      <c r="I801" s="207"/>
      <c r="J801" s="208">
        <f>ROUND(I801*H801,2)</f>
        <v>0</v>
      </c>
      <c r="K801" s="204" t="s">
        <v>177</v>
      </c>
      <c r="L801" s="61"/>
      <c r="M801" s="209" t="s">
        <v>21</v>
      </c>
      <c r="N801" s="210" t="s">
        <v>43</v>
      </c>
      <c r="O801" s="42"/>
      <c r="P801" s="211">
        <f>O801*H801</f>
        <v>0</v>
      </c>
      <c r="Q801" s="211">
        <v>1E-3</v>
      </c>
      <c r="R801" s="211">
        <f>Q801*H801</f>
        <v>1.0892270000000002</v>
      </c>
      <c r="S801" s="211">
        <v>3.1E-4</v>
      </c>
      <c r="T801" s="212">
        <f>S801*H801</f>
        <v>0.33766037000000004</v>
      </c>
      <c r="AR801" s="24" t="s">
        <v>273</v>
      </c>
      <c r="AT801" s="24" t="s">
        <v>173</v>
      </c>
      <c r="AU801" s="24" t="s">
        <v>83</v>
      </c>
      <c r="AY801" s="24" t="s">
        <v>171</v>
      </c>
      <c r="BE801" s="213">
        <f>IF(N801="základní",J801,0)</f>
        <v>0</v>
      </c>
      <c r="BF801" s="213">
        <f>IF(N801="snížená",J801,0)</f>
        <v>0</v>
      </c>
      <c r="BG801" s="213">
        <f>IF(N801="zákl. přenesená",J801,0)</f>
        <v>0</v>
      </c>
      <c r="BH801" s="213">
        <f>IF(N801="sníž. přenesená",J801,0)</f>
        <v>0</v>
      </c>
      <c r="BI801" s="213">
        <f>IF(N801="nulová",J801,0)</f>
        <v>0</v>
      </c>
      <c r="BJ801" s="24" t="s">
        <v>79</v>
      </c>
      <c r="BK801" s="213">
        <f>ROUND(I801*H801,2)</f>
        <v>0</v>
      </c>
      <c r="BL801" s="24" t="s">
        <v>273</v>
      </c>
      <c r="BM801" s="24" t="s">
        <v>1403</v>
      </c>
    </row>
    <row r="802" spans="2:65" s="12" customFormat="1" ht="13.5">
      <c r="B802" s="214"/>
      <c r="C802" s="215"/>
      <c r="D802" s="226" t="s">
        <v>180</v>
      </c>
      <c r="E802" s="227" t="s">
        <v>21</v>
      </c>
      <c r="F802" s="228" t="s">
        <v>301</v>
      </c>
      <c r="G802" s="215"/>
      <c r="H802" s="229">
        <v>168</v>
      </c>
      <c r="I802" s="220"/>
      <c r="J802" s="215"/>
      <c r="K802" s="215"/>
      <c r="L802" s="221"/>
      <c r="M802" s="222"/>
      <c r="N802" s="223"/>
      <c r="O802" s="223"/>
      <c r="P802" s="223"/>
      <c r="Q802" s="223"/>
      <c r="R802" s="223"/>
      <c r="S802" s="223"/>
      <c r="T802" s="224"/>
      <c r="AT802" s="225" t="s">
        <v>180</v>
      </c>
      <c r="AU802" s="225" t="s">
        <v>83</v>
      </c>
      <c r="AV802" s="12" t="s">
        <v>83</v>
      </c>
      <c r="AW802" s="12" t="s">
        <v>35</v>
      </c>
      <c r="AX802" s="12" t="s">
        <v>72</v>
      </c>
      <c r="AY802" s="225" t="s">
        <v>171</v>
      </c>
    </row>
    <row r="803" spans="2:65" s="12" customFormat="1" ht="27">
      <c r="B803" s="214"/>
      <c r="C803" s="215"/>
      <c r="D803" s="226" t="s">
        <v>180</v>
      </c>
      <c r="E803" s="227" t="s">
        <v>21</v>
      </c>
      <c r="F803" s="228" t="s">
        <v>334</v>
      </c>
      <c r="G803" s="215"/>
      <c r="H803" s="229">
        <v>60.41</v>
      </c>
      <c r="I803" s="220"/>
      <c r="J803" s="215"/>
      <c r="K803" s="215"/>
      <c r="L803" s="221"/>
      <c r="M803" s="222"/>
      <c r="N803" s="223"/>
      <c r="O803" s="223"/>
      <c r="P803" s="223"/>
      <c r="Q803" s="223"/>
      <c r="R803" s="223"/>
      <c r="S803" s="223"/>
      <c r="T803" s="224"/>
      <c r="AT803" s="225" t="s">
        <v>180</v>
      </c>
      <c r="AU803" s="225" t="s">
        <v>83</v>
      </c>
      <c r="AV803" s="12" t="s">
        <v>83</v>
      </c>
      <c r="AW803" s="12" t="s">
        <v>35</v>
      </c>
      <c r="AX803" s="12" t="s">
        <v>72</v>
      </c>
      <c r="AY803" s="225" t="s">
        <v>171</v>
      </c>
    </row>
    <row r="804" spans="2:65" s="12" customFormat="1" ht="13.5">
      <c r="B804" s="214"/>
      <c r="C804" s="215"/>
      <c r="D804" s="226" t="s">
        <v>180</v>
      </c>
      <c r="E804" s="227" t="s">
        <v>21</v>
      </c>
      <c r="F804" s="228" t="s">
        <v>335</v>
      </c>
      <c r="G804" s="215"/>
      <c r="H804" s="229">
        <v>16.52</v>
      </c>
      <c r="I804" s="220"/>
      <c r="J804" s="215"/>
      <c r="K804" s="215"/>
      <c r="L804" s="221"/>
      <c r="M804" s="222"/>
      <c r="N804" s="223"/>
      <c r="O804" s="223"/>
      <c r="P804" s="223"/>
      <c r="Q804" s="223"/>
      <c r="R804" s="223"/>
      <c r="S804" s="223"/>
      <c r="T804" s="224"/>
      <c r="AT804" s="225" t="s">
        <v>180</v>
      </c>
      <c r="AU804" s="225" t="s">
        <v>83</v>
      </c>
      <c r="AV804" s="12" t="s">
        <v>83</v>
      </c>
      <c r="AW804" s="12" t="s">
        <v>35</v>
      </c>
      <c r="AX804" s="12" t="s">
        <v>72</v>
      </c>
      <c r="AY804" s="225" t="s">
        <v>171</v>
      </c>
    </row>
    <row r="805" spans="2:65" s="12" customFormat="1" ht="13.5">
      <c r="B805" s="214"/>
      <c r="C805" s="215"/>
      <c r="D805" s="226" t="s">
        <v>180</v>
      </c>
      <c r="E805" s="227" t="s">
        <v>21</v>
      </c>
      <c r="F805" s="228" t="s">
        <v>336</v>
      </c>
      <c r="G805" s="215"/>
      <c r="H805" s="229">
        <v>14.355</v>
      </c>
      <c r="I805" s="220"/>
      <c r="J805" s="215"/>
      <c r="K805" s="215"/>
      <c r="L805" s="221"/>
      <c r="M805" s="222"/>
      <c r="N805" s="223"/>
      <c r="O805" s="223"/>
      <c r="P805" s="223"/>
      <c r="Q805" s="223"/>
      <c r="R805" s="223"/>
      <c r="S805" s="223"/>
      <c r="T805" s="224"/>
      <c r="AT805" s="225" t="s">
        <v>180</v>
      </c>
      <c r="AU805" s="225" t="s">
        <v>83</v>
      </c>
      <c r="AV805" s="12" t="s">
        <v>83</v>
      </c>
      <c r="AW805" s="12" t="s">
        <v>35</v>
      </c>
      <c r="AX805" s="12" t="s">
        <v>72</v>
      </c>
      <c r="AY805" s="225" t="s">
        <v>171</v>
      </c>
    </row>
    <row r="806" spans="2:65" s="12" customFormat="1" ht="13.5">
      <c r="B806" s="214"/>
      <c r="C806" s="215"/>
      <c r="D806" s="226" t="s">
        <v>180</v>
      </c>
      <c r="E806" s="227" t="s">
        <v>21</v>
      </c>
      <c r="F806" s="228" t="s">
        <v>337</v>
      </c>
      <c r="G806" s="215"/>
      <c r="H806" s="229">
        <v>14.19</v>
      </c>
      <c r="I806" s="220"/>
      <c r="J806" s="215"/>
      <c r="K806" s="215"/>
      <c r="L806" s="221"/>
      <c r="M806" s="222"/>
      <c r="N806" s="223"/>
      <c r="O806" s="223"/>
      <c r="P806" s="223"/>
      <c r="Q806" s="223"/>
      <c r="R806" s="223"/>
      <c r="S806" s="223"/>
      <c r="T806" s="224"/>
      <c r="AT806" s="225" t="s">
        <v>180</v>
      </c>
      <c r="AU806" s="225" t="s">
        <v>83</v>
      </c>
      <c r="AV806" s="12" t="s">
        <v>83</v>
      </c>
      <c r="AW806" s="12" t="s">
        <v>35</v>
      </c>
      <c r="AX806" s="12" t="s">
        <v>72</v>
      </c>
      <c r="AY806" s="225" t="s">
        <v>171</v>
      </c>
    </row>
    <row r="807" spans="2:65" s="12" customFormat="1" ht="13.5">
      <c r="B807" s="214"/>
      <c r="C807" s="215"/>
      <c r="D807" s="226" t="s">
        <v>180</v>
      </c>
      <c r="E807" s="227" t="s">
        <v>21</v>
      </c>
      <c r="F807" s="228" t="s">
        <v>338</v>
      </c>
      <c r="G807" s="215"/>
      <c r="H807" s="229">
        <v>4.95</v>
      </c>
      <c r="I807" s="220"/>
      <c r="J807" s="215"/>
      <c r="K807" s="215"/>
      <c r="L807" s="221"/>
      <c r="M807" s="222"/>
      <c r="N807" s="223"/>
      <c r="O807" s="223"/>
      <c r="P807" s="223"/>
      <c r="Q807" s="223"/>
      <c r="R807" s="223"/>
      <c r="S807" s="223"/>
      <c r="T807" s="224"/>
      <c r="AT807" s="225" t="s">
        <v>180</v>
      </c>
      <c r="AU807" s="225" t="s">
        <v>83</v>
      </c>
      <c r="AV807" s="12" t="s">
        <v>83</v>
      </c>
      <c r="AW807" s="12" t="s">
        <v>35</v>
      </c>
      <c r="AX807" s="12" t="s">
        <v>72</v>
      </c>
      <c r="AY807" s="225" t="s">
        <v>171</v>
      </c>
    </row>
    <row r="808" spans="2:65" s="12" customFormat="1" ht="13.5">
      <c r="B808" s="214"/>
      <c r="C808" s="215"/>
      <c r="D808" s="226" t="s">
        <v>180</v>
      </c>
      <c r="E808" s="227" t="s">
        <v>21</v>
      </c>
      <c r="F808" s="228" t="s">
        <v>339</v>
      </c>
      <c r="G808" s="215"/>
      <c r="H808" s="229">
        <v>5.3449999999999998</v>
      </c>
      <c r="I808" s="220"/>
      <c r="J808" s="215"/>
      <c r="K808" s="215"/>
      <c r="L808" s="221"/>
      <c r="M808" s="222"/>
      <c r="N808" s="223"/>
      <c r="O808" s="223"/>
      <c r="P808" s="223"/>
      <c r="Q808" s="223"/>
      <c r="R808" s="223"/>
      <c r="S808" s="223"/>
      <c r="T808" s="224"/>
      <c r="AT808" s="225" t="s">
        <v>180</v>
      </c>
      <c r="AU808" s="225" t="s">
        <v>83</v>
      </c>
      <c r="AV808" s="12" t="s">
        <v>83</v>
      </c>
      <c r="AW808" s="12" t="s">
        <v>35</v>
      </c>
      <c r="AX808" s="12" t="s">
        <v>72</v>
      </c>
      <c r="AY808" s="225" t="s">
        <v>171</v>
      </c>
    </row>
    <row r="809" spans="2:65" s="12" customFormat="1" ht="13.5">
      <c r="B809" s="214"/>
      <c r="C809" s="215"/>
      <c r="D809" s="226" t="s">
        <v>180</v>
      </c>
      <c r="E809" s="227" t="s">
        <v>21</v>
      </c>
      <c r="F809" s="228" t="s">
        <v>340</v>
      </c>
      <c r="G809" s="215"/>
      <c r="H809" s="229">
        <v>33.116</v>
      </c>
      <c r="I809" s="220"/>
      <c r="J809" s="215"/>
      <c r="K809" s="215"/>
      <c r="L809" s="221"/>
      <c r="M809" s="222"/>
      <c r="N809" s="223"/>
      <c r="O809" s="223"/>
      <c r="P809" s="223"/>
      <c r="Q809" s="223"/>
      <c r="R809" s="223"/>
      <c r="S809" s="223"/>
      <c r="T809" s="224"/>
      <c r="AT809" s="225" t="s">
        <v>180</v>
      </c>
      <c r="AU809" s="225" t="s">
        <v>83</v>
      </c>
      <c r="AV809" s="12" t="s">
        <v>83</v>
      </c>
      <c r="AW809" s="12" t="s">
        <v>35</v>
      </c>
      <c r="AX809" s="12" t="s">
        <v>72</v>
      </c>
      <c r="AY809" s="225" t="s">
        <v>171</v>
      </c>
    </row>
    <row r="810" spans="2:65" s="12" customFormat="1" ht="13.5">
      <c r="B810" s="214"/>
      <c r="C810" s="215"/>
      <c r="D810" s="226" t="s">
        <v>180</v>
      </c>
      <c r="E810" s="227" t="s">
        <v>21</v>
      </c>
      <c r="F810" s="228" t="s">
        <v>341</v>
      </c>
      <c r="G810" s="215"/>
      <c r="H810" s="229">
        <v>3.63</v>
      </c>
      <c r="I810" s="220"/>
      <c r="J810" s="215"/>
      <c r="K810" s="215"/>
      <c r="L810" s="221"/>
      <c r="M810" s="222"/>
      <c r="N810" s="223"/>
      <c r="O810" s="223"/>
      <c r="P810" s="223"/>
      <c r="Q810" s="223"/>
      <c r="R810" s="223"/>
      <c r="S810" s="223"/>
      <c r="T810" s="224"/>
      <c r="AT810" s="225" t="s">
        <v>180</v>
      </c>
      <c r="AU810" s="225" t="s">
        <v>83</v>
      </c>
      <c r="AV810" s="12" t="s">
        <v>83</v>
      </c>
      <c r="AW810" s="12" t="s">
        <v>35</v>
      </c>
      <c r="AX810" s="12" t="s">
        <v>72</v>
      </c>
      <c r="AY810" s="225" t="s">
        <v>171</v>
      </c>
    </row>
    <row r="811" spans="2:65" s="12" customFormat="1" ht="13.5">
      <c r="B811" s="214"/>
      <c r="C811" s="215"/>
      <c r="D811" s="226" t="s">
        <v>180</v>
      </c>
      <c r="E811" s="227" t="s">
        <v>21</v>
      </c>
      <c r="F811" s="228" t="s">
        <v>342</v>
      </c>
      <c r="G811" s="215"/>
      <c r="H811" s="229">
        <v>129.52500000000001</v>
      </c>
      <c r="I811" s="220"/>
      <c r="J811" s="215"/>
      <c r="K811" s="215"/>
      <c r="L811" s="221"/>
      <c r="M811" s="222"/>
      <c r="N811" s="223"/>
      <c r="O811" s="223"/>
      <c r="P811" s="223"/>
      <c r="Q811" s="223"/>
      <c r="R811" s="223"/>
      <c r="S811" s="223"/>
      <c r="T811" s="224"/>
      <c r="AT811" s="225" t="s">
        <v>180</v>
      </c>
      <c r="AU811" s="225" t="s">
        <v>83</v>
      </c>
      <c r="AV811" s="12" t="s">
        <v>83</v>
      </c>
      <c r="AW811" s="12" t="s">
        <v>35</v>
      </c>
      <c r="AX811" s="12" t="s">
        <v>72</v>
      </c>
      <c r="AY811" s="225" t="s">
        <v>171</v>
      </c>
    </row>
    <row r="812" spans="2:65" s="12" customFormat="1" ht="13.5">
      <c r="B812" s="214"/>
      <c r="C812" s="215"/>
      <c r="D812" s="226" t="s">
        <v>180</v>
      </c>
      <c r="E812" s="227" t="s">
        <v>21</v>
      </c>
      <c r="F812" s="228" t="s">
        <v>343</v>
      </c>
      <c r="G812" s="215"/>
      <c r="H812" s="229">
        <v>126.06</v>
      </c>
      <c r="I812" s="220"/>
      <c r="J812" s="215"/>
      <c r="K812" s="215"/>
      <c r="L812" s="221"/>
      <c r="M812" s="222"/>
      <c r="N812" s="223"/>
      <c r="O812" s="223"/>
      <c r="P812" s="223"/>
      <c r="Q812" s="223"/>
      <c r="R812" s="223"/>
      <c r="S812" s="223"/>
      <c r="T812" s="224"/>
      <c r="AT812" s="225" t="s">
        <v>180</v>
      </c>
      <c r="AU812" s="225" t="s">
        <v>83</v>
      </c>
      <c r="AV812" s="12" t="s">
        <v>83</v>
      </c>
      <c r="AW812" s="12" t="s">
        <v>35</v>
      </c>
      <c r="AX812" s="12" t="s">
        <v>72</v>
      </c>
      <c r="AY812" s="225" t="s">
        <v>171</v>
      </c>
    </row>
    <row r="813" spans="2:65" s="12" customFormat="1" ht="13.5">
      <c r="B813" s="214"/>
      <c r="C813" s="215"/>
      <c r="D813" s="226" t="s">
        <v>180</v>
      </c>
      <c r="E813" s="227" t="s">
        <v>21</v>
      </c>
      <c r="F813" s="228" t="s">
        <v>302</v>
      </c>
      <c r="G813" s="215"/>
      <c r="H813" s="229">
        <v>297.48</v>
      </c>
      <c r="I813" s="220"/>
      <c r="J813" s="215"/>
      <c r="K813" s="215"/>
      <c r="L813" s="221"/>
      <c r="M813" s="222"/>
      <c r="N813" s="223"/>
      <c r="O813" s="223"/>
      <c r="P813" s="223"/>
      <c r="Q813" s="223"/>
      <c r="R813" s="223"/>
      <c r="S813" s="223"/>
      <c r="T813" s="224"/>
      <c r="AT813" s="225" t="s">
        <v>180</v>
      </c>
      <c r="AU813" s="225" t="s">
        <v>83</v>
      </c>
      <c r="AV813" s="12" t="s">
        <v>83</v>
      </c>
      <c r="AW813" s="12" t="s">
        <v>35</v>
      </c>
      <c r="AX813" s="12" t="s">
        <v>72</v>
      </c>
      <c r="AY813" s="225" t="s">
        <v>171</v>
      </c>
    </row>
    <row r="814" spans="2:65" s="12" customFormat="1" ht="13.5">
      <c r="B814" s="214"/>
      <c r="C814" s="215"/>
      <c r="D814" s="226" t="s">
        <v>180</v>
      </c>
      <c r="E814" s="227" t="s">
        <v>21</v>
      </c>
      <c r="F814" s="228" t="s">
        <v>344</v>
      </c>
      <c r="G814" s="215"/>
      <c r="H814" s="229">
        <v>56.625</v>
      </c>
      <c r="I814" s="220"/>
      <c r="J814" s="215"/>
      <c r="K814" s="215"/>
      <c r="L814" s="221"/>
      <c r="M814" s="222"/>
      <c r="N814" s="223"/>
      <c r="O814" s="223"/>
      <c r="P814" s="223"/>
      <c r="Q814" s="223"/>
      <c r="R814" s="223"/>
      <c r="S814" s="223"/>
      <c r="T814" s="224"/>
      <c r="AT814" s="225" t="s">
        <v>180</v>
      </c>
      <c r="AU814" s="225" t="s">
        <v>83</v>
      </c>
      <c r="AV814" s="12" t="s">
        <v>83</v>
      </c>
      <c r="AW814" s="12" t="s">
        <v>35</v>
      </c>
      <c r="AX814" s="12" t="s">
        <v>72</v>
      </c>
      <c r="AY814" s="225" t="s">
        <v>171</v>
      </c>
    </row>
    <row r="815" spans="2:65" s="12" customFormat="1" ht="13.5">
      <c r="B815" s="214"/>
      <c r="C815" s="215"/>
      <c r="D815" s="226" t="s">
        <v>180</v>
      </c>
      <c r="E815" s="227" t="s">
        <v>21</v>
      </c>
      <c r="F815" s="228" t="s">
        <v>345</v>
      </c>
      <c r="G815" s="215"/>
      <c r="H815" s="229">
        <v>60</v>
      </c>
      <c r="I815" s="220"/>
      <c r="J815" s="215"/>
      <c r="K815" s="215"/>
      <c r="L815" s="221"/>
      <c r="M815" s="222"/>
      <c r="N815" s="223"/>
      <c r="O815" s="223"/>
      <c r="P815" s="223"/>
      <c r="Q815" s="223"/>
      <c r="R815" s="223"/>
      <c r="S815" s="223"/>
      <c r="T815" s="224"/>
      <c r="AT815" s="225" t="s">
        <v>180</v>
      </c>
      <c r="AU815" s="225" t="s">
        <v>83</v>
      </c>
      <c r="AV815" s="12" t="s">
        <v>83</v>
      </c>
      <c r="AW815" s="12" t="s">
        <v>35</v>
      </c>
      <c r="AX815" s="12" t="s">
        <v>72</v>
      </c>
      <c r="AY815" s="225" t="s">
        <v>171</v>
      </c>
    </row>
    <row r="816" spans="2:65" s="13" customFormat="1" ht="13.5">
      <c r="B816" s="230"/>
      <c r="C816" s="231"/>
      <c r="D816" s="226" t="s">
        <v>180</v>
      </c>
      <c r="E816" s="232" t="s">
        <v>21</v>
      </c>
      <c r="F816" s="233" t="s">
        <v>207</v>
      </c>
      <c r="G816" s="231"/>
      <c r="H816" s="234">
        <v>990.20600000000002</v>
      </c>
      <c r="I816" s="235"/>
      <c r="J816" s="231"/>
      <c r="K816" s="231"/>
      <c r="L816" s="236"/>
      <c r="M816" s="237"/>
      <c r="N816" s="238"/>
      <c r="O816" s="238"/>
      <c r="P816" s="238"/>
      <c r="Q816" s="238"/>
      <c r="R816" s="238"/>
      <c r="S816" s="238"/>
      <c r="T816" s="239"/>
      <c r="AT816" s="240" t="s">
        <v>180</v>
      </c>
      <c r="AU816" s="240" t="s">
        <v>83</v>
      </c>
      <c r="AV816" s="13" t="s">
        <v>178</v>
      </c>
      <c r="AW816" s="13" t="s">
        <v>35</v>
      </c>
      <c r="AX816" s="13" t="s">
        <v>79</v>
      </c>
      <c r="AY816" s="240" t="s">
        <v>171</v>
      </c>
    </row>
    <row r="817" spans="2:65" s="12" customFormat="1" ht="13.5">
      <c r="B817" s="214"/>
      <c r="C817" s="215"/>
      <c r="D817" s="216" t="s">
        <v>180</v>
      </c>
      <c r="E817" s="215"/>
      <c r="F817" s="218" t="s">
        <v>1404</v>
      </c>
      <c r="G817" s="215"/>
      <c r="H817" s="219">
        <v>1089.2270000000001</v>
      </c>
      <c r="I817" s="220"/>
      <c r="J817" s="215"/>
      <c r="K817" s="215"/>
      <c r="L817" s="221"/>
      <c r="M817" s="222"/>
      <c r="N817" s="223"/>
      <c r="O817" s="223"/>
      <c r="P817" s="223"/>
      <c r="Q817" s="223"/>
      <c r="R817" s="223"/>
      <c r="S817" s="223"/>
      <c r="T817" s="224"/>
      <c r="AT817" s="225" t="s">
        <v>180</v>
      </c>
      <c r="AU817" s="225" t="s">
        <v>83</v>
      </c>
      <c r="AV817" s="12" t="s">
        <v>83</v>
      </c>
      <c r="AW817" s="12" t="s">
        <v>6</v>
      </c>
      <c r="AX817" s="12" t="s">
        <v>79</v>
      </c>
      <c r="AY817" s="225" t="s">
        <v>171</v>
      </c>
    </row>
    <row r="818" spans="2:65" s="1" customFormat="1" ht="31.5" customHeight="1">
      <c r="B818" s="41"/>
      <c r="C818" s="202" t="s">
        <v>1405</v>
      </c>
      <c r="D818" s="202" t="s">
        <v>173</v>
      </c>
      <c r="E818" s="203" t="s">
        <v>1406</v>
      </c>
      <c r="F818" s="204" t="s">
        <v>1407</v>
      </c>
      <c r="G818" s="205" t="s">
        <v>184</v>
      </c>
      <c r="H818" s="206">
        <v>1756.93</v>
      </c>
      <c r="I818" s="207"/>
      <c r="J818" s="208">
        <f>ROUND(I818*H818,2)</f>
        <v>0</v>
      </c>
      <c r="K818" s="204" t="s">
        <v>177</v>
      </c>
      <c r="L818" s="61"/>
      <c r="M818" s="209" t="s">
        <v>21</v>
      </c>
      <c r="N818" s="210" t="s">
        <v>43</v>
      </c>
      <c r="O818" s="42"/>
      <c r="P818" s="211">
        <f>O818*H818</f>
        <v>0</v>
      </c>
      <c r="Q818" s="211">
        <v>2.9E-4</v>
      </c>
      <c r="R818" s="211">
        <f>Q818*H818</f>
        <v>0.50950970000000007</v>
      </c>
      <c r="S818" s="211">
        <v>0</v>
      </c>
      <c r="T818" s="212">
        <f>S818*H818</f>
        <v>0</v>
      </c>
      <c r="AR818" s="24" t="s">
        <v>273</v>
      </c>
      <c r="AT818" s="24" t="s">
        <v>173</v>
      </c>
      <c r="AU818" s="24" t="s">
        <v>83</v>
      </c>
      <c r="AY818" s="24" t="s">
        <v>171</v>
      </c>
      <c r="BE818" s="213">
        <f>IF(N818="základní",J818,0)</f>
        <v>0</v>
      </c>
      <c r="BF818" s="213">
        <f>IF(N818="snížená",J818,0)</f>
        <v>0</v>
      </c>
      <c r="BG818" s="213">
        <f>IF(N818="zákl. přenesená",J818,0)</f>
        <v>0</v>
      </c>
      <c r="BH818" s="213">
        <f>IF(N818="sníž. přenesená",J818,0)</f>
        <v>0</v>
      </c>
      <c r="BI818" s="213">
        <f>IF(N818="nulová",J818,0)</f>
        <v>0</v>
      </c>
      <c r="BJ818" s="24" t="s">
        <v>79</v>
      </c>
      <c r="BK818" s="213">
        <f>ROUND(I818*H818,2)</f>
        <v>0</v>
      </c>
      <c r="BL818" s="24" t="s">
        <v>273</v>
      </c>
      <c r="BM818" s="24" t="s">
        <v>1408</v>
      </c>
    </row>
    <row r="819" spans="2:65" s="12" customFormat="1" ht="27">
      <c r="B819" s="214"/>
      <c r="C819" s="215"/>
      <c r="D819" s="226" t="s">
        <v>180</v>
      </c>
      <c r="E819" s="227" t="s">
        <v>21</v>
      </c>
      <c r="F819" s="228" t="s">
        <v>1409</v>
      </c>
      <c r="G819" s="215"/>
      <c r="H819" s="229">
        <v>471.46</v>
      </c>
      <c r="I819" s="220"/>
      <c r="J819" s="215"/>
      <c r="K819" s="215"/>
      <c r="L819" s="221"/>
      <c r="M819" s="222"/>
      <c r="N819" s="223"/>
      <c r="O819" s="223"/>
      <c r="P819" s="223"/>
      <c r="Q819" s="223"/>
      <c r="R819" s="223"/>
      <c r="S819" s="223"/>
      <c r="T819" s="224"/>
      <c r="AT819" s="225" t="s">
        <v>180</v>
      </c>
      <c r="AU819" s="225" t="s">
        <v>83</v>
      </c>
      <c r="AV819" s="12" t="s">
        <v>83</v>
      </c>
      <c r="AW819" s="12" t="s">
        <v>35</v>
      </c>
      <c r="AX819" s="12" t="s">
        <v>72</v>
      </c>
      <c r="AY819" s="225" t="s">
        <v>171</v>
      </c>
    </row>
    <row r="820" spans="2:65" s="12" customFormat="1" ht="13.5">
      <c r="B820" s="214"/>
      <c r="C820" s="215"/>
      <c r="D820" s="226" t="s">
        <v>180</v>
      </c>
      <c r="E820" s="227" t="s">
        <v>21</v>
      </c>
      <c r="F820" s="228" t="s">
        <v>1410</v>
      </c>
      <c r="G820" s="215"/>
      <c r="H820" s="229">
        <v>1285.47</v>
      </c>
      <c r="I820" s="220"/>
      <c r="J820" s="215"/>
      <c r="K820" s="215"/>
      <c r="L820" s="221"/>
      <c r="M820" s="222"/>
      <c r="N820" s="223"/>
      <c r="O820" s="223"/>
      <c r="P820" s="223"/>
      <c r="Q820" s="223"/>
      <c r="R820" s="223"/>
      <c r="S820" s="223"/>
      <c r="T820" s="224"/>
      <c r="AT820" s="225" t="s">
        <v>180</v>
      </c>
      <c r="AU820" s="225" t="s">
        <v>83</v>
      </c>
      <c r="AV820" s="12" t="s">
        <v>83</v>
      </c>
      <c r="AW820" s="12" t="s">
        <v>35</v>
      </c>
      <c r="AX820" s="12" t="s">
        <v>72</v>
      </c>
      <c r="AY820" s="225" t="s">
        <v>171</v>
      </c>
    </row>
    <row r="821" spans="2:65" s="13" customFormat="1" ht="13.5">
      <c r="B821" s="230"/>
      <c r="C821" s="231"/>
      <c r="D821" s="216" t="s">
        <v>180</v>
      </c>
      <c r="E821" s="241" t="s">
        <v>21</v>
      </c>
      <c r="F821" s="242" t="s">
        <v>207</v>
      </c>
      <c r="G821" s="231"/>
      <c r="H821" s="243">
        <v>1756.93</v>
      </c>
      <c r="I821" s="235"/>
      <c r="J821" s="231"/>
      <c r="K821" s="231"/>
      <c r="L821" s="236"/>
      <c r="M821" s="237"/>
      <c r="N821" s="238"/>
      <c r="O821" s="238"/>
      <c r="P821" s="238"/>
      <c r="Q821" s="238"/>
      <c r="R821" s="238"/>
      <c r="S821" s="238"/>
      <c r="T821" s="239"/>
      <c r="AT821" s="240" t="s">
        <v>180</v>
      </c>
      <c r="AU821" s="240" t="s">
        <v>83</v>
      </c>
      <c r="AV821" s="13" t="s">
        <v>178</v>
      </c>
      <c r="AW821" s="13" t="s">
        <v>35</v>
      </c>
      <c r="AX821" s="13" t="s">
        <v>79</v>
      </c>
      <c r="AY821" s="240" t="s">
        <v>171</v>
      </c>
    </row>
    <row r="822" spans="2:65" s="1" customFormat="1" ht="31.5" customHeight="1">
      <c r="B822" s="41"/>
      <c r="C822" s="202" t="s">
        <v>1411</v>
      </c>
      <c r="D822" s="202" t="s">
        <v>173</v>
      </c>
      <c r="E822" s="203" t="s">
        <v>1412</v>
      </c>
      <c r="F822" s="204" t="s">
        <v>1413</v>
      </c>
      <c r="G822" s="205" t="s">
        <v>184</v>
      </c>
      <c r="H822" s="206">
        <v>175.69300000000001</v>
      </c>
      <c r="I822" s="207"/>
      <c r="J822" s="208">
        <f>ROUND(I822*H822,2)</f>
        <v>0</v>
      </c>
      <c r="K822" s="204" t="s">
        <v>177</v>
      </c>
      <c r="L822" s="61"/>
      <c r="M822" s="209" t="s">
        <v>21</v>
      </c>
      <c r="N822" s="210" t="s">
        <v>43</v>
      </c>
      <c r="O822" s="42"/>
      <c r="P822" s="211">
        <f>O822*H822</f>
        <v>0</v>
      </c>
      <c r="Q822" s="211">
        <v>1.0000000000000001E-5</v>
      </c>
      <c r="R822" s="211">
        <f>Q822*H822</f>
        <v>1.7569300000000003E-3</v>
      </c>
      <c r="S822" s="211">
        <v>0</v>
      </c>
      <c r="T822" s="212">
        <f>S822*H822</f>
        <v>0</v>
      </c>
      <c r="AR822" s="24" t="s">
        <v>273</v>
      </c>
      <c r="AT822" s="24" t="s">
        <v>173</v>
      </c>
      <c r="AU822" s="24" t="s">
        <v>83</v>
      </c>
      <c r="AY822" s="24" t="s">
        <v>171</v>
      </c>
      <c r="BE822" s="213">
        <f>IF(N822="základní",J822,0)</f>
        <v>0</v>
      </c>
      <c r="BF822" s="213">
        <f>IF(N822="snížená",J822,0)</f>
        <v>0</v>
      </c>
      <c r="BG822" s="213">
        <f>IF(N822="zákl. přenesená",J822,0)</f>
        <v>0</v>
      </c>
      <c r="BH822" s="213">
        <f>IF(N822="sníž. přenesená",J822,0)</f>
        <v>0</v>
      </c>
      <c r="BI822" s="213">
        <f>IF(N822="nulová",J822,0)</f>
        <v>0</v>
      </c>
      <c r="BJ822" s="24" t="s">
        <v>79</v>
      </c>
      <c r="BK822" s="213">
        <f>ROUND(I822*H822,2)</f>
        <v>0</v>
      </c>
      <c r="BL822" s="24" t="s">
        <v>273</v>
      </c>
      <c r="BM822" s="24" t="s">
        <v>1414</v>
      </c>
    </row>
    <row r="823" spans="2:65" s="12" customFormat="1" ht="13.5">
      <c r="B823" s="214"/>
      <c r="C823" s="215"/>
      <c r="D823" s="226" t="s">
        <v>180</v>
      </c>
      <c r="E823" s="227" t="s">
        <v>21</v>
      </c>
      <c r="F823" s="228" t="s">
        <v>1415</v>
      </c>
      <c r="G823" s="215"/>
      <c r="H823" s="229">
        <v>175.69300000000001</v>
      </c>
      <c r="I823" s="220"/>
      <c r="J823" s="215"/>
      <c r="K823" s="215"/>
      <c r="L823" s="221"/>
      <c r="M823" s="222"/>
      <c r="N823" s="223"/>
      <c r="O823" s="223"/>
      <c r="P823" s="223"/>
      <c r="Q823" s="223"/>
      <c r="R823" s="223"/>
      <c r="S823" s="223"/>
      <c r="T823" s="224"/>
      <c r="AT823" s="225" t="s">
        <v>180</v>
      </c>
      <c r="AU823" s="225" t="s">
        <v>83</v>
      </c>
      <c r="AV823" s="12" t="s">
        <v>83</v>
      </c>
      <c r="AW823" s="12" t="s">
        <v>35</v>
      </c>
      <c r="AX823" s="12" t="s">
        <v>79</v>
      </c>
      <c r="AY823" s="225" t="s">
        <v>171</v>
      </c>
    </row>
    <row r="824" spans="2:65" s="11" customFormat="1" ht="37.35" customHeight="1">
      <c r="B824" s="185"/>
      <c r="C824" s="186"/>
      <c r="D824" s="187" t="s">
        <v>71</v>
      </c>
      <c r="E824" s="188" t="s">
        <v>239</v>
      </c>
      <c r="F824" s="188" t="s">
        <v>1416</v>
      </c>
      <c r="G824" s="186"/>
      <c r="H824" s="186"/>
      <c r="I824" s="189"/>
      <c r="J824" s="190">
        <f>BK824</f>
        <v>0</v>
      </c>
      <c r="K824" s="186"/>
      <c r="L824" s="191"/>
      <c r="M824" s="192"/>
      <c r="N824" s="193"/>
      <c r="O824" s="193"/>
      <c r="P824" s="194">
        <f>P825+P828</f>
        <v>0</v>
      </c>
      <c r="Q824" s="193"/>
      <c r="R824" s="194">
        <f>R825+R828</f>
        <v>8.2199999999999999E-3</v>
      </c>
      <c r="S824" s="193"/>
      <c r="T824" s="195">
        <f>T825+T828</f>
        <v>0</v>
      </c>
      <c r="AR824" s="196" t="s">
        <v>99</v>
      </c>
      <c r="AT824" s="197" t="s">
        <v>71</v>
      </c>
      <c r="AU824" s="197" t="s">
        <v>72</v>
      </c>
      <c r="AY824" s="196" t="s">
        <v>171</v>
      </c>
      <c r="BK824" s="198">
        <f>BK825+BK828</f>
        <v>0</v>
      </c>
    </row>
    <row r="825" spans="2:65" s="11" customFormat="1" ht="19.899999999999999" customHeight="1">
      <c r="B825" s="185"/>
      <c r="C825" s="186"/>
      <c r="D825" s="199" t="s">
        <v>71</v>
      </c>
      <c r="E825" s="200" t="s">
        <v>1417</v>
      </c>
      <c r="F825" s="200" t="s">
        <v>1418</v>
      </c>
      <c r="G825" s="186"/>
      <c r="H825" s="186"/>
      <c r="I825" s="189"/>
      <c r="J825" s="201">
        <f>BK825</f>
        <v>0</v>
      </c>
      <c r="K825" s="186"/>
      <c r="L825" s="191"/>
      <c r="M825" s="192"/>
      <c r="N825" s="193"/>
      <c r="O825" s="193"/>
      <c r="P825" s="194">
        <f>SUM(P826:P827)</f>
        <v>0</v>
      </c>
      <c r="Q825" s="193"/>
      <c r="R825" s="194">
        <f>SUM(R826:R827)</f>
        <v>8.2199999999999999E-3</v>
      </c>
      <c r="S825" s="193"/>
      <c r="T825" s="195">
        <f>SUM(T826:T827)</f>
        <v>0</v>
      </c>
      <c r="AR825" s="196" t="s">
        <v>99</v>
      </c>
      <c r="AT825" s="197" t="s">
        <v>71</v>
      </c>
      <c r="AU825" s="197" t="s">
        <v>79</v>
      </c>
      <c r="AY825" s="196" t="s">
        <v>171</v>
      </c>
      <c r="BK825" s="198">
        <f>SUM(BK826:BK827)</f>
        <v>0</v>
      </c>
    </row>
    <row r="826" spans="2:65" s="1" customFormat="1" ht="22.5" customHeight="1">
      <c r="B826" s="41"/>
      <c r="C826" s="202" t="s">
        <v>1419</v>
      </c>
      <c r="D826" s="202" t="s">
        <v>173</v>
      </c>
      <c r="E826" s="203" t="s">
        <v>1420</v>
      </c>
      <c r="F826" s="204" t="s">
        <v>1421</v>
      </c>
      <c r="G826" s="205" t="s">
        <v>176</v>
      </c>
      <c r="H826" s="206">
        <v>1</v>
      </c>
      <c r="I826" s="207"/>
      <c r="J826" s="208">
        <f>ROUND(I826*H826,2)</f>
        <v>0</v>
      </c>
      <c r="K826" s="204" t="s">
        <v>177</v>
      </c>
      <c r="L826" s="61"/>
      <c r="M826" s="209" t="s">
        <v>21</v>
      </c>
      <c r="N826" s="210" t="s">
        <v>43</v>
      </c>
      <c r="O826" s="42"/>
      <c r="P826" s="211">
        <f>O826*H826</f>
        <v>0</v>
      </c>
      <c r="Q826" s="211">
        <v>8.2199999999999999E-3</v>
      </c>
      <c r="R826" s="211">
        <f>Q826*H826</f>
        <v>8.2199999999999999E-3</v>
      </c>
      <c r="S826" s="211">
        <v>0</v>
      </c>
      <c r="T826" s="212">
        <f>S826*H826</f>
        <v>0</v>
      </c>
      <c r="AR826" s="24" t="s">
        <v>605</v>
      </c>
      <c r="AT826" s="24" t="s">
        <v>173</v>
      </c>
      <c r="AU826" s="24" t="s">
        <v>83</v>
      </c>
      <c r="AY826" s="24" t="s">
        <v>171</v>
      </c>
      <c r="BE826" s="213">
        <f>IF(N826="základní",J826,0)</f>
        <v>0</v>
      </c>
      <c r="BF826" s="213">
        <f>IF(N826="snížená",J826,0)</f>
        <v>0</v>
      </c>
      <c r="BG826" s="213">
        <f>IF(N826="zákl. přenesená",J826,0)</f>
        <v>0</v>
      </c>
      <c r="BH826" s="213">
        <f>IF(N826="sníž. přenesená",J826,0)</f>
        <v>0</v>
      </c>
      <c r="BI826" s="213">
        <f>IF(N826="nulová",J826,0)</f>
        <v>0</v>
      </c>
      <c r="BJ826" s="24" t="s">
        <v>79</v>
      </c>
      <c r="BK826" s="213">
        <f>ROUND(I826*H826,2)</f>
        <v>0</v>
      </c>
      <c r="BL826" s="24" t="s">
        <v>605</v>
      </c>
      <c r="BM826" s="24" t="s">
        <v>1422</v>
      </c>
    </row>
    <row r="827" spans="2:65" s="12" customFormat="1" ht="13.5">
      <c r="B827" s="214"/>
      <c r="C827" s="215"/>
      <c r="D827" s="226" t="s">
        <v>180</v>
      </c>
      <c r="E827" s="227" t="s">
        <v>21</v>
      </c>
      <c r="F827" s="228" t="s">
        <v>79</v>
      </c>
      <c r="G827" s="215"/>
      <c r="H827" s="229">
        <v>1</v>
      </c>
      <c r="I827" s="220"/>
      <c r="J827" s="215"/>
      <c r="K827" s="215"/>
      <c r="L827" s="221"/>
      <c r="M827" s="222"/>
      <c r="N827" s="223"/>
      <c r="O827" s="223"/>
      <c r="P827" s="223"/>
      <c r="Q827" s="223"/>
      <c r="R827" s="223"/>
      <c r="S827" s="223"/>
      <c r="T827" s="224"/>
      <c r="AT827" s="225" t="s">
        <v>180</v>
      </c>
      <c r="AU827" s="225" t="s">
        <v>83</v>
      </c>
      <c r="AV827" s="12" t="s">
        <v>83</v>
      </c>
      <c r="AW827" s="12" t="s">
        <v>35</v>
      </c>
      <c r="AX827" s="12" t="s">
        <v>79</v>
      </c>
      <c r="AY827" s="225" t="s">
        <v>171</v>
      </c>
    </row>
    <row r="828" spans="2:65" s="11" customFormat="1" ht="29.85" customHeight="1">
      <c r="B828" s="185"/>
      <c r="C828" s="186"/>
      <c r="D828" s="199" t="s">
        <v>71</v>
      </c>
      <c r="E828" s="200" t="s">
        <v>1423</v>
      </c>
      <c r="F828" s="200" t="s">
        <v>1424</v>
      </c>
      <c r="G828" s="186"/>
      <c r="H828" s="186"/>
      <c r="I828" s="189"/>
      <c r="J828" s="201">
        <f>BK828</f>
        <v>0</v>
      </c>
      <c r="K828" s="186"/>
      <c r="L828" s="191"/>
      <c r="M828" s="192"/>
      <c r="N828" s="193"/>
      <c r="O828" s="193"/>
      <c r="P828" s="194">
        <f>SUM(P829:P839)</f>
        <v>0</v>
      </c>
      <c r="Q828" s="193"/>
      <c r="R828" s="194">
        <f>SUM(R829:R839)</f>
        <v>0</v>
      </c>
      <c r="S828" s="193"/>
      <c r="T828" s="195">
        <f>SUM(T829:T839)</f>
        <v>0</v>
      </c>
      <c r="AR828" s="196" t="s">
        <v>99</v>
      </c>
      <c r="AT828" s="197" t="s">
        <v>71</v>
      </c>
      <c r="AU828" s="197" t="s">
        <v>79</v>
      </c>
      <c r="AY828" s="196" t="s">
        <v>171</v>
      </c>
      <c r="BK828" s="198">
        <f>SUM(BK829:BK839)</f>
        <v>0</v>
      </c>
    </row>
    <row r="829" spans="2:65" s="1" customFormat="1" ht="22.5" customHeight="1">
      <c r="B829" s="41"/>
      <c r="C829" s="202" t="s">
        <v>1425</v>
      </c>
      <c r="D829" s="202" t="s">
        <v>173</v>
      </c>
      <c r="E829" s="203" t="s">
        <v>1426</v>
      </c>
      <c r="F829" s="204" t="s">
        <v>1427</v>
      </c>
      <c r="G829" s="205" t="s">
        <v>976</v>
      </c>
      <c r="H829" s="206">
        <v>2</v>
      </c>
      <c r="I829" s="207"/>
      <c r="J829" s="208">
        <f>ROUND(I829*H829,2)</f>
        <v>0</v>
      </c>
      <c r="K829" s="204" t="s">
        <v>21</v>
      </c>
      <c r="L829" s="61"/>
      <c r="M829" s="209" t="s">
        <v>21</v>
      </c>
      <c r="N829" s="210" t="s">
        <v>43</v>
      </c>
      <c r="O829" s="42"/>
      <c r="P829" s="211">
        <f>O829*H829</f>
        <v>0</v>
      </c>
      <c r="Q829" s="211">
        <v>0</v>
      </c>
      <c r="R829" s="211">
        <f>Q829*H829</f>
        <v>0</v>
      </c>
      <c r="S829" s="211">
        <v>0</v>
      </c>
      <c r="T829" s="212">
        <f>S829*H829</f>
        <v>0</v>
      </c>
      <c r="AR829" s="24" t="s">
        <v>605</v>
      </c>
      <c r="AT829" s="24" t="s">
        <v>173</v>
      </c>
      <c r="AU829" s="24" t="s">
        <v>83</v>
      </c>
      <c r="AY829" s="24" t="s">
        <v>171</v>
      </c>
      <c r="BE829" s="213">
        <f>IF(N829="základní",J829,0)</f>
        <v>0</v>
      </c>
      <c r="BF829" s="213">
        <f>IF(N829="snížená",J829,0)</f>
        <v>0</v>
      </c>
      <c r="BG829" s="213">
        <f>IF(N829="zákl. přenesená",J829,0)</f>
        <v>0</v>
      </c>
      <c r="BH829" s="213">
        <f>IF(N829="sníž. přenesená",J829,0)</f>
        <v>0</v>
      </c>
      <c r="BI829" s="213">
        <f>IF(N829="nulová",J829,0)</f>
        <v>0</v>
      </c>
      <c r="BJ829" s="24" t="s">
        <v>79</v>
      </c>
      <c r="BK829" s="213">
        <f>ROUND(I829*H829,2)</f>
        <v>0</v>
      </c>
      <c r="BL829" s="24" t="s">
        <v>605</v>
      </c>
      <c r="BM829" s="24" t="s">
        <v>1428</v>
      </c>
    </row>
    <row r="830" spans="2:65" s="1" customFormat="1" ht="22.5" customHeight="1">
      <c r="B830" s="41"/>
      <c r="C830" s="202" t="s">
        <v>1429</v>
      </c>
      <c r="D830" s="202" t="s">
        <v>173</v>
      </c>
      <c r="E830" s="203" t="s">
        <v>1430</v>
      </c>
      <c r="F830" s="204" t="s">
        <v>1431</v>
      </c>
      <c r="G830" s="205" t="s">
        <v>976</v>
      </c>
      <c r="H830" s="206">
        <v>4</v>
      </c>
      <c r="I830" s="207"/>
      <c r="J830" s="208">
        <f>ROUND(I830*H830,2)</f>
        <v>0</v>
      </c>
      <c r="K830" s="204" t="s">
        <v>21</v>
      </c>
      <c r="L830" s="61"/>
      <c r="M830" s="209" t="s">
        <v>21</v>
      </c>
      <c r="N830" s="210" t="s">
        <v>43</v>
      </c>
      <c r="O830" s="42"/>
      <c r="P830" s="211">
        <f>O830*H830</f>
        <v>0</v>
      </c>
      <c r="Q830" s="211">
        <v>0</v>
      </c>
      <c r="R830" s="211">
        <f>Q830*H830</f>
        <v>0</v>
      </c>
      <c r="S830" s="211">
        <v>0</v>
      </c>
      <c r="T830" s="212">
        <f>S830*H830</f>
        <v>0</v>
      </c>
      <c r="AR830" s="24" t="s">
        <v>605</v>
      </c>
      <c r="AT830" s="24" t="s">
        <v>173</v>
      </c>
      <c r="AU830" s="24" t="s">
        <v>83</v>
      </c>
      <c r="AY830" s="24" t="s">
        <v>171</v>
      </c>
      <c r="BE830" s="213">
        <f>IF(N830="základní",J830,0)</f>
        <v>0</v>
      </c>
      <c r="BF830" s="213">
        <f>IF(N830="snížená",J830,0)</f>
        <v>0</v>
      </c>
      <c r="BG830" s="213">
        <f>IF(N830="zákl. přenesená",J830,0)</f>
        <v>0</v>
      </c>
      <c r="BH830" s="213">
        <f>IF(N830="sníž. přenesená",J830,0)</f>
        <v>0</v>
      </c>
      <c r="BI830" s="213">
        <f>IF(N830="nulová",J830,0)</f>
        <v>0</v>
      </c>
      <c r="BJ830" s="24" t="s">
        <v>79</v>
      </c>
      <c r="BK830" s="213">
        <f>ROUND(I830*H830,2)</f>
        <v>0</v>
      </c>
      <c r="BL830" s="24" t="s">
        <v>605</v>
      </c>
      <c r="BM830" s="24" t="s">
        <v>1432</v>
      </c>
    </row>
    <row r="831" spans="2:65" s="12" customFormat="1" ht="13.5">
      <c r="B831" s="214"/>
      <c r="C831" s="215"/>
      <c r="D831" s="216" t="s">
        <v>180</v>
      </c>
      <c r="E831" s="217" t="s">
        <v>21</v>
      </c>
      <c r="F831" s="218" t="s">
        <v>178</v>
      </c>
      <c r="G831" s="215"/>
      <c r="H831" s="219">
        <v>4</v>
      </c>
      <c r="I831" s="220"/>
      <c r="J831" s="215"/>
      <c r="K831" s="215"/>
      <c r="L831" s="221"/>
      <c r="M831" s="222"/>
      <c r="N831" s="223"/>
      <c r="O831" s="223"/>
      <c r="P831" s="223"/>
      <c r="Q831" s="223"/>
      <c r="R831" s="223"/>
      <c r="S831" s="223"/>
      <c r="T831" s="224"/>
      <c r="AT831" s="225" t="s">
        <v>180</v>
      </c>
      <c r="AU831" s="225" t="s">
        <v>83</v>
      </c>
      <c r="AV831" s="12" t="s">
        <v>83</v>
      </c>
      <c r="AW831" s="12" t="s">
        <v>35</v>
      </c>
      <c r="AX831" s="12" t="s">
        <v>79</v>
      </c>
      <c r="AY831" s="225" t="s">
        <v>171</v>
      </c>
    </row>
    <row r="832" spans="2:65" s="1" customFormat="1" ht="22.5" customHeight="1">
      <c r="B832" s="41"/>
      <c r="C832" s="202" t="s">
        <v>1433</v>
      </c>
      <c r="D832" s="202" t="s">
        <v>173</v>
      </c>
      <c r="E832" s="203" t="s">
        <v>1434</v>
      </c>
      <c r="F832" s="204" t="s">
        <v>1435</v>
      </c>
      <c r="G832" s="205" t="s">
        <v>976</v>
      </c>
      <c r="H832" s="206">
        <v>12</v>
      </c>
      <c r="I832" s="207"/>
      <c r="J832" s="208">
        <f>ROUND(I832*H832,2)</f>
        <v>0</v>
      </c>
      <c r="K832" s="204" t="s">
        <v>21</v>
      </c>
      <c r="L832" s="61"/>
      <c r="M832" s="209" t="s">
        <v>21</v>
      </c>
      <c r="N832" s="210" t="s">
        <v>43</v>
      </c>
      <c r="O832" s="42"/>
      <c r="P832" s="211">
        <f>O832*H832</f>
        <v>0</v>
      </c>
      <c r="Q832" s="211">
        <v>0</v>
      </c>
      <c r="R832" s="211">
        <f>Q832*H832</f>
        <v>0</v>
      </c>
      <c r="S832" s="211">
        <v>0</v>
      </c>
      <c r="T832" s="212">
        <f>S832*H832</f>
        <v>0</v>
      </c>
      <c r="AR832" s="24" t="s">
        <v>605</v>
      </c>
      <c r="AT832" s="24" t="s">
        <v>173</v>
      </c>
      <c r="AU832" s="24" t="s">
        <v>83</v>
      </c>
      <c r="AY832" s="24" t="s">
        <v>171</v>
      </c>
      <c r="BE832" s="213">
        <f>IF(N832="základní",J832,0)</f>
        <v>0</v>
      </c>
      <c r="BF832" s="213">
        <f>IF(N832="snížená",J832,0)</f>
        <v>0</v>
      </c>
      <c r="BG832" s="213">
        <f>IF(N832="zákl. přenesená",J832,0)</f>
        <v>0</v>
      </c>
      <c r="BH832" s="213">
        <f>IF(N832="sníž. přenesená",J832,0)</f>
        <v>0</v>
      </c>
      <c r="BI832" s="213">
        <f>IF(N832="nulová",J832,0)</f>
        <v>0</v>
      </c>
      <c r="BJ832" s="24" t="s">
        <v>79</v>
      </c>
      <c r="BK832" s="213">
        <f>ROUND(I832*H832,2)</f>
        <v>0</v>
      </c>
      <c r="BL832" s="24" t="s">
        <v>605</v>
      </c>
      <c r="BM832" s="24" t="s">
        <v>1436</v>
      </c>
    </row>
    <row r="833" spans="2:65" s="12" customFormat="1" ht="13.5">
      <c r="B833" s="214"/>
      <c r="C833" s="215"/>
      <c r="D833" s="216" t="s">
        <v>180</v>
      </c>
      <c r="E833" s="217" t="s">
        <v>21</v>
      </c>
      <c r="F833" s="218" t="s">
        <v>245</v>
      </c>
      <c r="G833" s="215"/>
      <c r="H833" s="219">
        <v>12</v>
      </c>
      <c r="I833" s="220"/>
      <c r="J833" s="215"/>
      <c r="K833" s="215"/>
      <c r="L833" s="221"/>
      <c r="M833" s="222"/>
      <c r="N833" s="223"/>
      <c r="O833" s="223"/>
      <c r="P833" s="223"/>
      <c r="Q833" s="223"/>
      <c r="R833" s="223"/>
      <c r="S833" s="223"/>
      <c r="T833" s="224"/>
      <c r="AT833" s="225" t="s">
        <v>180</v>
      </c>
      <c r="AU833" s="225" t="s">
        <v>83</v>
      </c>
      <c r="AV833" s="12" t="s">
        <v>83</v>
      </c>
      <c r="AW833" s="12" t="s">
        <v>35</v>
      </c>
      <c r="AX833" s="12" t="s">
        <v>79</v>
      </c>
      <c r="AY833" s="225" t="s">
        <v>171</v>
      </c>
    </row>
    <row r="834" spans="2:65" s="1" customFormat="1" ht="22.5" customHeight="1">
      <c r="B834" s="41"/>
      <c r="C834" s="202" t="s">
        <v>1437</v>
      </c>
      <c r="D834" s="202" t="s">
        <v>173</v>
      </c>
      <c r="E834" s="203" t="s">
        <v>1438</v>
      </c>
      <c r="F834" s="204" t="s">
        <v>1439</v>
      </c>
      <c r="G834" s="205" t="s">
        <v>976</v>
      </c>
      <c r="H834" s="206">
        <v>19</v>
      </c>
      <c r="I834" s="207"/>
      <c r="J834" s="208">
        <f>ROUND(I834*H834,2)</f>
        <v>0</v>
      </c>
      <c r="K834" s="204" t="s">
        <v>21</v>
      </c>
      <c r="L834" s="61"/>
      <c r="M834" s="209" t="s">
        <v>21</v>
      </c>
      <c r="N834" s="210" t="s">
        <v>43</v>
      </c>
      <c r="O834" s="42"/>
      <c r="P834" s="211">
        <f>O834*H834</f>
        <v>0</v>
      </c>
      <c r="Q834" s="211">
        <v>0</v>
      </c>
      <c r="R834" s="211">
        <f>Q834*H834</f>
        <v>0</v>
      </c>
      <c r="S834" s="211">
        <v>0</v>
      </c>
      <c r="T834" s="212">
        <f>S834*H834</f>
        <v>0</v>
      </c>
      <c r="AR834" s="24" t="s">
        <v>605</v>
      </c>
      <c r="AT834" s="24" t="s">
        <v>173</v>
      </c>
      <c r="AU834" s="24" t="s">
        <v>83</v>
      </c>
      <c r="AY834" s="24" t="s">
        <v>171</v>
      </c>
      <c r="BE834" s="213">
        <f>IF(N834="základní",J834,0)</f>
        <v>0</v>
      </c>
      <c r="BF834" s="213">
        <f>IF(N834="snížená",J834,0)</f>
        <v>0</v>
      </c>
      <c r="BG834" s="213">
        <f>IF(N834="zákl. přenesená",J834,0)</f>
        <v>0</v>
      </c>
      <c r="BH834" s="213">
        <f>IF(N834="sníž. přenesená",J834,0)</f>
        <v>0</v>
      </c>
      <c r="BI834" s="213">
        <f>IF(N834="nulová",J834,0)</f>
        <v>0</v>
      </c>
      <c r="BJ834" s="24" t="s">
        <v>79</v>
      </c>
      <c r="BK834" s="213">
        <f>ROUND(I834*H834,2)</f>
        <v>0</v>
      </c>
      <c r="BL834" s="24" t="s">
        <v>605</v>
      </c>
      <c r="BM834" s="24" t="s">
        <v>1440</v>
      </c>
    </row>
    <row r="835" spans="2:65" s="12" customFormat="1" ht="13.5">
      <c r="B835" s="214"/>
      <c r="C835" s="215"/>
      <c r="D835" s="216" t="s">
        <v>180</v>
      </c>
      <c r="E835" s="217" t="s">
        <v>21</v>
      </c>
      <c r="F835" s="218" t="s">
        <v>290</v>
      </c>
      <c r="G835" s="215"/>
      <c r="H835" s="219">
        <v>19</v>
      </c>
      <c r="I835" s="220"/>
      <c r="J835" s="215"/>
      <c r="K835" s="215"/>
      <c r="L835" s="221"/>
      <c r="M835" s="222"/>
      <c r="N835" s="223"/>
      <c r="O835" s="223"/>
      <c r="P835" s="223"/>
      <c r="Q835" s="223"/>
      <c r="R835" s="223"/>
      <c r="S835" s="223"/>
      <c r="T835" s="224"/>
      <c r="AT835" s="225" t="s">
        <v>180</v>
      </c>
      <c r="AU835" s="225" t="s">
        <v>83</v>
      </c>
      <c r="AV835" s="12" t="s">
        <v>83</v>
      </c>
      <c r="AW835" s="12" t="s">
        <v>35</v>
      </c>
      <c r="AX835" s="12" t="s">
        <v>79</v>
      </c>
      <c r="AY835" s="225" t="s">
        <v>171</v>
      </c>
    </row>
    <row r="836" spans="2:65" s="1" customFormat="1" ht="22.5" customHeight="1">
      <c r="B836" s="41"/>
      <c r="C836" s="202" t="s">
        <v>1441</v>
      </c>
      <c r="D836" s="202" t="s">
        <v>173</v>
      </c>
      <c r="E836" s="203" t="s">
        <v>1442</v>
      </c>
      <c r="F836" s="204" t="s">
        <v>1443</v>
      </c>
      <c r="G836" s="205" t="s">
        <v>976</v>
      </c>
      <c r="H836" s="206">
        <v>3</v>
      </c>
      <c r="I836" s="207"/>
      <c r="J836" s="208">
        <f>ROUND(I836*H836,2)</f>
        <v>0</v>
      </c>
      <c r="K836" s="204" t="s">
        <v>21</v>
      </c>
      <c r="L836" s="61"/>
      <c r="M836" s="209" t="s">
        <v>21</v>
      </c>
      <c r="N836" s="210" t="s">
        <v>43</v>
      </c>
      <c r="O836" s="42"/>
      <c r="P836" s="211">
        <f>O836*H836</f>
        <v>0</v>
      </c>
      <c r="Q836" s="211">
        <v>0</v>
      </c>
      <c r="R836" s="211">
        <f>Q836*H836</f>
        <v>0</v>
      </c>
      <c r="S836" s="211">
        <v>0</v>
      </c>
      <c r="T836" s="212">
        <f>S836*H836</f>
        <v>0</v>
      </c>
      <c r="AR836" s="24" t="s">
        <v>605</v>
      </c>
      <c r="AT836" s="24" t="s">
        <v>173</v>
      </c>
      <c r="AU836" s="24" t="s">
        <v>83</v>
      </c>
      <c r="AY836" s="24" t="s">
        <v>171</v>
      </c>
      <c r="BE836" s="213">
        <f>IF(N836="základní",J836,0)</f>
        <v>0</v>
      </c>
      <c r="BF836" s="213">
        <f>IF(N836="snížená",J836,0)</f>
        <v>0</v>
      </c>
      <c r="BG836" s="213">
        <f>IF(N836="zákl. přenesená",J836,0)</f>
        <v>0</v>
      </c>
      <c r="BH836" s="213">
        <f>IF(N836="sníž. přenesená",J836,0)</f>
        <v>0</v>
      </c>
      <c r="BI836" s="213">
        <f>IF(N836="nulová",J836,0)</f>
        <v>0</v>
      </c>
      <c r="BJ836" s="24" t="s">
        <v>79</v>
      </c>
      <c r="BK836" s="213">
        <f>ROUND(I836*H836,2)</f>
        <v>0</v>
      </c>
      <c r="BL836" s="24" t="s">
        <v>605</v>
      </c>
      <c r="BM836" s="24" t="s">
        <v>1444</v>
      </c>
    </row>
    <row r="837" spans="2:65" s="12" customFormat="1" ht="13.5">
      <c r="B837" s="214"/>
      <c r="C837" s="215"/>
      <c r="D837" s="216" t="s">
        <v>180</v>
      </c>
      <c r="E837" s="217" t="s">
        <v>21</v>
      </c>
      <c r="F837" s="218" t="s">
        <v>99</v>
      </c>
      <c r="G837" s="215"/>
      <c r="H837" s="219">
        <v>3</v>
      </c>
      <c r="I837" s="220"/>
      <c r="J837" s="215"/>
      <c r="K837" s="215"/>
      <c r="L837" s="221"/>
      <c r="M837" s="222"/>
      <c r="N837" s="223"/>
      <c r="O837" s="223"/>
      <c r="P837" s="223"/>
      <c r="Q837" s="223"/>
      <c r="R837" s="223"/>
      <c r="S837" s="223"/>
      <c r="T837" s="224"/>
      <c r="AT837" s="225" t="s">
        <v>180</v>
      </c>
      <c r="AU837" s="225" t="s">
        <v>83</v>
      </c>
      <c r="AV837" s="12" t="s">
        <v>83</v>
      </c>
      <c r="AW837" s="12" t="s">
        <v>35</v>
      </c>
      <c r="AX837" s="12" t="s">
        <v>79</v>
      </c>
      <c r="AY837" s="225" t="s">
        <v>171</v>
      </c>
    </row>
    <row r="838" spans="2:65" s="1" customFormat="1" ht="22.5" customHeight="1">
      <c r="B838" s="41"/>
      <c r="C838" s="202" t="s">
        <v>1445</v>
      </c>
      <c r="D838" s="202" t="s">
        <v>173</v>
      </c>
      <c r="E838" s="203" t="s">
        <v>1446</v>
      </c>
      <c r="F838" s="204" t="s">
        <v>1447</v>
      </c>
      <c r="G838" s="205" t="s">
        <v>976</v>
      </c>
      <c r="H838" s="206">
        <v>94</v>
      </c>
      <c r="I838" s="207"/>
      <c r="J838" s="208">
        <f>ROUND(I838*H838,2)</f>
        <v>0</v>
      </c>
      <c r="K838" s="204" t="s">
        <v>21</v>
      </c>
      <c r="L838" s="61"/>
      <c r="M838" s="209" t="s">
        <v>21</v>
      </c>
      <c r="N838" s="210" t="s">
        <v>43</v>
      </c>
      <c r="O838" s="42"/>
      <c r="P838" s="211">
        <f>O838*H838</f>
        <v>0</v>
      </c>
      <c r="Q838" s="211">
        <v>0</v>
      </c>
      <c r="R838" s="211">
        <f>Q838*H838</f>
        <v>0</v>
      </c>
      <c r="S838" s="211">
        <v>0</v>
      </c>
      <c r="T838" s="212">
        <f>S838*H838</f>
        <v>0</v>
      </c>
      <c r="AR838" s="24" t="s">
        <v>605</v>
      </c>
      <c r="AT838" s="24" t="s">
        <v>173</v>
      </c>
      <c r="AU838" s="24" t="s">
        <v>83</v>
      </c>
      <c r="AY838" s="24" t="s">
        <v>171</v>
      </c>
      <c r="BE838" s="213">
        <f>IF(N838="základní",J838,0)</f>
        <v>0</v>
      </c>
      <c r="BF838" s="213">
        <f>IF(N838="snížená",J838,0)</f>
        <v>0</v>
      </c>
      <c r="BG838" s="213">
        <f>IF(N838="zákl. přenesená",J838,0)</f>
        <v>0</v>
      </c>
      <c r="BH838" s="213">
        <f>IF(N838="sníž. přenesená",J838,0)</f>
        <v>0</v>
      </c>
      <c r="BI838" s="213">
        <f>IF(N838="nulová",J838,0)</f>
        <v>0</v>
      </c>
      <c r="BJ838" s="24" t="s">
        <v>79</v>
      </c>
      <c r="BK838" s="213">
        <f>ROUND(I838*H838,2)</f>
        <v>0</v>
      </c>
      <c r="BL838" s="24" t="s">
        <v>605</v>
      </c>
      <c r="BM838" s="24" t="s">
        <v>1448</v>
      </c>
    </row>
    <row r="839" spans="2:65" s="12" customFormat="1" ht="13.5">
      <c r="B839" s="214"/>
      <c r="C839" s="215"/>
      <c r="D839" s="226" t="s">
        <v>180</v>
      </c>
      <c r="E839" s="227" t="s">
        <v>21</v>
      </c>
      <c r="F839" s="228" t="s">
        <v>769</v>
      </c>
      <c r="G839" s="215"/>
      <c r="H839" s="229">
        <v>94</v>
      </c>
      <c r="I839" s="220"/>
      <c r="J839" s="215"/>
      <c r="K839" s="215"/>
      <c r="L839" s="221"/>
      <c r="M839" s="222"/>
      <c r="N839" s="223"/>
      <c r="O839" s="223"/>
      <c r="P839" s="223"/>
      <c r="Q839" s="223"/>
      <c r="R839" s="223"/>
      <c r="S839" s="223"/>
      <c r="T839" s="224"/>
      <c r="AT839" s="225" t="s">
        <v>180</v>
      </c>
      <c r="AU839" s="225" t="s">
        <v>83</v>
      </c>
      <c r="AV839" s="12" t="s">
        <v>83</v>
      </c>
      <c r="AW839" s="12" t="s">
        <v>35</v>
      </c>
      <c r="AX839" s="12" t="s">
        <v>79</v>
      </c>
      <c r="AY839" s="225" t="s">
        <v>171</v>
      </c>
    </row>
    <row r="840" spans="2:65" s="11" customFormat="1" ht="37.35" customHeight="1">
      <c r="B840" s="185"/>
      <c r="C840" s="186"/>
      <c r="D840" s="199" t="s">
        <v>71</v>
      </c>
      <c r="E840" s="265" t="s">
        <v>1449</v>
      </c>
      <c r="F840" s="265" t="s">
        <v>1450</v>
      </c>
      <c r="G840" s="186"/>
      <c r="H840" s="186"/>
      <c r="I840" s="189"/>
      <c r="J840" s="266">
        <f>BK840</f>
        <v>0</v>
      </c>
      <c r="K840" s="186"/>
      <c r="L840" s="191"/>
      <c r="M840" s="192"/>
      <c r="N840" s="193"/>
      <c r="O840" s="193"/>
      <c r="P840" s="194">
        <f>SUM(P841:P858)</f>
        <v>0</v>
      </c>
      <c r="Q840" s="193"/>
      <c r="R840" s="194">
        <f>SUM(R841:R858)</f>
        <v>0</v>
      </c>
      <c r="S840" s="193"/>
      <c r="T840" s="195">
        <f>SUM(T841:T858)</f>
        <v>0</v>
      </c>
      <c r="AR840" s="196" t="s">
        <v>178</v>
      </c>
      <c r="AT840" s="197" t="s">
        <v>71</v>
      </c>
      <c r="AU840" s="197" t="s">
        <v>72</v>
      </c>
      <c r="AY840" s="196" t="s">
        <v>171</v>
      </c>
      <c r="BK840" s="198">
        <f>SUM(BK841:BK858)</f>
        <v>0</v>
      </c>
    </row>
    <row r="841" spans="2:65" s="1" customFormat="1" ht="31.5" customHeight="1">
      <c r="B841" s="41"/>
      <c r="C841" s="202" t="s">
        <v>1451</v>
      </c>
      <c r="D841" s="202" t="s">
        <v>173</v>
      </c>
      <c r="E841" s="203" t="s">
        <v>1452</v>
      </c>
      <c r="F841" s="204" t="s">
        <v>1453</v>
      </c>
      <c r="G841" s="205" t="s">
        <v>588</v>
      </c>
      <c r="H841" s="206">
        <v>2</v>
      </c>
      <c r="I841" s="207"/>
      <c r="J841" s="208">
        <f>ROUND(I841*H841,2)</f>
        <v>0</v>
      </c>
      <c r="K841" s="204" t="s">
        <v>21</v>
      </c>
      <c r="L841" s="61"/>
      <c r="M841" s="209" t="s">
        <v>21</v>
      </c>
      <c r="N841" s="210" t="s">
        <v>43</v>
      </c>
      <c r="O841" s="42"/>
      <c r="P841" s="211">
        <f>O841*H841</f>
        <v>0</v>
      </c>
      <c r="Q841" s="211">
        <v>0</v>
      </c>
      <c r="R841" s="211">
        <f>Q841*H841</f>
        <v>0</v>
      </c>
      <c r="S841" s="211">
        <v>0</v>
      </c>
      <c r="T841" s="212">
        <f>S841*H841</f>
        <v>0</v>
      </c>
      <c r="AR841" s="24" t="s">
        <v>178</v>
      </c>
      <c r="AT841" s="24" t="s">
        <v>173</v>
      </c>
      <c r="AU841" s="24" t="s">
        <v>79</v>
      </c>
      <c r="AY841" s="24" t="s">
        <v>171</v>
      </c>
      <c r="BE841" s="213">
        <f>IF(N841="základní",J841,0)</f>
        <v>0</v>
      </c>
      <c r="BF841" s="213">
        <f>IF(N841="snížená",J841,0)</f>
        <v>0</v>
      </c>
      <c r="BG841" s="213">
        <f>IF(N841="zákl. přenesená",J841,0)</f>
        <v>0</v>
      </c>
      <c r="BH841" s="213">
        <f>IF(N841="sníž. přenesená",J841,0)</f>
        <v>0</v>
      </c>
      <c r="BI841" s="213">
        <f>IF(N841="nulová",J841,0)</f>
        <v>0</v>
      </c>
      <c r="BJ841" s="24" t="s">
        <v>79</v>
      </c>
      <c r="BK841" s="213">
        <f>ROUND(I841*H841,2)</f>
        <v>0</v>
      </c>
      <c r="BL841" s="24" t="s">
        <v>178</v>
      </c>
      <c r="BM841" s="24" t="s">
        <v>1454</v>
      </c>
    </row>
    <row r="842" spans="2:65" s="12" customFormat="1" ht="13.5">
      <c r="B842" s="214"/>
      <c r="C842" s="215"/>
      <c r="D842" s="216" t="s">
        <v>180</v>
      </c>
      <c r="E842" s="217" t="s">
        <v>21</v>
      </c>
      <c r="F842" s="218" t="s">
        <v>83</v>
      </c>
      <c r="G842" s="215"/>
      <c r="H842" s="219">
        <v>2</v>
      </c>
      <c r="I842" s="220"/>
      <c r="J842" s="215"/>
      <c r="K842" s="215"/>
      <c r="L842" s="221"/>
      <c r="M842" s="222"/>
      <c r="N842" s="223"/>
      <c r="O842" s="223"/>
      <c r="P842" s="223"/>
      <c r="Q842" s="223"/>
      <c r="R842" s="223"/>
      <c r="S842" s="223"/>
      <c r="T842" s="224"/>
      <c r="AT842" s="225" t="s">
        <v>180</v>
      </c>
      <c r="AU842" s="225" t="s">
        <v>79</v>
      </c>
      <c r="AV842" s="12" t="s">
        <v>83</v>
      </c>
      <c r="AW842" s="12" t="s">
        <v>35</v>
      </c>
      <c r="AX842" s="12" t="s">
        <v>79</v>
      </c>
      <c r="AY842" s="225" t="s">
        <v>171</v>
      </c>
    </row>
    <row r="843" spans="2:65" s="1" customFormat="1" ht="31.5" customHeight="1">
      <c r="B843" s="41"/>
      <c r="C843" s="202" t="s">
        <v>1455</v>
      </c>
      <c r="D843" s="202" t="s">
        <v>173</v>
      </c>
      <c r="E843" s="203" t="s">
        <v>1456</v>
      </c>
      <c r="F843" s="204" t="s">
        <v>1457</v>
      </c>
      <c r="G843" s="205" t="s">
        <v>588</v>
      </c>
      <c r="H843" s="206">
        <v>1</v>
      </c>
      <c r="I843" s="207"/>
      <c r="J843" s="208">
        <f>ROUND(I843*H843,2)</f>
        <v>0</v>
      </c>
      <c r="K843" s="204" t="s">
        <v>21</v>
      </c>
      <c r="L843" s="61"/>
      <c r="M843" s="209" t="s">
        <v>21</v>
      </c>
      <c r="N843" s="210" t="s">
        <v>43</v>
      </c>
      <c r="O843" s="42"/>
      <c r="P843" s="211">
        <f>O843*H843</f>
        <v>0</v>
      </c>
      <c r="Q843" s="211">
        <v>0</v>
      </c>
      <c r="R843" s="211">
        <f>Q843*H843</f>
        <v>0</v>
      </c>
      <c r="S843" s="211">
        <v>0</v>
      </c>
      <c r="T843" s="212">
        <f>S843*H843</f>
        <v>0</v>
      </c>
      <c r="AR843" s="24" t="s">
        <v>178</v>
      </c>
      <c r="AT843" s="24" t="s">
        <v>173</v>
      </c>
      <c r="AU843" s="24" t="s">
        <v>79</v>
      </c>
      <c r="AY843" s="24" t="s">
        <v>171</v>
      </c>
      <c r="BE843" s="213">
        <f>IF(N843="základní",J843,0)</f>
        <v>0</v>
      </c>
      <c r="BF843" s="213">
        <f>IF(N843="snížená",J843,0)</f>
        <v>0</v>
      </c>
      <c r="BG843" s="213">
        <f>IF(N843="zákl. přenesená",J843,0)</f>
        <v>0</v>
      </c>
      <c r="BH843" s="213">
        <f>IF(N843="sníž. přenesená",J843,0)</f>
        <v>0</v>
      </c>
      <c r="BI843" s="213">
        <f>IF(N843="nulová",J843,0)</f>
        <v>0</v>
      </c>
      <c r="BJ843" s="24" t="s">
        <v>79</v>
      </c>
      <c r="BK843" s="213">
        <f>ROUND(I843*H843,2)</f>
        <v>0</v>
      </c>
      <c r="BL843" s="24" t="s">
        <v>178</v>
      </c>
      <c r="BM843" s="24" t="s">
        <v>1458</v>
      </c>
    </row>
    <row r="844" spans="2:65" s="12" customFormat="1" ht="13.5">
      <c r="B844" s="214"/>
      <c r="C844" s="215"/>
      <c r="D844" s="216" t="s">
        <v>180</v>
      </c>
      <c r="E844" s="217" t="s">
        <v>21</v>
      </c>
      <c r="F844" s="218" t="s">
        <v>79</v>
      </c>
      <c r="G844" s="215"/>
      <c r="H844" s="219">
        <v>1</v>
      </c>
      <c r="I844" s="220"/>
      <c r="J844" s="215"/>
      <c r="K844" s="215"/>
      <c r="L844" s="221"/>
      <c r="M844" s="222"/>
      <c r="N844" s="223"/>
      <c r="O844" s="223"/>
      <c r="P844" s="223"/>
      <c r="Q844" s="223"/>
      <c r="R844" s="223"/>
      <c r="S844" s="223"/>
      <c r="T844" s="224"/>
      <c r="AT844" s="225" t="s">
        <v>180</v>
      </c>
      <c r="AU844" s="225" t="s">
        <v>79</v>
      </c>
      <c r="AV844" s="12" t="s">
        <v>83</v>
      </c>
      <c r="AW844" s="12" t="s">
        <v>35</v>
      </c>
      <c r="AX844" s="12" t="s">
        <v>79</v>
      </c>
      <c r="AY844" s="225" t="s">
        <v>171</v>
      </c>
    </row>
    <row r="845" spans="2:65" s="1" customFormat="1" ht="31.5" customHeight="1">
      <c r="B845" s="41"/>
      <c r="C845" s="202" t="s">
        <v>1459</v>
      </c>
      <c r="D845" s="202" t="s">
        <v>173</v>
      </c>
      <c r="E845" s="203" t="s">
        <v>1460</v>
      </c>
      <c r="F845" s="204" t="s">
        <v>1461</v>
      </c>
      <c r="G845" s="205" t="s">
        <v>588</v>
      </c>
      <c r="H845" s="206">
        <v>1</v>
      </c>
      <c r="I845" s="207"/>
      <c r="J845" s="208">
        <f>ROUND(I845*H845,2)</f>
        <v>0</v>
      </c>
      <c r="K845" s="204" t="s">
        <v>21</v>
      </c>
      <c r="L845" s="61"/>
      <c r="M845" s="209" t="s">
        <v>21</v>
      </c>
      <c r="N845" s="210" t="s">
        <v>43</v>
      </c>
      <c r="O845" s="42"/>
      <c r="P845" s="211">
        <f>O845*H845</f>
        <v>0</v>
      </c>
      <c r="Q845" s="211">
        <v>0</v>
      </c>
      <c r="R845" s="211">
        <f>Q845*H845</f>
        <v>0</v>
      </c>
      <c r="S845" s="211">
        <v>0</v>
      </c>
      <c r="T845" s="212">
        <f>S845*H845</f>
        <v>0</v>
      </c>
      <c r="AR845" s="24" t="s">
        <v>178</v>
      </c>
      <c r="AT845" s="24" t="s">
        <v>173</v>
      </c>
      <c r="AU845" s="24" t="s">
        <v>79</v>
      </c>
      <c r="AY845" s="24" t="s">
        <v>171</v>
      </c>
      <c r="BE845" s="213">
        <f>IF(N845="základní",J845,0)</f>
        <v>0</v>
      </c>
      <c r="BF845" s="213">
        <f>IF(N845="snížená",J845,0)</f>
        <v>0</v>
      </c>
      <c r="BG845" s="213">
        <f>IF(N845="zákl. přenesená",J845,0)</f>
        <v>0</v>
      </c>
      <c r="BH845" s="213">
        <f>IF(N845="sníž. přenesená",J845,0)</f>
        <v>0</v>
      </c>
      <c r="BI845" s="213">
        <f>IF(N845="nulová",J845,0)</f>
        <v>0</v>
      </c>
      <c r="BJ845" s="24" t="s">
        <v>79</v>
      </c>
      <c r="BK845" s="213">
        <f>ROUND(I845*H845,2)</f>
        <v>0</v>
      </c>
      <c r="BL845" s="24" t="s">
        <v>178</v>
      </c>
      <c r="BM845" s="24" t="s">
        <v>1462</v>
      </c>
    </row>
    <row r="846" spans="2:65" s="12" customFormat="1" ht="13.5">
      <c r="B846" s="214"/>
      <c r="C846" s="215"/>
      <c r="D846" s="216" t="s">
        <v>180</v>
      </c>
      <c r="E846" s="217" t="s">
        <v>21</v>
      </c>
      <c r="F846" s="218" t="s">
        <v>79</v>
      </c>
      <c r="G846" s="215"/>
      <c r="H846" s="219">
        <v>1</v>
      </c>
      <c r="I846" s="220"/>
      <c r="J846" s="215"/>
      <c r="K846" s="215"/>
      <c r="L846" s="221"/>
      <c r="M846" s="222"/>
      <c r="N846" s="223"/>
      <c r="O846" s="223"/>
      <c r="P846" s="223"/>
      <c r="Q846" s="223"/>
      <c r="R846" s="223"/>
      <c r="S846" s="223"/>
      <c r="T846" s="224"/>
      <c r="AT846" s="225" t="s">
        <v>180</v>
      </c>
      <c r="AU846" s="225" t="s">
        <v>79</v>
      </c>
      <c r="AV846" s="12" t="s">
        <v>83</v>
      </c>
      <c r="AW846" s="12" t="s">
        <v>35</v>
      </c>
      <c r="AX846" s="12" t="s">
        <v>79</v>
      </c>
      <c r="AY846" s="225" t="s">
        <v>171</v>
      </c>
    </row>
    <row r="847" spans="2:65" s="1" customFormat="1" ht="31.5" customHeight="1">
      <c r="B847" s="41"/>
      <c r="C847" s="202" t="s">
        <v>1463</v>
      </c>
      <c r="D847" s="202" t="s">
        <v>173</v>
      </c>
      <c r="E847" s="203" t="s">
        <v>1464</v>
      </c>
      <c r="F847" s="204" t="s">
        <v>1465</v>
      </c>
      <c r="G847" s="205" t="s">
        <v>588</v>
      </c>
      <c r="H847" s="206">
        <v>1</v>
      </c>
      <c r="I847" s="207"/>
      <c r="J847" s="208">
        <f>ROUND(I847*H847,2)</f>
        <v>0</v>
      </c>
      <c r="K847" s="204" t="s">
        <v>21</v>
      </c>
      <c r="L847" s="61"/>
      <c r="M847" s="209" t="s">
        <v>21</v>
      </c>
      <c r="N847" s="210" t="s">
        <v>43</v>
      </c>
      <c r="O847" s="42"/>
      <c r="P847" s="211">
        <f>O847*H847</f>
        <v>0</v>
      </c>
      <c r="Q847" s="211">
        <v>0</v>
      </c>
      <c r="R847" s="211">
        <f>Q847*H847</f>
        <v>0</v>
      </c>
      <c r="S847" s="211">
        <v>0</v>
      </c>
      <c r="T847" s="212">
        <f>S847*H847</f>
        <v>0</v>
      </c>
      <c r="AR847" s="24" t="s">
        <v>178</v>
      </c>
      <c r="AT847" s="24" t="s">
        <v>173</v>
      </c>
      <c r="AU847" s="24" t="s">
        <v>79</v>
      </c>
      <c r="AY847" s="24" t="s">
        <v>171</v>
      </c>
      <c r="BE847" s="213">
        <f>IF(N847="základní",J847,0)</f>
        <v>0</v>
      </c>
      <c r="BF847" s="213">
        <f>IF(N847="snížená",J847,0)</f>
        <v>0</v>
      </c>
      <c r="BG847" s="213">
        <f>IF(N847="zákl. přenesená",J847,0)</f>
        <v>0</v>
      </c>
      <c r="BH847" s="213">
        <f>IF(N847="sníž. přenesená",J847,0)</f>
        <v>0</v>
      </c>
      <c r="BI847" s="213">
        <f>IF(N847="nulová",J847,0)</f>
        <v>0</v>
      </c>
      <c r="BJ847" s="24" t="s">
        <v>79</v>
      </c>
      <c r="BK847" s="213">
        <f>ROUND(I847*H847,2)</f>
        <v>0</v>
      </c>
      <c r="BL847" s="24" t="s">
        <v>178</v>
      </c>
      <c r="BM847" s="24" t="s">
        <v>1466</v>
      </c>
    </row>
    <row r="848" spans="2:65" s="12" customFormat="1" ht="13.5">
      <c r="B848" s="214"/>
      <c r="C848" s="215"/>
      <c r="D848" s="216" t="s">
        <v>180</v>
      </c>
      <c r="E848" s="217" t="s">
        <v>21</v>
      </c>
      <c r="F848" s="218" t="s">
        <v>1467</v>
      </c>
      <c r="G848" s="215"/>
      <c r="H848" s="219">
        <v>1</v>
      </c>
      <c r="I848" s="220"/>
      <c r="J848" s="215"/>
      <c r="K848" s="215"/>
      <c r="L848" s="221"/>
      <c r="M848" s="222"/>
      <c r="N848" s="223"/>
      <c r="O848" s="223"/>
      <c r="P848" s="223"/>
      <c r="Q848" s="223"/>
      <c r="R848" s="223"/>
      <c r="S848" s="223"/>
      <c r="T848" s="224"/>
      <c r="AT848" s="225" t="s">
        <v>180</v>
      </c>
      <c r="AU848" s="225" t="s">
        <v>79</v>
      </c>
      <c r="AV848" s="12" t="s">
        <v>83</v>
      </c>
      <c r="AW848" s="12" t="s">
        <v>35</v>
      </c>
      <c r="AX848" s="12" t="s">
        <v>79</v>
      </c>
      <c r="AY848" s="225" t="s">
        <v>171</v>
      </c>
    </row>
    <row r="849" spans="2:65" s="1" customFormat="1" ht="31.5" customHeight="1">
      <c r="B849" s="41"/>
      <c r="C849" s="202" t="s">
        <v>1468</v>
      </c>
      <c r="D849" s="202" t="s">
        <v>173</v>
      </c>
      <c r="E849" s="203" t="s">
        <v>1469</v>
      </c>
      <c r="F849" s="204" t="s">
        <v>1470</v>
      </c>
      <c r="G849" s="205" t="s">
        <v>588</v>
      </c>
      <c r="H849" s="206">
        <v>3</v>
      </c>
      <c r="I849" s="207"/>
      <c r="J849" s="208">
        <f>ROUND(I849*H849,2)</f>
        <v>0</v>
      </c>
      <c r="K849" s="204" t="s">
        <v>21</v>
      </c>
      <c r="L849" s="61"/>
      <c r="M849" s="209" t="s">
        <v>21</v>
      </c>
      <c r="N849" s="210" t="s">
        <v>43</v>
      </c>
      <c r="O849" s="42"/>
      <c r="P849" s="211">
        <f>O849*H849</f>
        <v>0</v>
      </c>
      <c r="Q849" s="211">
        <v>0</v>
      </c>
      <c r="R849" s="211">
        <f>Q849*H849</f>
        <v>0</v>
      </c>
      <c r="S849" s="211">
        <v>0</v>
      </c>
      <c r="T849" s="212">
        <f>S849*H849</f>
        <v>0</v>
      </c>
      <c r="AR849" s="24" t="s">
        <v>178</v>
      </c>
      <c r="AT849" s="24" t="s">
        <v>173</v>
      </c>
      <c r="AU849" s="24" t="s">
        <v>79</v>
      </c>
      <c r="AY849" s="24" t="s">
        <v>171</v>
      </c>
      <c r="BE849" s="213">
        <f>IF(N849="základní",J849,0)</f>
        <v>0</v>
      </c>
      <c r="BF849" s="213">
        <f>IF(N849="snížená",J849,0)</f>
        <v>0</v>
      </c>
      <c r="BG849" s="213">
        <f>IF(N849="zákl. přenesená",J849,0)</f>
        <v>0</v>
      </c>
      <c r="BH849" s="213">
        <f>IF(N849="sníž. přenesená",J849,0)</f>
        <v>0</v>
      </c>
      <c r="BI849" s="213">
        <f>IF(N849="nulová",J849,0)</f>
        <v>0</v>
      </c>
      <c r="BJ849" s="24" t="s">
        <v>79</v>
      </c>
      <c r="BK849" s="213">
        <f>ROUND(I849*H849,2)</f>
        <v>0</v>
      </c>
      <c r="BL849" s="24" t="s">
        <v>178</v>
      </c>
      <c r="BM849" s="24" t="s">
        <v>1471</v>
      </c>
    </row>
    <row r="850" spans="2:65" s="12" customFormat="1" ht="13.5">
      <c r="B850" s="214"/>
      <c r="C850" s="215"/>
      <c r="D850" s="216" t="s">
        <v>180</v>
      </c>
      <c r="E850" s="217" t="s">
        <v>21</v>
      </c>
      <c r="F850" s="218" t="s">
        <v>99</v>
      </c>
      <c r="G850" s="215"/>
      <c r="H850" s="219">
        <v>3</v>
      </c>
      <c r="I850" s="220"/>
      <c r="J850" s="215"/>
      <c r="K850" s="215"/>
      <c r="L850" s="221"/>
      <c r="M850" s="222"/>
      <c r="N850" s="223"/>
      <c r="O850" s="223"/>
      <c r="P850" s="223"/>
      <c r="Q850" s="223"/>
      <c r="R850" s="223"/>
      <c r="S850" s="223"/>
      <c r="T850" s="224"/>
      <c r="AT850" s="225" t="s">
        <v>180</v>
      </c>
      <c r="AU850" s="225" t="s">
        <v>79</v>
      </c>
      <c r="AV850" s="12" t="s">
        <v>83</v>
      </c>
      <c r="AW850" s="12" t="s">
        <v>35</v>
      </c>
      <c r="AX850" s="12" t="s">
        <v>79</v>
      </c>
      <c r="AY850" s="225" t="s">
        <v>171</v>
      </c>
    </row>
    <row r="851" spans="2:65" s="1" customFormat="1" ht="31.5" customHeight="1">
      <c r="B851" s="41"/>
      <c r="C851" s="202" t="s">
        <v>1472</v>
      </c>
      <c r="D851" s="202" t="s">
        <v>173</v>
      </c>
      <c r="E851" s="203" t="s">
        <v>1473</v>
      </c>
      <c r="F851" s="204" t="s">
        <v>1474</v>
      </c>
      <c r="G851" s="205" t="s">
        <v>588</v>
      </c>
      <c r="H851" s="206">
        <v>21.4</v>
      </c>
      <c r="I851" s="207"/>
      <c r="J851" s="208">
        <f>ROUND(I851*H851,2)</f>
        <v>0</v>
      </c>
      <c r="K851" s="204" t="s">
        <v>21</v>
      </c>
      <c r="L851" s="61"/>
      <c r="M851" s="209" t="s">
        <v>21</v>
      </c>
      <c r="N851" s="210" t="s">
        <v>43</v>
      </c>
      <c r="O851" s="42"/>
      <c r="P851" s="211">
        <f>O851*H851</f>
        <v>0</v>
      </c>
      <c r="Q851" s="211">
        <v>0</v>
      </c>
      <c r="R851" s="211">
        <f>Q851*H851</f>
        <v>0</v>
      </c>
      <c r="S851" s="211">
        <v>0</v>
      </c>
      <c r="T851" s="212">
        <f>S851*H851</f>
        <v>0</v>
      </c>
      <c r="AR851" s="24" t="s">
        <v>178</v>
      </c>
      <c r="AT851" s="24" t="s">
        <v>173</v>
      </c>
      <c r="AU851" s="24" t="s">
        <v>79</v>
      </c>
      <c r="AY851" s="24" t="s">
        <v>171</v>
      </c>
      <c r="BE851" s="213">
        <f>IF(N851="základní",J851,0)</f>
        <v>0</v>
      </c>
      <c r="BF851" s="213">
        <f>IF(N851="snížená",J851,0)</f>
        <v>0</v>
      </c>
      <c r="BG851" s="213">
        <f>IF(N851="zákl. přenesená",J851,0)</f>
        <v>0</v>
      </c>
      <c r="BH851" s="213">
        <f>IF(N851="sníž. přenesená",J851,0)</f>
        <v>0</v>
      </c>
      <c r="BI851" s="213">
        <f>IF(N851="nulová",J851,0)</f>
        <v>0</v>
      </c>
      <c r="BJ851" s="24" t="s">
        <v>79</v>
      </c>
      <c r="BK851" s="213">
        <f>ROUND(I851*H851,2)</f>
        <v>0</v>
      </c>
      <c r="BL851" s="24" t="s">
        <v>178</v>
      </c>
      <c r="BM851" s="24" t="s">
        <v>1475</v>
      </c>
    </row>
    <row r="852" spans="2:65" s="12" customFormat="1" ht="13.5">
      <c r="B852" s="214"/>
      <c r="C852" s="215"/>
      <c r="D852" s="216" t="s">
        <v>180</v>
      </c>
      <c r="E852" s="217" t="s">
        <v>21</v>
      </c>
      <c r="F852" s="218" t="s">
        <v>1476</v>
      </c>
      <c r="G852" s="215"/>
      <c r="H852" s="219">
        <v>21.4</v>
      </c>
      <c r="I852" s="220"/>
      <c r="J852" s="215"/>
      <c r="K852" s="215"/>
      <c r="L852" s="221"/>
      <c r="M852" s="222"/>
      <c r="N852" s="223"/>
      <c r="O852" s="223"/>
      <c r="P852" s="223"/>
      <c r="Q852" s="223"/>
      <c r="R852" s="223"/>
      <c r="S852" s="223"/>
      <c r="T852" s="224"/>
      <c r="AT852" s="225" t="s">
        <v>180</v>
      </c>
      <c r="AU852" s="225" t="s">
        <v>79</v>
      </c>
      <c r="AV852" s="12" t="s">
        <v>83</v>
      </c>
      <c r="AW852" s="12" t="s">
        <v>35</v>
      </c>
      <c r="AX852" s="12" t="s">
        <v>79</v>
      </c>
      <c r="AY852" s="225" t="s">
        <v>171</v>
      </c>
    </row>
    <row r="853" spans="2:65" s="1" customFormat="1" ht="31.5" customHeight="1">
      <c r="B853" s="41"/>
      <c r="C853" s="202" t="s">
        <v>1477</v>
      </c>
      <c r="D853" s="202" t="s">
        <v>173</v>
      </c>
      <c r="E853" s="203" t="s">
        <v>1478</v>
      </c>
      <c r="F853" s="204" t="s">
        <v>1479</v>
      </c>
      <c r="G853" s="205" t="s">
        <v>1248</v>
      </c>
      <c r="H853" s="206">
        <v>125.6</v>
      </c>
      <c r="I853" s="207"/>
      <c r="J853" s="208">
        <f>ROUND(I853*H853,2)</f>
        <v>0</v>
      </c>
      <c r="K853" s="204" t="s">
        <v>21</v>
      </c>
      <c r="L853" s="61"/>
      <c r="M853" s="209" t="s">
        <v>21</v>
      </c>
      <c r="N853" s="210" t="s">
        <v>43</v>
      </c>
      <c r="O853" s="42"/>
      <c r="P853" s="211">
        <f>O853*H853</f>
        <v>0</v>
      </c>
      <c r="Q853" s="211">
        <v>0</v>
      </c>
      <c r="R853" s="211">
        <f>Q853*H853</f>
        <v>0</v>
      </c>
      <c r="S853" s="211">
        <v>0</v>
      </c>
      <c r="T853" s="212">
        <f>S853*H853</f>
        <v>0</v>
      </c>
      <c r="AR853" s="24" t="s">
        <v>178</v>
      </c>
      <c r="AT853" s="24" t="s">
        <v>173</v>
      </c>
      <c r="AU853" s="24" t="s">
        <v>79</v>
      </c>
      <c r="AY853" s="24" t="s">
        <v>171</v>
      </c>
      <c r="BE853" s="213">
        <f>IF(N853="základní",J853,0)</f>
        <v>0</v>
      </c>
      <c r="BF853" s="213">
        <f>IF(N853="snížená",J853,0)</f>
        <v>0</v>
      </c>
      <c r="BG853" s="213">
        <f>IF(N853="zákl. přenesená",J853,0)</f>
        <v>0</v>
      </c>
      <c r="BH853" s="213">
        <f>IF(N853="sníž. přenesená",J853,0)</f>
        <v>0</v>
      </c>
      <c r="BI853" s="213">
        <f>IF(N853="nulová",J853,0)</f>
        <v>0</v>
      </c>
      <c r="BJ853" s="24" t="s">
        <v>79</v>
      </c>
      <c r="BK853" s="213">
        <f>ROUND(I853*H853,2)</f>
        <v>0</v>
      </c>
      <c r="BL853" s="24" t="s">
        <v>178</v>
      </c>
      <c r="BM853" s="24" t="s">
        <v>1480</v>
      </c>
    </row>
    <row r="854" spans="2:65" s="12" customFormat="1" ht="13.5">
      <c r="B854" s="214"/>
      <c r="C854" s="215"/>
      <c r="D854" s="216" t="s">
        <v>180</v>
      </c>
      <c r="E854" s="217" t="s">
        <v>21</v>
      </c>
      <c r="F854" s="218" t="s">
        <v>1481</v>
      </c>
      <c r="G854" s="215"/>
      <c r="H854" s="219">
        <v>125.6</v>
      </c>
      <c r="I854" s="220"/>
      <c r="J854" s="215"/>
      <c r="K854" s="215"/>
      <c r="L854" s="221"/>
      <c r="M854" s="222"/>
      <c r="N854" s="223"/>
      <c r="O854" s="223"/>
      <c r="P854" s="223"/>
      <c r="Q854" s="223"/>
      <c r="R854" s="223"/>
      <c r="S854" s="223"/>
      <c r="T854" s="224"/>
      <c r="AT854" s="225" t="s">
        <v>180</v>
      </c>
      <c r="AU854" s="225" t="s">
        <v>79</v>
      </c>
      <c r="AV854" s="12" t="s">
        <v>83</v>
      </c>
      <c r="AW854" s="12" t="s">
        <v>35</v>
      </c>
      <c r="AX854" s="12" t="s">
        <v>79</v>
      </c>
      <c r="AY854" s="225" t="s">
        <v>171</v>
      </c>
    </row>
    <row r="855" spans="2:65" s="1" customFormat="1" ht="31.5" customHeight="1">
      <c r="B855" s="41"/>
      <c r="C855" s="202" t="s">
        <v>1482</v>
      </c>
      <c r="D855" s="202" t="s">
        <v>173</v>
      </c>
      <c r="E855" s="203" t="s">
        <v>1483</v>
      </c>
      <c r="F855" s="204" t="s">
        <v>1484</v>
      </c>
      <c r="G855" s="205" t="s">
        <v>1248</v>
      </c>
      <c r="H855" s="206">
        <v>94.2</v>
      </c>
      <c r="I855" s="207"/>
      <c r="J855" s="208">
        <f>ROUND(I855*H855,2)</f>
        <v>0</v>
      </c>
      <c r="K855" s="204" t="s">
        <v>21</v>
      </c>
      <c r="L855" s="61"/>
      <c r="M855" s="209" t="s">
        <v>21</v>
      </c>
      <c r="N855" s="210" t="s">
        <v>43</v>
      </c>
      <c r="O855" s="42"/>
      <c r="P855" s="211">
        <f>O855*H855</f>
        <v>0</v>
      </c>
      <c r="Q855" s="211">
        <v>0</v>
      </c>
      <c r="R855" s="211">
        <f>Q855*H855</f>
        <v>0</v>
      </c>
      <c r="S855" s="211">
        <v>0</v>
      </c>
      <c r="T855" s="212">
        <f>S855*H855</f>
        <v>0</v>
      </c>
      <c r="AR855" s="24" t="s">
        <v>178</v>
      </c>
      <c r="AT855" s="24" t="s">
        <v>173</v>
      </c>
      <c r="AU855" s="24" t="s">
        <v>79</v>
      </c>
      <c r="AY855" s="24" t="s">
        <v>171</v>
      </c>
      <c r="BE855" s="213">
        <f>IF(N855="základní",J855,0)</f>
        <v>0</v>
      </c>
      <c r="BF855" s="213">
        <f>IF(N855="snížená",J855,0)</f>
        <v>0</v>
      </c>
      <c r="BG855" s="213">
        <f>IF(N855="zákl. přenesená",J855,0)</f>
        <v>0</v>
      </c>
      <c r="BH855" s="213">
        <f>IF(N855="sníž. přenesená",J855,0)</f>
        <v>0</v>
      </c>
      <c r="BI855" s="213">
        <f>IF(N855="nulová",J855,0)</f>
        <v>0</v>
      </c>
      <c r="BJ855" s="24" t="s">
        <v>79</v>
      </c>
      <c r="BK855" s="213">
        <f>ROUND(I855*H855,2)</f>
        <v>0</v>
      </c>
      <c r="BL855" s="24" t="s">
        <v>178</v>
      </c>
      <c r="BM855" s="24" t="s">
        <v>1485</v>
      </c>
    </row>
    <row r="856" spans="2:65" s="12" customFormat="1" ht="13.5">
      <c r="B856" s="214"/>
      <c r="C856" s="215"/>
      <c r="D856" s="216" t="s">
        <v>180</v>
      </c>
      <c r="E856" s="217" t="s">
        <v>21</v>
      </c>
      <c r="F856" s="218" t="s">
        <v>1486</v>
      </c>
      <c r="G856" s="215"/>
      <c r="H856" s="219">
        <v>94.2</v>
      </c>
      <c r="I856" s="220"/>
      <c r="J856" s="215"/>
      <c r="K856" s="215"/>
      <c r="L856" s="221"/>
      <c r="M856" s="222"/>
      <c r="N856" s="223"/>
      <c r="O856" s="223"/>
      <c r="P856" s="223"/>
      <c r="Q856" s="223"/>
      <c r="R856" s="223"/>
      <c r="S856" s="223"/>
      <c r="T856" s="224"/>
      <c r="AT856" s="225" t="s">
        <v>180</v>
      </c>
      <c r="AU856" s="225" t="s">
        <v>79</v>
      </c>
      <c r="AV856" s="12" t="s">
        <v>83</v>
      </c>
      <c r="AW856" s="12" t="s">
        <v>35</v>
      </c>
      <c r="AX856" s="12" t="s">
        <v>79</v>
      </c>
      <c r="AY856" s="225" t="s">
        <v>171</v>
      </c>
    </row>
    <row r="857" spans="2:65" s="1" customFormat="1" ht="31.5" customHeight="1">
      <c r="B857" s="41"/>
      <c r="C857" s="202" t="s">
        <v>1487</v>
      </c>
      <c r="D857" s="202" t="s">
        <v>173</v>
      </c>
      <c r="E857" s="203" t="s">
        <v>1488</v>
      </c>
      <c r="F857" s="204" t="s">
        <v>1489</v>
      </c>
      <c r="G857" s="205" t="s">
        <v>588</v>
      </c>
      <c r="H857" s="206">
        <v>1</v>
      </c>
      <c r="I857" s="207"/>
      <c r="J857" s="208">
        <f>ROUND(I857*H857,2)</f>
        <v>0</v>
      </c>
      <c r="K857" s="204" t="s">
        <v>21</v>
      </c>
      <c r="L857" s="61"/>
      <c r="M857" s="209" t="s">
        <v>21</v>
      </c>
      <c r="N857" s="210" t="s">
        <v>43</v>
      </c>
      <c r="O857" s="42"/>
      <c r="P857" s="211">
        <f>O857*H857</f>
        <v>0</v>
      </c>
      <c r="Q857" s="211">
        <v>0</v>
      </c>
      <c r="R857" s="211">
        <f>Q857*H857</f>
        <v>0</v>
      </c>
      <c r="S857" s="211">
        <v>0</v>
      </c>
      <c r="T857" s="212">
        <f>S857*H857</f>
        <v>0</v>
      </c>
      <c r="AR857" s="24" t="s">
        <v>178</v>
      </c>
      <c r="AT857" s="24" t="s">
        <v>173</v>
      </c>
      <c r="AU857" s="24" t="s">
        <v>79</v>
      </c>
      <c r="AY857" s="24" t="s">
        <v>171</v>
      </c>
      <c r="BE857" s="213">
        <f>IF(N857="základní",J857,0)</f>
        <v>0</v>
      </c>
      <c r="BF857" s="213">
        <f>IF(N857="snížená",J857,0)</f>
        <v>0</v>
      </c>
      <c r="BG857" s="213">
        <f>IF(N857="zákl. přenesená",J857,0)</f>
        <v>0</v>
      </c>
      <c r="BH857" s="213">
        <f>IF(N857="sníž. přenesená",J857,0)</f>
        <v>0</v>
      </c>
      <c r="BI857" s="213">
        <f>IF(N857="nulová",J857,0)</f>
        <v>0</v>
      </c>
      <c r="BJ857" s="24" t="s">
        <v>79</v>
      </c>
      <c r="BK857" s="213">
        <f>ROUND(I857*H857,2)</f>
        <v>0</v>
      </c>
      <c r="BL857" s="24" t="s">
        <v>178</v>
      </c>
      <c r="BM857" s="24" t="s">
        <v>1490</v>
      </c>
    </row>
    <row r="858" spans="2:65" s="12" customFormat="1" ht="13.5">
      <c r="B858" s="214"/>
      <c r="C858" s="215"/>
      <c r="D858" s="226" t="s">
        <v>180</v>
      </c>
      <c r="E858" s="227" t="s">
        <v>21</v>
      </c>
      <c r="F858" s="228" t="s">
        <v>79</v>
      </c>
      <c r="G858" s="215"/>
      <c r="H858" s="229">
        <v>1</v>
      </c>
      <c r="I858" s="220"/>
      <c r="J858" s="215"/>
      <c r="K858" s="215"/>
      <c r="L858" s="221"/>
      <c r="M858" s="222"/>
      <c r="N858" s="223"/>
      <c r="O858" s="223"/>
      <c r="P858" s="223"/>
      <c r="Q858" s="223"/>
      <c r="R858" s="223"/>
      <c r="S858" s="223"/>
      <c r="T858" s="224"/>
      <c r="AT858" s="225" t="s">
        <v>180</v>
      </c>
      <c r="AU858" s="225" t="s">
        <v>79</v>
      </c>
      <c r="AV858" s="12" t="s">
        <v>83</v>
      </c>
      <c r="AW858" s="12" t="s">
        <v>35</v>
      </c>
      <c r="AX858" s="12" t="s">
        <v>79</v>
      </c>
      <c r="AY858" s="225" t="s">
        <v>171</v>
      </c>
    </row>
    <row r="859" spans="2:65" s="11" customFormat="1" ht="37.35" customHeight="1">
      <c r="B859" s="185"/>
      <c r="C859" s="186"/>
      <c r="D859" s="187" t="s">
        <v>71</v>
      </c>
      <c r="E859" s="188" t="s">
        <v>1491</v>
      </c>
      <c r="F859" s="188" t="s">
        <v>1492</v>
      </c>
      <c r="G859" s="186"/>
      <c r="H859" s="186"/>
      <c r="I859" s="189"/>
      <c r="J859" s="190">
        <f>BK859</f>
        <v>0</v>
      </c>
      <c r="K859" s="186"/>
      <c r="L859" s="191"/>
      <c r="M859" s="192"/>
      <c r="N859" s="193"/>
      <c r="O859" s="193"/>
      <c r="P859" s="194">
        <f>P860+P863</f>
        <v>0</v>
      </c>
      <c r="Q859" s="193"/>
      <c r="R859" s="194">
        <f>R860+R863</f>
        <v>0</v>
      </c>
      <c r="S859" s="193"/>
      <c r="T859" s="195">
        <f>T860+T863</f>
        <v>0</v>
      </c>
      <c r="AR859" s="196" t="s">
        <v>196</v>
      </c>
      <c r="AT859" s="197" t="s">
        <v>71</v>
      </c>
      <c r="AU859" s="197" t="s">
        <v>72</v>
      </c>
      <c r="AY859" s="196" t="s">
        <v>171</v>
      </c>
      <c r="BK859" s="198">
        <f>BK860+BK863</f>
        <v>0</v>
      </c>
    </row>
    <row r="860" spans="2:65" s="11" customFormat="1" ht="19.899999999999999" customHeight="1">
      <c r="B860" s="185"/>
      <c r="C860" s="186"/>
      <c r="D860" s="199" t="s">
        <v>71</v>
      </c>
      <c r="E860" s="200" t="s">
        <v>1493</v>
      </c>
      <c r="F860" s="200" t="s">
        <v>1494</v>
      </c>
      <c r="G860" s="186"/>
      <c r="H860" s="186"/>
      <c r="I860" s="189"/>
      <c r="J860" s="201">
        <f>BK860</f>
        <v>0</v>
      </c>
      <c r="K860" s="186"/>
      <c r="L860" s="191"/>
      <c r="M860" s="192"/>
      <c r="N860" s="193"/>
      <c r="O860" s="193"/>
      <c r="P860" s="194">
        <f>SUM(P861:P862)</f>
        <v>0</v>
      </c>
      <c r="Q860" s="193"/>
      <c r="R860" s="194">
        <f>SUM(R861:R862)</f>
        <v>0</v>
      </c>
      <c r="S860" s="193"/>
      <c r="T860" s="195">
        <f>SUM(T861:T862)</f>
        <v>0</v>
      </c>
      <c r="AR860" s="196" t="s">
        <v>196</v>
      </c>
      <c r="AT860" s="197" t="s">
        <v>71</v>
      </c>
      <c r="AU860" s="197" t="s">
        <v>79</v>
      </c>
      <c r="AY860" s="196" t="s">
        <v>171</v>
      </c>
      <c r="BK860" s="198">
        <f>SUM(BK861:BK862)</f>
        <v>0</v>
      </c>
    </row>
    <row r="861" spans="2:65" s="1" customFormat="1" ht="31.5" customHeight="1">
      <c r="B861" s="41"/>
      <c r="C861" s="202" t="s">
        <v>1495</v>
      </c>
      <c r="D861" s="202" t="s">
        <v>173</v>
      </c>
      <c r="E861" s="203" t="s">
        <v>1496</v>
      </c>
      <c r="F861" s="204" t="s">
        <v>1497</v>
      </c>
      <c r="G861" s="205" t="s">
        <v>1498</v>
      </c>
      <c r="H861" s="206">
        <v>1</v>
      </c>
      <c r="I861" s="207"/>
      <c r="J861" s="208">
        <f>ROUND(I861*H861,2)</f>
        <v>0</v>
      </c>
      <c r="K861" s="204" t="s">
        <v>177</v>
      </c>
      <c r="L861" s="61"/>
      <c r="M861" s="209" t="s">
        <v>21</v>
      </c>
      <c r="N861" s="210" t="s">
        <v>43</v>
      </c>
      <c r="O861" s="42"/>
      <c r="P861" s="211">
        <f>O861*H861</f>
        <v>0</v>
      </c>
      <c r="Q861" s="211">
        <v>0</v>
      </c>
      <c r="R861" s="211">
        <f>Q861*H861</f>
        <v>0</v>
      </c>
      <c r="S861" s="211">
        <v>0</v>
      </c>
      <c r="T861" s="212">
        <f>S861*H861</f>
        <v>0</v>
      </c>
      <c r="AR861" s="24" t="s">
        <v>1499</v>
      </c>
      <c r="AT861" s="24" t="s">
        <v>173</v>
      </c>
      <c r="AU861" s="24" t="s">
        <v>83</v>
      </c>
      <c r="AY861" s="24" t="s">
        <v>171</v>
      </c>
      <c r="BE861" s="213">
        <f>IF(N861="základní",J861,0)</f>
        <v>0</v>
      </c>
      <c r="BF861" s="213">
        <f>IF(N861="snížená",J861,0)</f>
        <v>0</v>
      </c>
      <c r="BG861" s="213">
        <f>IF(N861="zákl. přenesená",J861,0)</f>
        <v>0</v>
      </c>
      <c r="BH861" s="213">
        <f>IF(N861="sníž. přenesená",J861,0)</f>
        <v>0</v>
      </c>
      <c r="BI861" s="213">
        <f>IF(N861="nulová",J861,0)</f>
        <v>0</v>
      </c>
      <c r="BJ861" s="24" t="s">
        <v>79</v>
      </c>
      <c r="BK861" s="213">
        <f>ROUND(I861*H861,2)</f>
        <v>0</v>
      </c>
      <c r="BL861" s="24" t="s">
        <v>1499</v>
      </c>
      <c r="BM861" s="24" t="s">
        <v>1500</v>
      </c>
    </row>
    <row r="862" spans="2:65" s="12" customFormat="1" ht="13.5">
      <c r="B862" s="214"/>
      <c r="C862" s="215"/>
      <c r="D862" s="226" t="s">
        <v>180</v>
      </c>
      <c r="E862" s="227" t="s">
        <v>21</v>
      </c>
      <c r="F862" s="228" t="s">
        <v>79</v>
      </c>
      <c r="G862" s="215"/>
      <c r="H862" s="229">
        <v>1</v>
      </c>
      <c r="I862" s="220"/>
      <c r="J862" s="215"/>
      <c r="K862" s="215"/>
      <c r="L862" s="221"/>
      <c r="M862" s="222"/>
      <c r="N862" s="223"/>
      <c r="O862" s="223"/>
      <c r="P862" s="223"/>
      <c r="Q862" s="223"/>
      <c r="R862" s="223"/>
      <c r="S862" s="223"/>
      <c r="T862" s="224"/>
      <c r="AT862" s="225" t="s">
        <v>180</v>
      </c>
      <c r="AU862" s="225" t="s">
        <v>83</v>
      </c>
      <c r="AV862" s="12" t="s">
        <v>83</v>
      </c>
      <c r="AW862" s="12" t="s">
        <v>35</v>
      </c>
      <c r="AX862" s="12" t="s">
        <v>79</v>
      </c>
      <c r="AY862" s="225" t="s">
        <v>171</v>
      </c>
    </row>
    <row r="863" spans="2:65" s="11" customFormat="1" ht="29.85" customHeight="1">
      <c r="B863" s="185"/>
      <c r="C863" s="186"/>
      <c r="D863" s="199" t="s">
        <v>71</v>
      </c>
      <c r="E863" s="200" t="s">
        <v>1501</v>
      </c>
      <c r="F863" s="200" t="s">
        <v>1502</v>
      </c>
      <c r="G863" s="186"/>
      <c r="H863" s="186"/>
      <c r="I863" s="189"/>
      <c r="J863" s="201">
        <f>BK863</f>
        <v>0</v>
      </c>
      <c r="K863" s="186"/>
      <c r="L863" s="191"/>
      <c r="M863" s="192"/>
      <c r="N863" s="193"/>
      <c r="O863" s="193"/>
      <c r="P863" s="194">
        <f>SUM(P864:P867)</f>
        <v>0</v>
      </c>
      <c r="Q863" s="193"/>
      <c r="R863" s="194">
        <f>SUM(R864:R867)</f>
        <v>0</v>
      </c>
      <c r="S863" s="193"/>
      <c r="T863" s="195">
        <f>SUM(T864:T867)</f>
        <v>0</v>
      </c>
      <c r="AR863" s="196" t="s">
        <v>196</v>
      </c>
      <c r="AT863" s="197" t="s">
        <v>71</v>
      </c>
      <c r="AU863" s="197" t="s">
        <v>79</v>
      </c>
      <c r="AY863" s="196" t="s">
        <v>171</v>
      </c>
      <c r="BK863" s="198">
        <f>SUM(BK864:BK867)</f>
        <v>0</v>
      </c>
    </row>
    <row r="864" spans="2:65" s="1" customFormat="1" ht="22.5" customHeight="1">
      <c r="B864" s="41"/>
      <c r="C864" s="202" t="s">
        <v>1503</v>
      </c>
      <c r="D864" s="202" t="s">
        <v>173</v>
      </c>
      <c r="E864" s="203" t="s">
        <v>1504</v>
      </c>
      <c r="F864" s="204" t="s">
        <v>1505</v>
      </c>
      <c r="G864" s="205" t="s">
        <v>1498</v>
      </c>
      <c r="H864" s="206">
        <v>1</v>
      </c>
      <c r="I864" s="207"/>
      <c r="J864" s="208">
        <f>ROUND(I864*H864,2)</f>
        <v>0</v>
      </c>
      <c r="K864" s="204" t="s">
        <v>177</v>
      </c>
      <c r="L864" s="61"/>
      <c r="M864" s="209" t="s">
        <v>21</v>
      </c>
      <c r="N864" s="210" t="s">
        <v>43</v>
      </c>
      <c r="O864" s="42"/>
      <c r="P864" s="211">
        <f>O864*H864</f>
        <v>0</v>
      </c>
      <c r="Q864" s="211">
        <v>0</v>
      </c>
      <c r="R864" s="211">
        <f>Q864*H864</f>
        <v>0</v>
      </c>
      <c r="S864" s="211">
        <v>0</v>
      </c>
      <c r="T864" s="212">
        <f>S864*H864</f>
        <v>0</v>
      </c>
      <c r="AR864" s="24" t="s">
        <v>1499</v>
      </c>
      <c r="AT864" s="24" t="s">
        <v>173</v>
      </c>
      <c r="AU864" s="24" t="s">
        <v>83</v>
      </c>
      <c r="AY864" s="24" t="s">
        <v>171</v>
      </c>
      <c r="BE864" s="213">
        <f>IF(N864="základní",J864,0)</f>
        <v>0</v>
      </c>
      <c r="BF864" s="213">
        <f>IF(N864="snížená",J864,0)</f>
        <v>0</v>
      </c>
      <c r="BG864" s="213">
        <f>IF(N864="zákl. přenesená",J864,0)</f>
        <v>0</v>
      </c>
      <c r="BH864" s="213">
        <f>IF(N864="sníž. přenesená",J864,0)</f>
        <v>0</v>
      </c>
      <c r="BI864" s="213">
        <f>IF(N864="nulová",J864,0)</f>
        <v>0</v>
      </c>
      <c r="BJ864" s="24" t="s">
        <v>79</v>
      </c>
      <c r="BK864" s="213">
        <f>ROUND(I864*H864,2)</f>
        <v>0</v>
      </c>
      <c r="BL864" s="24" t="s">
        <v>1499</v>
      </c>
      <c r="BM864" s="24" t="s">
        <v>1506</v>
      </c>
    </row>
    <row r="865" spans="2:65" s="1" customFormat="1" ht="22.5" customHeight="1">
      <c r="B865" s="41"/>
      <c r="C865" s="202" t="s">
        <v>1507</v>
      </c>
      <c r="D865" s="202" t="s">
        <v>173</v>
      </c>
      <c r="E865" s="203" t="s">
        <v>1508</v>
      </c>
      <c r="F865" s="204" t="s">
        <v>1509</v>
      </c>
      <c r="G865" s="205" t="s">
        <v>1498</v>
      </c>
      <c r="H865" s="206">
        <v>1</v>
      </c>
      <c r="I865" s="207"/>
      <c r="J865" s="208">
        <f>ROUND(I865*H865,2)</f>
        <v>0</v>
      </c>
      <c r="K865" s="204" t="s">
        <v>177</v>
      </c>
      <c r="L865" s="61"/>
      <c r="M865" s="209" t="s">
        <v>21</v>
      </c>
      <c r="N865" s="210" t="s">
        <v>43</v>
      </c>
      <c r="O865" s="42"/>
      <c r="P865" s="211">
        <f>O865*H865</f>
        <v>0</v>
      </c>
      <c r="Q865" s="211">
        <v>0</v>
      </c>
      <c r="R865" s="211">
        <f>Q865*H865</f>
        <v>0</v>
      </c>
      <c r="S865" s="211">
        <v>0</v>
      </c>
      <c r="T865" s="212">
        <f>S865*H865</f>
        <v>0</v>
      </c>
      <c r="AR865" s="24" t="s">
        <v>1499</v>
      </c>
      <c r="AT865" s="24" t="s">
        <v>173</v>
      </c>
      <c r="AU865" s="24" t="s">
        <v>83</v>
      </c>
      <c r="AY865" s="24" t="s">
        <v>171</v>
      </c>
      <c r="BE865" s="213">
        <f>IF(N865="základní",J865,0)</f>
        <v>0</v>
      </c>
      <c r="BF865" s="213">
        <f>IF(N865="snížená",J865,0)</f>
        <v>0</v>
      </c>
      <c r="BG865" s="213">
        <f>IF(N865="zákl. přenesená",J865,0)</f>
        <v>0</v>
      </c>
      <c r="BH865" s="213">
        <f>IF(N865="sníž. přenesená",J865,0)</f>
        <v>0</v>
      </c>
      <c r="BI865" s="213">
        <f>IF(N865="nulová",J865,0)</f>
        <v>0</v>
      </c>
      <c r="BJ865" s="24" t="s">
        <v>79</v>
      </c>
      <c r="BK865" s="213">
        <f>ROUND(I865*H865,2)</f>
        <v>0</v>
      </c>
      <c r="BL865" s="24" t="s">
        <v>1499</v>
      </c>
      <c r="BM865" s="24" t="s">
        <v>1510</v>
      </c>
    </row>
    <row r="866" spans="2:65" s="1" customFormat="1" ht="31.5" customHeight="1">
      <c r="B866" s="41"/>
      <c r="C866" s="202" t="s">
        <v>1511</v>
      </c>
      <c r="D866" s="202" t="s">
        <v>173</v>
      </c>
      <c r="E866" s="203" t="s">
        <v>1512</v>
      </c>
      <c r="F866" s="204" t="s">
        <v>1513</v>
      </c>
      <c r="G866" s="205" t="s">
        <v>1498</v>
      </c>
      <c r="H866" s="206">
        <v>1</v>
      </c>
      <c r="I866" s="207"/>
      <c r="J866" s="208">
        <f>ROUND(I866*H866,2)</f>
        <v>0</v>
      </c>
      <c r="K866" s="204" t="s">
        <v>177</v>
      </c>
      <c r="L866" s="61"/>
      <c r="M866" s="209" t="s">
        <v>21</v>
      </c>
      <c r="N866" s="210" t="s">
        <v>43</v>
      </c>
      <c r="O866" s="42"/>
      <c r="P866" s="211">
        <f>O866*H866</f>
        <v>0</v>
      </c>
      <c r="Q866" s="211">
        <v>0</v>
      </c>
      <c r="R866" s="211">
        <f>Q866*H866</f>
        <v>0</v>
      </c>
      <c r="S866" s="211">
        <v>0</v>
      </c>
      <c r="T866" s="212">
        <f>S866*H866</f>
        <v>0</v>
      </c>
      <c r="AR866" s="24" t="s">
        <v>1499</v>
      </c>
      <c r="AT866" s="24" t="s">
        <v>173</v>
      </c>
      <c r="AU866" s="24" t="s">
        <v>83</v>
      </c>
      <c r="AY866" s="24" t="s">
        <v>171</v>
      </c>
      <c r="BE866" s="213">
        <f>IF(N866="základní",J866,0)</f>
        <v>0</v>
      </c>
      <c r="BF866" s="213">
        <f>IF(N866="snížená",J866,0)</f>
        <v>0</v>
      </c>
      <c r="BG866" s="213">
        <f>IF(N866="zákl. přenesená",J866,0)</f>
        <v>0</v>
      </c>
      <c r="BH866" s="213">
        <f>IF(N866="sníž. přenesená",J866,0)</f>
        <v>0</v>
      </c>
      <c r="BI866" s="213">
        <f>IF(N866="nulová",J866,0)</f>
        <v>0</v>
      </c>
      <c r="BJ866" s="24" t="s">
        <v>79</v>
      </c>
      <c r="BK866" s="213">
        <f>ROUND(I866*H866,2)</f>
        <v>0</v>
      </c>
      <c r="BL866" s="24" t="s">
        <v>1499</v>
      </c>
      <c r="BM866" s="24" t="s">
        <v>1514</v>
      </c>
    </row>
    <row r="867" spans="2:65" s="1" customFormat="1" ht="31.5" customHeight="1">
      <c r="B867" s="41"/>
      <c r="C867" s="202" t="s">
        <v>1515</v>
      </c>
      <c r="D867" s="202" t="s">
        <v>173</v>
      </c>
      <c r="E867" s="203" t="s">
        <v>1516</v>
      </c>
      <c r="F867" s="204" t="s">
        <v>1517</v>
      </c>
      <c r="G867" s="205" t="s">
        <v>1498</v>
      </c>
      <c r="H867" s="206">
        <v>1</v>
      </c>
      <c r="I867" s="207"/>
      <c r="J867" s="208">
        <f>ROUND(I867*H867,2)</f>
        <v>0</v>
      </c>
      <c r="K867" s="204" t="s">
        <v>177</v>
      </c>
      <c r="L867" s="61"/>
      <c r="M867" s="209" t="s">
        <v>21</v>
      </c>
      <c r="N867" s="267" t="s">
        <v>43</v>
      </c>
      <c r="O867" s="268"/>
      <c r="P867" s="269">
        <f>O867*H867</f>
        <v>0</v>
      </c>
      <c r="Q867" s="269">
        <v>0</v>
      </c>
      <c r="R867" s="269">
        <f>Q867*H867</f>
        <v>0</v>
      </c>
      <c r="S867" s="269">
        <v>0</v>
      </c>
      <c r="T867" s="270">
        <f>S867*H867</f>
        <v>0</v>
      </c>
      <c r="AR867" s="24" t="s">
        <v>1499</v>
      </c>
      <c r="AT867" s="24" t="s">
        <v>173</v>
      </c>
      <c r="AU867" s="24" t="s">
        <v>83</v>
      </c>
      <c r="AY867" s="24" t="s">
        <v>171</v>
      </c>
      <c r="BE867" s="213">
        <f>IF(N867="základní",J867,0)</f>
        <v>0</v>
      </c>
      <c r="BF867" s="213">
        <f>IF(N867="snížená",J867,0)</f>
        <v>0</v>
      </c>
      <c r="BG867" s="213">
        <f>IF(N867="zákl. přenesená",J867,0)</f>
        <v>0</v>
      </c>
      <c r="BH867" s="213">
        <f>IF(N867="sníž. přenesená",J867,0)</f>
        <v>0</v>
      </c>
      <c r="BI867" s="213">
        <f>IF(N867="nulová",J867,0)</f>
        <v>0</v>
      </c>
      <c r="BJ867" s="24" t="s">
        <v>79</v>
      </c>
      <c r="BK867" s="213">
        <f>ROUND(I867*H867,2)</f>
        <v>0</v>
      </c>
      <c r="BL867" s="24" t="s">
        <v>1499</v>
      </c>
      <c r="BM867" s="24" t="s">
        <v>1518</v>
      </c>
    </row>
    <row r="868" spans="2:65" s="1" customFormat="1" ht="6.95" customHeight="1">
      <c r="B868" s="56"/>
      <c r="C868" s="57"/>
      <c r="D868" s="57"/>
      <c r="E868" s="57"/>
      <c r="F868" s="57"/>
      <c r="G868" s="57"/>
      <c r="H868" s="57"/>
      <c r="I868" s="148"/>
      <c r="J868" s="57"/>
      <c r="K868" s="57"/>
      <c r="L868" s="61"/>
    </row>
  </sheetData>
  <sheetProtection password="CC35" sheet="1" objects="1" scenarios="1" formatCells="0" formatColumns="0" formatRows="0" sort="0" autoFilter="0"/>
  <autoFilter ref="C107:K867"/>
  <mergeCells count="9">
    <mergeCell ref="E98:H98"/>
    <mergeCell ref="E100:H10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110</v>
      </c>
      <c r="G1" s="406" t="s">
        <v>111</v>
      </c>
      <c r="H1" s="406"/>
      <c r="I1" s="124"/>
      <c r="J1" s="123" t="s">
        <v>112</v>
      </c>
      <c r="K1" s="122" t="s">
        <v>113</v>
      </c>
      <c r="L1" s="123" t="s">
        <v>114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AT2" s="24" t="s">
        <v>87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115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399" t="str">
        <f>'Rekapitulace stavby'!K6</f>
        <v>ZŠ ŠVERMOVA-STAVEBNÍ ÚPRAVY KUCHYNĚ</v>
      </c>
      <c r="F7" s="400"/>
      <c r="G7" s="400"/>
      <c r="H7" s="400"/>
      <c r="I7" s="126"/>
      <c r="J7" s="29"/>
      <c r="K7" s="31"/>
    </row>
    <row r="8" spans="1:70">
      <c r="B8" s="28"/>
      <c r="C8" s="29"/>
      <c r="D8" s="37" t="s">
        <v>116</v>
      </c>
      <c r="E8" s="29"/>
      <c r="F8" s="29"/>
      <c r="G8" s="29"/>
      <c r="H8" s="29"/>
      <c r="I8" s="126"/>
      <c r="J8" s="29"/>
      <c r="K8" s="31"/>
    </row>
    <row r="9" spans="1:70" s="1" customFormat="1" ht="22.5" customHeight="1">
      <c r="B9" s="41"/>
      <c r="C9" s="42"/>
      <c r="D9" s="42"/>
      <c r="E9" s="399" t="s">
        <v>117</v>
      </c>
      <c r="F9" s="402"/>
      <c r="G9" s="402"/>
      <c r="H9" s="402"/>
      <c r="I9" s="127"/>
      <c r="J9" s="42"/>
      <c r="K9" s="45"/>
    </row>
    <row r="10" spans="1:70" s="1" customFormat="1">
      <c r="B10" s="41"/>
      <c r="C10" s="42"/>
      <c r="D10" s="37" t="s">
        <v>1519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401" t="s">
        <v>1520</v>
      </c>
      <c r="F11" s="402"/>
      <c r="G11" s="402"/>
      <c r="H11" s="402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1521</v>
      </c>
      <c r="G14" s="42"/>
      <c r="H14" s="42"/>
      <c r="I14" s="128" t="s">
        <v>25</v>
      </c>
      <c r="J14" s="129" t="str">
        <f>'Rekapitulace stavby'!AN8</f>
        <v>22.11.2017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22.5" customHeight="1">
      <c r="B26" s="130"/>
      <c r="C26" s="131"/>
      <c r="D26" s="131"/>
      <c r="E26" s="363" t="s">
        <v>21</v>
      </c>
      <c r="F26" s="363"/>
      <c r="G26" s="363"/>
      <c r="H26" s="363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ROUND(J82,2)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ROUND(SUM(BE82:BE154), 2)</f>
        <v>0</v>
      </c>
      <c r="G32" s="42"/>
      <c r="H32" s="42"/>
      <c r="I32" s="140">
        <v>0.21</v>
      </c>
      <c r="J32" s="139">
        <f>ROUND(ROUND((SUM(BE82:BE154)),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ROUND(SUM(BF82:BF154), 2)</f>
        <v>0</v>
      </c>
      <c r="G33" s="42"/>
      <c r="H33" s="42"/>
      <c r="I33" s="140">
        <v>0.15</v>
      </c>
      <c r="J33" s="139">
        <f>ROUND(ROUND((SUM(BF82:BF154)),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ROUND(SUM(BG82:BG154),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ROUND(SUM(BH82:BH154),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ROUND(SUM(BI82:BI154),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118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399" t="str">
        <f>E7</f>
        <v>ZŠ ŠVERMOVA-STAVEBNÍ ÚPRAVY KUCHYNĚ</v>
      </c>
      <c r="F47" s="400"/>
      <c r="G47" s="400"/>
      <c r="H47" s="400"/>
      <c r="I47" s="127"/>
      <c r="J47" s="42"/>
      <c r="K47" s="45"/>
    </row>
    <row r="48" spans="2:11">
      <c r="B48" s="28"/>
      <c r="C48" s="37" t="s">
        <v>116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22.5" customHeight="1">
      <c r="B49" s="41"/>
      <c r="C49" s="42"/>
      <c r="D49" s="42"/>
      <c r="E49" s="399" t="s">
        <v>117</v>
      </c>
      <c r="F49" s="402"/>
      <c r="G49" s="402"/>
      <c r="H49" s="402"/>
      <c r="I49" s="127"/>
      <c r="J49" s="42"/>
      <c r="K49" s="45"/>
    </row>
    <row r="50" spans="2:47" s="1" customFormat="1" ht="14.45" customHeight="1">
      <c r="B50" s="41"/>
      <c r="C50" s="37" t="s">
        <v>1519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401" t="str">
        <f>E11</f>
        <v>701-1A - TECHNOLOGIE STRAVOVÁNÍ-GASTRO</v>
      </c>
      <c r="F51" s="402"/>
      <c r="G51" s="402"/>
      <c r="H51" s="402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 xml:space="preserve"> </v>
      </c>
      <c r="G53" s="42"/>
      <c r="H53" s="42"/>
      <c r="I53" s="128" t="s">
        <v>25</v>
      </c>
      <c r="J53" s="129" t="str">
        <f>IF(J14="","",J14)</f>
        <v>22.11.2017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Projektový atelier David</v>
      </c>
      <c r="G55" s="42"/>
      <c r="H55" s="42"/>
      <c r="I55" s="128" t="s">
        <v>33</v>
      </c>
      <c r="J55" s="35" t="str">
        <f>E23</f>
        <v>Ing arch David, ing.arch Středa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119</v>
      </c>
      <c r="D58" s="141"/>
      <c r="E58" s="141"/>
      <c r="F58" s="141"/>
      <c r="G58" s="141"/>
      <c r="H58" s="141"/>
      <c r="I58" s="154"/>
      <c r="J58" s="155" t="s">
        <v>120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121</v>
      </c>
      <c r="D60" s="42"/>
      <c r="E60" s="42"/>
      <c r="F60" s="42"/>
      <c r="G60" s="42"/>
      <c r="H60" s="42"/>
      <c r="I60" s="127"/>
      <c r="J60" s="137">
        <f>J82</f>
        <v>0</v>
      </c>
      <c r="K60" s="45"/>
      <c r="AU60" s="24" t="s">
        <v>122</v>
      </c>
    </row>
    <row r="61" spans="2:47" s="1" customFormat="1" ht="21.75" customHeight="1">
      <c r="B61" s="41"/>
      <c r="C61" s="42"/>
      <c r="D61" s="42"/>
      <c r="E61" s="42"/>
      <c r="F61" s="42"/>
      <c r="G61" s="42"/>
      <c r="H61" s="42"/>
      <c r="I61" s="127"/>
      <c r="J61" s="42"/>
      <c r="K61" s="45"/>
    </row>
    <row r="62" spans="2:47" s="1" customFormat="1" ht="6.95" customHeight="1">
      <c r="B62" s="56"/>
      <c r="C62" s="57"/>
      <c r="D62" s="57"/>
      <c r="E62" s="57"/>
      <c r="F62" s="57"/>
      <c r="G62" s="57"/>
      <c r="H62" s="57"/>
      <c r="I62" s="148"/>
      <c r="J62" s="57"/>
      <c r="K62" s="58"/>
    </row>
    <row r="66" spans="2:12" s="1" customFormat="1" ht="6.95" customHeight="1">
      <c r="B66" s="59"/>
      <c r="C66" s="60"/>
      <c r="D66" s="60"/>
      <c r="E66" s="60"/>
      <c r="F66" s="60"/>
      <c r="G66" s="60"/>
      <c r="H66" s="60"/>
      <c r="I66" s="151"/>
      <c r="J66" s="60"/>
      <c r="K66" s="60"/>
      <c r="L66" s="61"/>
    </row>
    <row r="67" spans="2:12" s="1" customFormat="1" ht="36.950000000000003" customHeight="1">
      <c r="B67" s="41"/>
      <c r="C67" s="62" t="s">
        <v>155</v>
      </c>
      <c r="D67" s="63"/>
      <c r="E67" s="63"/>
      <c r="F67" s="63"/>
      <c r="G67" s="63"/>
      <c r="H67" s="63"/>
      <c r="I67" s="172"/>
      <c r="J67" s="63"/>
      <c r="K67" s="63"/>
      <c r="L67" s="61"/>
    </row>
    <row r="68" spans="2:12" s="1" customFormat="1" ht="6.95" customHeight="1">
      <c r="B68" s="41"/>
      <c r="C68" s="63"/>
      <c r="D68" s="63"/>
      <c r="E68" s="63"/>
      <c r="F68" s="63"/>
      <c r="G68" s="63"/>
      <c r="H68" s="63"/>
      <c r="I68" s="172"/>
      <c r="J68" s="63"/>
      <c r="K68" s="63"/>
      <c r="L68" s="61"/>
    </row>
    <row r="69" spans="2:12" s="1" customFormat="1" ht="14.45" customHeight="1">
      <c r="B69" s="41"/>
      <c r="C69" s="65" t="s">
        <v>18</v>
      </c>
      <c r="D69" s="63"/>
      <c r="E69" s="63"/>
      <c r="F69" s="63"/>
      <c r="G69" s="63"/>
      <c r="H69" s="63"/>
      <c r="I69" s="172"/>
      <c r="J69" s="63"/>
      <c r="K69" s="63"/>
      <c r="L69" s="61"/>
    </row>
    <row r="70" spans="2:12" s="1" customFormat="1" ht="22.5" customHeight="1">
      <c r="B70" s="41"/>
      <c r="C70" s="63"/>
      <c r="D70" s="63"/>
      <c r="E70" s="403" t="str">
        <f>E7</f>
        <v>ZŠ ŠVERMOVA-STAVEBNÍ ÚPRAVY KUCHYNĚ</v>
      </c>
      <c r="F70" s="404"/>
      <c r="G70" s="404"/>
      <c r="H70" s="404"/>
      <c r="I70" s="172"/>
      <c r="J70" s="63"/>
      <c r="K70" s="63"/>
      <c r="L70" s="61"/>
    </row>
    <row r="71" spans="2:12">
      <c r="B71" s="28"/>
      <c r="C71" s="65" t="s">
        <v>116</v>
      </c>
      <c r="D71" s="271"/>
      <c r="E71" s="271"/>
      <c r="F71" s="271"/>
      <c r="G71" s="271"/>
      <c r="H71" s="271"/>
      <c r="J71" s="271"/>
      <c r="K71" s="271"/>
      <c r="L71" s="272"/>
    </row>
    <row r="72" spans="2:12" s="1" customFormat="1" ht="22.5" customHeight="1">
      <c r="B72" s="41"/>
      <c r="C72" s="63"/>
      <c r="D72" s="63"/>
      <c r="E72" s="403" t="s">
        <v>117</v>
      </c>
      <c r="F72" s="405"/>
      <c r="G72" s="405"/>
      <c r="H72" s="405"/>
      <c r="I72" s="172"/>
      <c r="J72" s="63"/>
      <c r="K72" s="63"/>
      <c r="L72" s="61"/>
    </row>
    <row r="73" spans="2:12" s="1" customFormat="1" ht="14.45" customHeight="1">
      <c r="B73" s="41"/>
      <c r="C73" s="65" t="s">
        <v>1519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23.25" customHeight="1">
      <c r="B74" s="41"/>
      <c r="C74" s="63"/>
      <c r="D74" s="63"/>
      <c r="E74" s="374" t="str">
        <f>E11</f>
        <v>701-1A - TECHNOLOGIE STRAVOVÁNÍ-GASTRO</v>
      </c>
      <c r="F74" s="405"/>
      <c r="G74" s="405"/>
      <c r="H74" s="405"/>
      <c r="I74" s="172"/>
      <c r="J74" s="63"/>
      <c r="K74" s="63"/>
      <c r="L74" s="61"/>
    </row>
    <row r="75" spans="2:12" s="1" customFormat="1" ht="6.95" customHeight="1">
      <c r="B75" s="41"/>
      <c r="C75" s="63"/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18" customHeight="1">
      <c r="B76" s="41"/>
      <c r="C76" s="65" t="s">
        <v>23</v>
      </c>
      <c r="D76" s="63"/>
      <c r="E76" s="63"/>
      <c r="F76" s="173" t="str">
        <f>F14</f>
        <v xml:space="preserve"> </v>
      </c>
      <c r="G76" s="63"/>
      <c r="H76" s="63"/>
      <c r="I76" s="174" t="s">
        <v>25</v>
      </c>
      <c r="J76" s="73" t="str">
        <f>IF(J14="","",J14)</f>
        <v>22.11.2017</v>
      </c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>
      <c r="B78" s="41"/>
      <c r="C78" s="65" t="s">
        <v>27</v>
      </c>
      <c r="D78" s="63"/>
      <c r="E78" s="63"/>
      <c r="F78" s="173" t="str">
        <f>E17</f>
        <v>Projektový atelier David</v>
      </c>
      <c r="G78" s="63"/>
      <c r="H78" s="63"/>
      <c r="I78" s="174" t="s">
        <v>33</v>
      </c>
      <c r="J78" s="173" t="str">
        <f>E23</f>
        <v>Ing arch David, ing.arch Středa</v>
      </c>
      <c r="K78" s="63"/>
      <c r="L78" s="61"/>
    </row>
    <row r="79" spans="2:12" s="1" customFormat="1" ht="14.45" customHeight="1">
      <c r="B79" s="41"/>
      <c r="C79" s="65" t="s">
        <v>31</v>
      </c>
      <c r="D79" s="63"/>
      <c r="E79" s="63"/>
      <c r="F79" s="173" t="str">
        <f>IF(E20="","",E20)</f>
        <v/>
      </c>
      <c r="G79" s="63"/>
      <c r="H79" s="63"/>
      <c r="I79" s="172"/>
      <c r="J79" s="63"/>
      <c r="K79" s="63"/>
      <c r="L79" s="61"/>
    </row>
    <row r="80" spans="2:12" s="1" customFormat="1" ht="10.35" customHeight="1">
      <c r="B80" s="41"/>
      <c r="C80" s="63"/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0" customFormat="1" ht="29.25" customHeight="1">
      <c r="B81" s="175"/>
      <c r="C81" s="176" t="s">
        <v>156</v>
      </c>
      <c r="D81" s="177" t="s">
        <v>57</v>
      </c>
      <c r="E81" s="177" t="s">
        <v>53</v>
      </c>
      <c r="F81" s="177" t="s">
        <v>157</v>
      </c>
      <c r="G81" s="177" t="s">
        <v>158</v>
      </c>
      <c r="H81" s="177" t="s">
        <v>159</v>
      </c>
      <c r="I81" s="178" t="s">
        <v>160</v>
      </c>
      <c r="J81" s="177" t="s">
        <v>120</v>
      </c>
      <c r="K81" s="179" t="s">
        <v>161</v>
      </c>
      <c r="L81" s="180"/>
      <c r="M81" s="81" t="s">
        <v>162</v>
      </c>
      <c r="N81" s="82" t="s">
        <v>42</v>
      </c>
      <c r="O81" s="82" t="s">
        <v>163</v>
      </c>
      <c r="P81" s="82" t="s">
        <v>164</v>
      </c>
      <c r="Q81" s="82" t="s">
        <v>165</v>
      </c>
      <c r="R81" s="82" t="s">
        <v>166</v>
      </c>
      <c r="S81" s="82" t="s">
        <v>167</v>
      </c>
      <c r="T81" s="83" t="s">
        <v>168</v>
      </c>
    </row>
    <row r="82" spans="2:65" s="1" customFormat="1" ht="29.25" customHeight="1">
      <c r="B82" s="41"/>
      <c r="C82" s="273" t="s">
        <v>121</v>
      </c>
      <c r="D82" s="63"/>
      <c r="E82" s="63"/>
      <c r="F82" s="63"/>
      <c r="G82" s="63"/>
      <c r="H82" s="63"/>
      <c r="I82" s="172"/>
      <c r="J82" s="181">
        <f>BK82</f>
        <v>0</v>
      </c>
      <c r="K82" s="63"/>
      <c r="L82" s="61"/>
      <c r="M82" s="84"/>
      <c r="N82" s="85"/>
      <c r="O82" s="85"/>
      <c r="P82" s="182">
        <f>SUM(P83:P154)</f>
        <v>0</v>
      </c>
      <c r="Q82" s="85"/>
      <c r="R82" s="182">
        <f>SUM(R83:R154)</f>
        <v>0</v>
      </c>
      <c r="S82" s="85"/>
      <c r="T82" s="183">
        <f>SUM(T83:T154)</f>
        <v>0</v>
      </c>
      <c r="AT82" s="24" t="s">
        <v>71</v>
      </c>
      <c r="AU82" s="24" t="s">
        <v>122</v>
      </c>
      <c r="BK82" s="184">
        <f>SUM(BK83:BK154)</f>
        <v>0</v>
      </c>
    </row>
    <row r="83" spans="2:65" s="1" customFormat="1" ht="95.25" customHeight="1">
      <c r="B83" s="41"/>
      <c r="C83" s="202" t="s">
        <v>79</v>
      </c>
      <c r="D83" s="202" t="s">
        <v>173</v>
      </c>
      <c r="E83" s="203" t="s">
        <v>79</v>
      </c>
      <c r="F83" s="204" t="s">
        <v>1522</v>
      </c>
      <c r="G83" s="205" t="s">
        <v>588</v>
      </c>
      <c r="H83" s="206">
        <v>1</v>
      </c>
      <c r="I83" s="207"/>
      <c r="J83" s="208">
        <f t="shared" ref="J83:J114" si="0">ROUND(I83*H83,2)</f>
        <v>0</v>
      </c>
      <c r="K83" s="204" t="s">
        <v>21</v>
      </c>
      <c r="L83" s="61"/>
      <c r="M83" s="209" t="s">
        <v>21</v>
      </c>
      <c r="N83" s="210" t="s">
        <v>43</v>
      </c>
      <c r="O83" s="42"/>
      <c r="P83" s="211">
        <f t="shared" ref="P83:P114" si="1">O83*H83</f>
        <v>0</v>
      </c>
      <c r="Q83" s="211">
        <v>0</v>
      </c>
      <c r="R83" s="211">
        <f t="shared" ref="R83:R114" si="2">Q83*H83</f>
        <v>0</v>
      </c>
      <c r="S83" s="211">
        <v>0</v>
      </c>
      <c r="T83" s="212">
        <f t="shared" ref="T83:T114" si="3">S83*H83</f>
        <v>0</v>
      </c>
      <c r="AR83" s="24" t="s">
        <v>178</v>
      </c>
      <c r="AT83" s="24" t="s">
        <v>173</v>
      </c>
      <c r="AU83" s="24" t="s">
        <v>72</v>
      </c>
      <c r="AY83" s="24" t="s">
        <v>171</v>
      </c>
      <c r="BE83" s="213">
        <f t="shared" ref="BE83:BE114" si="4">IF(N83="základní",J83,0)</f>
        <v>0</v>
      </c>
      <c r="BF83" s="213">
        <f t="shared" ref="BF83:BF114" si="5">IF(N83="snížená",J83,0)</f>
        <v>0</v>
      </c>
      <c r="BG83" s="213">
        <f t="shared" ref="BG83:BG114" si="6">IF(N83="zákl. přenesená",J83,0)</f>
        <v>0</v>
      </c>
      <c r="BH83" s="213">
        <f t="shared" ref="BH83:BH114" si="7">IF(N83="sníž. přenesená",J83,0)</f>
        <v>0</v>
      </c>
      <c r="BI83" s="213">
        <f t="shared" ref="BI83:BI114" si="8">IF(N83="nulová",J83,0)</f>
        <v>0</v>
      </c>
      <c r="BJ83" s="24" t="s">
        <v>79</v>
      </c>
      <c r="BK83" s="213">
        <f t="shared" ref="BK83:BK114" si="9">ROUND(I83*H83,2)</f>
        <v>0</v>
      </c>
      <c r="BL83" s="24" t="s">
        <v>178</v>
      </c>
      <c r="BM83" s="24" t="s">
        <v>83</v>
      </c>
    </row>
    <row r="84" spans="2:65" s="1" customFormat="1" ht="22.5" customHeight="1">
      <c r="B84" s="41"/>
      <c r="C84" s="202" t="s">
        <v>83</v>
      </c>
      <c r="D84" s="202" t="s">
        <v>173</v>
      </c>
      <c r="E84" s="203" t="s">
        <v>1523</v>
      </c>
      <c r="F84" s="204" t="s">
        <v>1524</v>
      </c>
      <c r="G84" s="205" t="s">
        <v>588</v>
      </c>
      <c r="H84" s="206">
        <v>1</v>
      </c>
      <c r="I84" s="207"/>
      <c r="J84" s="208">
        <f t="shared" si="0"/>
        <v>0</v>
      </c>
      <c r="K84" s="204" t="s">
        <v>21</v>
      </c>
      <c r="L84" s="61"/>
      <c r="M84" s="209" t="s">
        <v>21</v>
      </c>
      <c r="N84" s="210" t="s">
        <v>43</v>
      </c>
      <c r="O84" s="42"/>
      <c r="P84" s="211">
        <f t="shared" si="1"/>
        <v>0</v>
      </c>
      <c r="Q84" s="211">
        <v>0</v>
      </c>
      <c r="R84" s="211">
        <f t="shared" si="2"/>
        <v>0</v>
      </c>
      <c r="S84" s="211">
        <v>0</v>
      </c>
      <c r="T84" s="212">
        <f t="shared" si="3"/>
        <v>0</v>
      </c>
      <c r="AR84" s="24" t="s">
        <v>178</v>
      </c>
      <c r="AT84" s="24" t="s">
        <v>173</v>
      </c>
      <c r="AU84" s="24" t="s">
        <v>72</v>
      </c>
      <c r="AY84" s="24" t="s">
        <v>171</v>
      </c>
      <c r="BE84" s="213">
        <f t="shared" si="4"/>
        <v>0</v>
      </c>
      <c r="BF84" s="213">
        <f t="shared" si="5"/>
        <v>0</v>
      </c>
      <c r="BG84" s="213">
        <f t="shared" si="6"/>
        <v>0</v>
      </c>
      <c r="BH84" s="213">
        <f t="shared" si="7"/>
        <v>0</v>
      </c>
      <c r="BI84" s="213">
        <f t="shared" si="8"/>
        <v>0</v>
      </c>
      <c r="BJ84" s="24" t="s">
        <v>79</v>
      </c>
      <c r="BK84" s="213">
        <f t="shared" si="9"/>
        <v>0</v>
      </c>
      <c r="BL84" s="24" t="s">
        <v>178</v>
      </c>
      <c r="BM84" s="24" t="s">
        <v>178</v>
      </c>
    </row>
    <row r="85" spans="2:65" s="1" customFormat="1" ht="22.5" customHeight="1">
      <c r="B85" s="41"/>
      <c r="C85" s="202" t="s">
        <v>99</v>
      </c>
      <c r="D85" s="202" t="s">
        <v>173</v>
      </c>
      <c r="E85" s="203" t="s">
        <v>1525</v>
      </c>
      <c r="F85" s="204" t="s">
        <v>1526</v>
      </c>
      <c r="G85" s="205" t="s">
        <v>588</v>
      </c>
      <c r="H85" s="206">
        <v>1</v>
      </c>
      <c r="I85" s="207"/>
      <c r="J85" s="208">
        <f t="shared" si="0"/>
        <v>0</v>
      </c>
      <c r="K85" s="204" t="s">
        <v>21</v>
      </c>
      <c r="L85" s="61"/>
      <c r="M85" s="209" t="s">
        <v>21</v>
      </c>
      <c r="N85" s="210" t="s">
        <v>43</v>
      </c>
      <c r="O85" s="42"/>
      <c r="P85" s="211">
        <f t="shared" si="1"/>
        <v>0</v>
      </c>
      <c r="Q85" s="211">
        <v>0</v>
      </c>
      <c r="R85" s="211">
        <f t="shared" si="2"/>
        <v>0</v>
      </c>
      <c r="S85" s="211">
        <v>0</v>
      </c>
      <c r="T85" s="212">
        <f t="shared" si="3"/>
        <v>0</v>
      </c>
      <c r="AR85" s="24" t="s">
        <v>178</v>
      </c>
      <c r="AT85" s="24" t="s">
        <v>173</v>
      </c>
      <c r="AU85" s="24" t="s">
        <v>72</v>
      </c>
      <c r="AY85" s="24" t="s">
        <v>171</v>
      </c>
      <c r="BE85" s="213">
        <f t="shared" si="4"/>
        <v>0</v>
      </c>
      <c r="BF85" s="213">
        <f t="shared" si="5"/>
        <v>0</v>
      </c>
      <c r="BG85" s="213">
        <f t="shared" si="6"/>
        <v>0</v>
      </c>
      <c r="BH85" s="213">
        <f t="shared" si="7"/>
        <v>0</v>
      </c>
      <c r="BI85" s="213">
        <f t="shared" si="8"/>
        <v>0</v>
      </c>
      <c r="BJ85" s="24" t="s">
        <v>79</v>
      </c>
      <c r="BK85" s="213">
        <f t="shared" si="9"/>
        <v>0</v>
      </c>
      <c r="BL85" s="24" t="s">
        <v>178</v>
      </c>
      <c r="BM85" s="24" t="s">
        <v>201</v>
      </c>
    </row>
    <row r="86" spans="2:65" s="1" customFormat="1" ht="31.5" customHeight="1">
      <c r="B86" s="41"/>
      <c r="C86" s="202" t="s">
        <v>178</v>
      </c>
      <c r="D86" s="202" t="s">
        <v>173</v>
      </c>
      <c r="E86" s="203" t="s">
        <v>1527</v>
      </c>
      <c r="F86" s="204" t="s">
        <v>1528</v>
      </c>
      <c r="G86" s="205" t="s">
        <v>588</v>
      </c>
      <c r="H86" s="206">
        <v>1</v>
      </c>
      <c r="I86" s="207"/>
      <c r="J86" s="208">
        <f t="shared" si="0"/>
        <v>0</v>
      </c>
      <c r="K86" s="204" t="s">
        <v>21</v>
      </c>
      <c r="L86" s="61"/>
      <c r="M86" s="209" t="s">
        <v>21</v>
      </c>
      <c r="N86" s="210" t="s">
        <v>43</v>
      </c>
      <c r="O86" s="42"/>
      <c r="P86" s="211">
        <f t="shared" si="1"/>
        <v>0</v>
      </c>
      <c r="Q86" s="211">
        <v>0</v>
      </c>
      <c r="R86" s="211">
        <f t="shared" si="2"/>
        <v>0</v>
      </c>
      <c r="S86" s="211">
        <v>0</v>
      </c>
      <c r="T86" s="212">
        <f t="shared" si="3"/>
        <v>0</v>
      </c>
      <c r="AR86" s="24" t="s">
        <v>178</v>
      </c>
      <c r="AT86" s="24" t="s">
        <v>173</v>
      </c>
      <c r="AU86" s="24" t="s">
        <v>72</v>
      </c>
      <c r="AY86" s="24" t="s">
        <v>171</v>
      </c>
      <c r="BE86" s="213">
        <f t="shared" si="4"/>
        <v>0</v>
      </c>
      <c r="BF86" s="213">
        <f t="shared" si="5"/>
        <v>0</v>
      </c>
      <c r="BG86" s="213">
        <f t="shared" si="6"/>
        <v>0</v>
      </c>
      <c r="BH86" s="213">
        <f t="shared" si="7"/>
        <v>0</v>
      </c>
      <c r="BI86" s="213">
        <f t="shared" si="8"/>
        <v>0</v>
      </c>
      <c r="BJ86" s="24" t="s">
        <v>79</v>
      </c>
      <c r="BK86" s="213">
        <f t="shared" si="9"/>
        <v>0</v>
      </c>
      <c r="BL86" s="24" t="s">
        <v>178</v>
      </c>
      <c r="BM86" s="24" t="s">
        <v>215</v>
      </c>
    </row>
    <row r="87" spans="2:65" s="1" customFormat="1" ht="22.5" customHeight="1">
      <c r="B87" s="41"/>
      <c r="C87" s="202" t="s">
        <v>196</v>
      </c>
      <c r="D87" s="202" t="s">
        <v>173</v>
      </c>
      <c r="E87" s="203" t="s">
        <v>1529</v>
      </c>
      <c r="F87" s="204" t="s">
        <v>1530</v>
      </c>
      <c r="G87" s="205" t="s">
        <v>588</v>
      </c>
      <c r="H87" s="206">
        <v>1</v>
      </c>
      <c r="I87" s="207"/>
      <c r="J87" s="208">
        <f t="shared" si="0"/>
        <v>0</v>
      </c>
      <c r="K87" s="204" t="s">
        <v>21</v>
      </c>
      <c r="L87" s="61"/>
      <c r="M87" s="209" t="s">
        <v>21</v>
      </c>
      <c r="N87" s="210" t="s">
        <v>43</v>
      </c>
      <c r="O87" s="42"/>
      <c r="P87" s="211">
        <f t="shared" si="1"/>
        <v>0</v>
      </c>
      <c r="Q87" s="211">
        <v>0</v>
      </c>
      <c r="R87" s="211">
        <f t="shared" si="2"/>
        <v>0</v>
      </c>
      <c r="S87" s="211">
        <v>0</v>
      </c>
      <c r="T87" s="212">
        <f t="shared" si="3"/>
        <v>0</v>
      </c>
      <c r="AR87" s="24" t="s">
        <v>178</v>
      </c>
      <c r="AT87" s="24" t="s">
        <v>173</v>
      </c>
      <c r="AU87" s="24" t="s">
        <v>72</v>
      </c>
      <c r="AY87" s="24" t="s">
        <v>171</v>
      </c>
      <c r="BE87" s="213">
        <f t="shared" si="4"/>
        <v>0</v>
      </c>
      <c r="BF87" s="213">
        <f t="shared" si="5"/>
        <v>0</v>
      </c>
      <c r="BG87" s="213">
        <f t="shared" si="6"/>
        <v>0</v>
      </c>
      <c r="BH87" s="213">
        <f t="shared" si="7"/>
        <v>0</v>
      </c>
      <c r="BI87" s="213">
        <f t="shared" si="8"/>
        <v>0</v>
      </c>
      <c r="BJ87" s="24" t="s">
        <v>79</v>
      </c>
      <c r="BK87" s="213">
        <f t="shared" si="9"/>
        <v>0</v>
      </c>
      <c r="BL87" s="24" t="s">
        <v>178</v>
      </c>
      <c r="BM87" s="24" t="s">
        <v>226</v>
      </c>
    </row>
    <row r="88" spans="2:65" s="1" customFormat="1" ht="31.5" customHeight="1">
      <c r="B88" s="41"/>
      <c r="C88" s="202" t="s">
        <v>201</v>
      </c>
      <c r="D88" s="202" t="s">
        <v>173</v>
      </c>
      <c r="E88" s="203" t="s">
        <v>1531</v>
      </c>
      <c r="F88" s="204" t="s">
        <v>1532</v>
      </c>
      <c r="G88" s="205" t="s">
        <v>588</v>
      </c>
      <c r="H88" s="206">
        <v>1</v>
      </c>
      <c r="I88" s="207"/>
      <c r="J88" s="208">
        <f t="shared" si="0"/>
        <v>0</v>
      </c>
      <c r="K88" s="204" t="s">
        <v>21</v>
      </c>
      <c r="L88" s="61"/>
      <c r="M88" s="209" t="s">
        <v>21</v>
      </c>
      <c r="N88" s="210" t="s">
        <v>43</v>
      </c>
      <c r="O88" s="42"/>
      <c r="P88" s="211">
        <f t="shared" si="1"/>
        <v>0</v>
      </c>
      <c r="Q88" s="211">
        <v>0</v>
      </c>
      <c r="R88" s="211">
        <f t="shared" si="2"/>
        <v>0</v>
      </c>
      <c r="S88" s="211">
        <v>0</v>
      </c>
      <c r="T88" s="212">
        <f t="shared" si="3"/>
        <v>0</v>
      </c>
      <c r="AR88" s="24" t="s">
        <v>178</v>
      </c>
      <c r="AT88" s="24" t="s">
        <v>173</v>
      </c>
      <c r="AU88" s="24" t="s">
        <v>72</v>
      </c>
      <c r="AY88" s="24" t="s">
        <v>171</v>
      </c>
      <c r="BE88" s="213">
        <f t="shared" si="4"/>
        <v>0</v>
      </c>
      <c r="BF88" s="213">
        <f t="shared" si="5"/>
        <v>0</v>
      </c>
      <c r="BG88" s="213">
        <f t="shared" si="6"/>
        <v>0</v>
      </c>
      <c r="BH88" s="213">
        <f t="shared" si="7"/>
        <v>0</v>
      </c>
      <c r="BI88" s="213">
        <f t="shared" si="8"/>
        <v>0</v>
      </c>
      <c r="BJ88" s="24" t="s">
        <v>79</v>
      </c>
      <c r="BK88" s="213">
        <f t="shared" si="9"/>
        <v>0</v>
      </c>
      <c r="BL88" s="24" t="s">
        <v>178</v>
      </c>
      <c r="BM88" s="24" t="s">
        <v>245</v>
      </c>
    </row>
    <row r="89" spans="2:65" s="1" customFormat="1" ht="31.5" customHeight="1">
      <c r="B89" s="41"/>
      <c r="C89" s="202" t="s">
        <v>209</v>
      </c>
      <c r="D89" s="202" t="s">
        <v>173</v>
      </c>
      <c r="E89" s="203" t="s">
        <v>1533</v>
      </c>
      <c r="F89" s="204" t="s">
        <v>1534</v>
      </c>
      <c r="G89" s="205" t="s">
        <v>588</v>
      </c>
      <c r="H89" s="206">
        <v>1</v>
      </c>
      <c r="I89" s="207"/>
      <c r="J89" s="208">
        <f t="shared" si="0"/>
        <v>0</v>
      </c>
      <c r="K89" s="204" t="s">
        <v>21</v>
      </c>
      <c r="L89" s="61"/>
      <c r="M89" s="209" t="s">
        <v>21</v>
      </c>
      <c r="N89" s="210" t="s">
        <v>43</v>
      </c>
      <c r="O89" s="42"/>
      <c r="P89" s="211">
        <f t="shared" si="1"/>
        <v>0</v>
      </c>
      <c r="Q89" s="211">
        <v>0</v>
      </c>
      <c r="R89" s="211">
        <f t="shared" si="2"/>
        <v>0</v>
      </c>
      <c r="S89" s="211">
        <v>0</v>
      </c>
      <c r="T89" s="212">
        <f t="shared" si="3"/>
        <v>0</v>
      </c>
      <c r="AR89" s="24" t="s">
        <v>178</v>
      </c>
      <c r="AT89" s="24" t="s">
        <v>173</v>
      </c>
      <c r="AU89" s="24" t="s">
        <v>72</v>
      </c>
      <c r="AY89" s="24" t="s">
        <v>171</v>
      </c>
      <c r="BE89" s="213">
        <f t="shared" si="4"/>
        <v>0</v>
      </c>
      <c r="BF89" s="213">
        <f t="shared" si="5"/>
        <v>0</v>
      </c>
      <c r="BG89" s="213">
        <f t="shared" si="6"/>
        <v>0</v>
      </c>
      <c r="BH89" s="213">
        <f t="shared" si="7"/>
        <v>0</v>
      </c>
      <c r="BI89" s="213">
        <f t="shared" si="8"/>
        <v>0</v>
      </c>
      <c r="BJ89" s="24" t="s">
        <v>79</v>
      </c>
      <c r="BK89" s="213">
        <f t="shared" si="9"/>
        <v>0</v>
      </c>
      <c r="BL89" s="24" t="s">
        <v>178</v>
      </c>
      <c r="BM89" s="24" t="s">
        <v>258</v>
      </c>
    </row>
    <row r="90" spans="2:65" s="1" customFormat="1" ht="22.5" customHeight="1">
      <c r="B90" s="41"/>
      <c r="C90" s="202" t="s">
        <v>215</v>
      </c>
      <c r="D90" s="202" t="s">
        <v>173</v>
      </c>
      <c r="E90" s="203" t="s">
        <v>1535</v>
      </c>
      <c r="F90" s="204" t="s">
        <v>1536</v>
      </c>
      <c r="G90" s="205" t="s">
        <v>588</v>
      </c>
      <c r="H90" s="206">
        <v>1</v>
      </c>
      <c r="I90" s="207"/>
      <c r="J90" s="208">
        <f t="shared" si="0"/>
        <v>0</v>
      </c>
      <c r="K90" s="204" t="s">
        <v>21</v>
      </c>
      <c r="L90" s="61"/>
      <c r="M90" s="209" t="s">
        <v>21</v>
      </c>
      <c r="N90" s="210" t="s">
        <v>43</v>
      </c>
      <c r="O90" s="42"/>
      <c r="P90" s="211">
        <f t="shared" si="1"/>
        <v>0</v>
      </c>
      <c r="Q90" s="211">
        <v>0</v>
      </c>
      <c r="R90" s="211">
        <f t="shared" si="2"/>
        <v>0</v>
      </c>
      <c r="S90" s="211">
        <v>0</v>
      </c>
      <c r="T90" s="212">
        <f t="shared" si="3"/>
        <v>0</v>
      </c>
      <c r="AR90" s="24" t="s">
        <v>178</v>
      </c>
      <c r="AT90" s="24" t="s">
        <v>173</v>
      </c>
      <c r="AU90" s="24" t="s">
        <v>72</v>
      </c>
      <c r="AY90" s="24" t="s">
        <v>171</v>
      </c>
      <c r="BE90" s="213">
        <f t="shared" si="4"/>
        <v>0</v>
      </c>
      <c r="BF90" s="213">
        <f t="shared" si="5"/>
        <v>0</v>
      </c>
      <c r="BG90" s="213">
        <f t="shared" si="6"/>
        <v>0</v>
      </c>
      <c r="BH90" s="213">
        <f t="shared" si="7"/>
        <v>0</v>
      </c>
      <c r="BI90" s="213">
        <f t="shared" si="8"/>
        <v>0</v>
      </c>
      <c r="BJ90" s="24" t="s">
        <v>79</v>
      </c>
      <c r="BK90" s="213">
        <f t="shared" si="9"/>
        <v>0</v>
      </c>
      <c r="BL90" s="24" t="s">
        <v>178</v>
      </c>
      <c r="BM90" s="24" t="s">
        <v>273</v>
      </c>
    </row>
    <row r="91" spans="2:65" s="1" customFormat="1" ht="22.5" customHeight="1">
      <c r="B91" s="41"/>
      <c r="C91" s="202" t="s">
        <v>220</v>
      </c>
      <c r="D91" s="202" t="s">
        <v>173</v>
      </c>
      <c r="E91" s="203" t="s">
        <v>1537</v>
      </c>
      <c r="F91" s="204" t="s">
        <v>1538</v>
      </c>
      <c r="G91" s="205" t="s">
        <v>588</v>
      </c>
      <c r="H91" s="206">
        <v>1</v>
      </c>
      <c r="I91" s="207"/>
      <c r="J91" s="208">
        <f t="shared" si="0"/>
        <v>0</v>
      </c>
      <c r="K91" s="204" t="s">
        <v>21</v>
      </c>
      <c r="L91" s="61"/>
      <c r="M91" s="209" t="s">
        <v>21</v>
      </c>
      <c r="N91" s="210" t="s">
        <v>43</v>
      </c>
      <c r="O91" s="42"/>
      <c r="P91" s="211">
        <f t="shared" si="1"/>
        <v>0</v>
      </c>
      <c r="Q91" s="211">
        <v>0</v>
      </c>
      <c r="R91" s="211">
        <f t="shared" si="2"/>
        <v>0</v>
      </c>
      <c r="S91" s="211">
        <v>0</v>
      </c>
      <c r="T91" s="212">
        <f t="shared" si="3"/>
        <v>0</v>
      </c>
      <c r="AR91" s="24" t="s">
        <v>178</v>
      </c>
      <c r="AT91" s="24" t="s">
        <v>173</v>
      </c>
      <c r="AU91" s="24" t="s">
        <v>72</v>
      </c>
      <c r="AY91" s="24" t="s">
        <v>171</v>
      </c>
      <c r="BE91" s="213">
        <f t="shared" si="4"/>
        <v>0</v>
      </c>
      <c r="BF91" s="213">
        <f t="shared" si="5"/>
        <v>0</v>
      </c>
      <c r="BG91" s="213">
        <f t="shared" si="6"/>
        <v>0</v>
      </c>
      <c r="BH91" s="213">
        <f t="shared" si="7"/>
        <v>0</v>
      </c>
      <c r="BI91" s="213">
        <f t="shared" si="8"/>
        <v>0</v>
      </c>
      <c r="BJ91" s="24" t="s">
        <v>79</v>
      </c>
      <c r="BK91" s="213">
        <f t="shared" si="9"/>
        <v>0</v>
      </c>
      <c r="BL91" s="24" t="s">
        <v>178</v>
      </c>
      <c r="BM91" s="24" t="s">
        <v>1539</v>
      </c>
    </row>
    <row r="92" spans="2:65" s="1" customFormat="1" ht="22.5" customHeight="1">
      <c r="B92" s="41"/>
      <c r="C92" s="202" t="s">
        <v>226</v>
      </c>
      <c r="D92" s="202" t="s">
        <v>173</v>
      </c>
      <c r="E92" s="203" t="s">
        <v>1540</v>
      </c>
      <c r="F92" s="204" t="s">
        <v>1541</v>
      </c>
      <c r="G92" s="205" t="s">
        <v>588</v>
      </c>
      <c r="H92" s="206">
        <v>1</v>
      </c>
      <c r="I92" s="207"/>
      <c r="J92" s="208">
        <f t="shared" si="0"/>
        <v>0</v>
      </c>
      <c r="K92" s="204" t="s">
        <v>21</v>
      </c>
      <c r="L92" s="61"/>
      <c r="M92" s="209" t="s">
        <v>21</v>
      </c>
      <c r="N92" s="210" t="s">
        <v>43</v>
      </c>
      <c r="O92" s="42"/>
      <c r="P92" s="211">
        <f t="shared" si="1"/>
        <v>0</v>
      </c>
      <c r="Q92" s="211">
        <v>0</v>
      </c>
      <c r="R92" s="211">
        <f t="shared" si="2"/>
        <v>0</v>
      </c>
      <c r="S92" s="211">
        <v>0</v>
      </c>
      <c r="T92" s="212">
        <f t="shared" si="3"/>
        <v>0</v>
      </c>
      <c r="AR92" s="24" t="s">
        <v>178</v>
      </c>
      <c r="AT92" s="24" t="s">
        <v>173</v>
      </c>
      <c r="AU92" s="24" t="s">
        <v>72</v>
      </c>
      <c r="AY92" s="24" t="s">
        <v>171</v>
      </c>
      <c r="BE92" s="213">
        <f t="shared" si="4"/>
        <v>0</v>
      </c>
      <c r="BF92" s="213">
        <f t="shared" si="5"/>
        <v>0</v>
      </c>
      <c r="BG92" s="213">
        <f t="shared" si="6"/>
        <v>0</v>
      </c>
      <c r="BH92" s="213">
        <f t="shared" si="7"/>
        <v>0</v>
      </c>
      <c r="BI92" s="213">
        <f t="shared" si="8"/>
        <v>0</v>
      </c>
      <c r="BJ92" s="24" t="s">
        <v>79</v>
      </c>
      <c r="BK92" s="213">
        <f t="shared" si="9"/>
        <v>0</v>
      </c>
      <c r="BL92" s="24" t="s">
        <v>178</v>
      </c>
      <c r="BM92" s="24" t="s">
        <v>284</v>
      </c>
    </row>
    <row r="93" spans="2:65" s="1" customFormat="1" ht="22.5" customHeight="1">
      <c r="B93" s="41"/>
      <c r="C93" s="202" t="s">
        <v>238</v>
      </c>
      <c r="D93" s="202" t="s">
        <v>173</v>
      </c>
      <c r="E93" s="203" t="s">
        <v>1542</v>
      </c>
      <c r="F93" s="204" t="s">
        <v>1543</v>
      </c>
      <c r="G93" s="205" t="s">
        <v>588</v>
      </c>
      <c r="H93" s="206">
        <v>2</v>
      </c>
      <c r="I93" s="207"/>
      <c r="J93" s="208">
        <f t="shared" si="0"/>
        <v>0</v>
      </c>
      <c r="K93" s="204" t="s">
        <v>21</v>
      </c>
      <c r="L93" s="61"/>
      <c r="M93" s="209" t="s">
        <v>21</v>
      </c>
      <c r="N93" s="210" t="s">
        <v>43</v>
      </c>
      <c r="O93" s="42"/>
      <c r="P93" s="211">
        <f t="shared" si="1"/>
        <v>0</v>
      </c>
      <c r="Q93" s="211">
        <v>0</v>
      </c>
      <c r="R93" s="211">
        <f t="shared" si="2"/>
        <v>0</v>
      </c>
      <c r="S93" s="211">
        <v>0</v>
      </c>
      <c r="T93" s="212">
        <f t="shared" si="3"/>
        <v>0</v>
      </c>
      <c r="AR93" s="24" t="s">
        <v>178</v>
      </c>
      <c r="AT93" s="24" t="s">
        <v>173</v>
      </c>
      <c r="AU93" s="24" t="s">
        <v>72</v>
      </c>
      <c r="AY93" s="24" t="s">
        <v>171</v>
      </c>
      <c r="BE93" s="213">
        <f t="shared" si="4"/>
        <v>0</v>
      </c>
      <c r="BF93" s="213">
        <f t="shared" si="5"/>
        <v>0</v>
      </c>
      <c r="BG93" s="213">
        <f t="shared" si="6"/>
        <v>0</v>
      </c>
      <c r="BH93" s="213">
        <f t="shared" si="7"/>
        <v>0</v>
      </c>
      <c r="BI93" s="213">
        <f t="shared" si="8"/>
        <v>0</v>
      </c>
      <c r="BJ93" s="24" t="s">
        <v>79</v>
      </c>
      <c r="BK93" s="213">
        <f t="shared" si="9"/>
        <v>0</v>
      </c>
      <c r="BL93" s="24" t="s">
        <v>178</v>
      </c>
      <c r="BM93" s="24" t="s">
        <v>297</v>
      </c>
    </row>
    <row r="94" spans="2:65" s="1" customFormat="1" ht="159" customHeight="1">
      <c r="B94" s="41"/>
      <c r="C94" s="202" t="s">
        <v>245</v>
      </c>
      <c r="D94" s="202" t="s">
        <v>173</v>
      </c>
      <c r="E94" s="203" t="s">
        <v>1544</v>
      </c>
      <c r="F94" s="204" t="s">
        <v>1545</v>
      </c>
      <c r="G94" s="205" t="s">
        <v>588</v>
      </c>
      <c r="H94" s="206">
        <v>2</v>
      </c>
      <c r="I94" s="207"/>
      <c r="J94" s="208">
        <f t="shared" si="0"/>
        <v>0</v>
      </c>
      <c r="K94" s="204" t="s">
        <v>21</v>
      </c>
      <c r="L94" s="61"/>
      <c r="M94" s="209" t="s">
        <v>21</v>
      </c>
      <c r="N94" s="210" t="s">
        <v>43</v>
      </c>
      <c r="O94" s="42"/>
      <c r="P94" s="211">
        <f t="shared" si="1"/>
        <v>0</v>
      </c>
      <c r="Q94" s="211">
        <v>0</v>
      </c>
      <c r="R94" s="211">
        <f t="shared" si="2"/>
        <v>0</v>
      </c>
      <c r="S94" s="211">
        <v>0</v>
      </c>
      <c r="T94" s="212">
        <f t="shared" si="3"/>
        <v>0</v>
      </c>
      <c r="AR94" s="24" t="s">
        <v>178</v>
      </c>
      <c r="AT94" s="24" t="s">
        <v>173</v>
      </c>
      <c r="AU94" s="24" t="s">
        <v>72</v>
      </c>
      <c r="AY94" s="24" t="s">
        <v>171</v>
      </c>
      <c r="BE94" s="213">
        <f t="shared" si="4"/>
        <v>0</v>
      </c>
      <c r="BF94" s="213">
        <f t="shared" si="5"/>
        <v>0</v>
      </c>
      <c r="BG94" s="213">
        <f t="shared" si="6"/>
        <v>0</v>
      </c>
      <c r="BH94" s="213">
        <f t="shared" si="7"/>
        <v>0</v>
      </c>
      <c r="BI94" s="213">
        <f t="shared" si="8"/>
        <v>0</v>
      </c>
      <c r="BJ94" s="24" t="s">
        <v>79</v>
      </c>
      <c r="BK94" s="213">
        <f t="shared" si="9"/>
        <v>0</v>
      </c>
      <c r="BL94" s="24" t="s">
        <v>178</v>
      </c>
      <c r="BM94" s="24" t="s">
        <v>310</v>
      </c>
    </row>
    <row r="95" spans="2:65" s="1" customFormat="1" ht="22.5" customHeight="1">
      <c r="B95" s="41"/>
      <c r="C95" s="202" t="s">
        <v>251</v>
      </c>
      <c r="D95" s="202" t="s">
        <v>173</v>
      </c>
      <c r="E95" s="203" t="s">
        <v>1546</v>
      </c>
      <c r="F95" s="204" t="s">
        <v>1547</v>
      </c>
      <c r="G95" s="205" t="s">
        <v>588</v>
      </c>
      <c r="H95" s="206">
        <v>1</v>
      </c>
      <c r="I95" s="207"/>
      <c r="J95" s="208">
        <f t="shared" si="0"/>
        <v>0</v>
      </c>
      <c r="K95" s="204" t="s">
        <v>21</v>
      </c>
      <c r="L95" s="61"/>
      <c r="M95" s="209" t="s">
        <v>21</v>
      </c>
      <c r="N95" s="210" t="s">
        <v>43</v>
      </c>
      <c r="O95" s="42"/>
      <c r="P95" s="211">
        <f t="shared" si="1"/>
        <v>0</v>
      </c>
      <c r="Q95" s="211">
        <v>0</v>
      </c>
      <c r="R95" s="211">
        <f t="shared" si="2"/>
        <v>0</v>
      </c>
      <c r="S95" s="211">
        <v>0</v>
      </c>
      <c r="T95" s="212">
        <f t="shared" si="3"/>
        <v>0</v>
      </c>
      <c r="AR95" s="24" t="s">
        <v>178</v>
      </c>
      <c r="AT95" s="24" t="s">
        <v>173</v>
      </c>
      <c r="AU95" s="24" t="s">
        <v>72</v>
      </c>
      <c r="AY95" s="24" t="s">
        <v>171</v>
      </c>
      <c r="BE95" s="213">
        <f t="shared" si="4"/>
        <v>0</v>
      </c>
      <c r="BF95" s="213">
        <f t="shared" si="5"/>
        <v>0</v>
      </c>
      <c r="BG95" s="213">
        <f t="shared" si="6"/>
        <v>0</v>
      </c>
      <c r="BH95" s="213">
        <f t="shared" si="7"/>
        <v>0</v>
      </c>
      <c r="BI95" s="213">
        <f t="shared" si="8"/>
        <v>0</v>
      </c>
      <c r="BJ95" s="24" t="s">
        <v>79</v>
      </c>
      <c r="BK95" s="213">
        <f t="shared" si="9"/>
        <v>0</v>
      </c>
      <c r="BL95" s="24" t="s">
        <v>178</v>
      </c>
      <c r="BM95" s="24" t="s">
        <v>1548</v>
      </c>
    </row>
    <row r="96" spans="2:65" s="1" customFormat="1" ht="22.5" customHeight="1">
      <c r="B96" s="41"/>
      <c r="C96" s="202" t="s">
        <v>258</v>
      </c>
      <c r="D96" s="202" t="s">
        <v>173</v>
      </c>
      <c r="E96" s="203" t="s">
        <v>1549</v>
      </c>
      <c r="F96" s="204" t="s">
        <v>1550</v>
      </c>
      <c r="G96" s="205" t="s">
        <v>588</v>
      </c>
      <c r="H96" s="206">
        <v>2</v>
      </c>
      <c r="I96" s="207"/>
      <c r="J96" s="208">
        <f t="shared" si="0"/>
        <v>0</v>
      </c>
      <c r="K96" s="204" t="s">
        <v>21</v>
      </c>
      <c r="L96" s="61"/>
      <c r="M96" s="209" t="s">
        <v>21</v>
      </c>
      <c r="N96" s="210" t="s">
        <v>43</v>
      </c>
      <c r="O96" s="42"/>
      <c r="P96" s="211">
        <f t="shared" si="1"/>
        <v>0</v>
      </c>
      <c r="Q96" s="211">
        <v>0</v>
      </c>
      <c r="R96" s="211">
        <f t="shared" si="2"/>
        <v>0</v>
      </c>
      <c r="S96" s="211">
        <v>0</v>
      </c>
      <c r="T96" s="212">
        <f t="shared" si="3"/>
        <v>0</v>
      </c>
      <c r="AR96" s="24" t="s">
        <v>178</v>
      </c>
      <c r="AT96" s="24" t="s">
        <v>173</v>
      </c>
      <c r="AU96" s="24" t="s">
        <v>72</v>
      </c>
      <c r="AY96" s="24" t="s">
        <v>171</v>
      </c>
      <c r="BE96" s="213">
        <f t="shared" si="4"/>
        <v>0</v>
      </c>
      <c r="BF96" s="213">
        <f t="shared" si="5"/>
        <v>0</v>
      </c>
      <c r="BG96" s="213">
        <f t="shared" si="6"/>
        <v>0</v>
      </c>
      <c r="BH96" s="213">
        <f t="shared" si="7"/>
        <v>0</v>
      </c>
      <c r="BI96" s="213">
        <f t="shared" si="8"/>
        <v>0</v>
      </c>
      <c r="BJ96" s="24" t="s">
        <v>79</v>
      </c>
      <c r="BK96" s="213">
        <f t="shared" si="9"/>
        <v>0</v>
      </c>
      <c r="BL96" s="24" t="s">
        <v>178</v>
      </c>
      <c r="BM96" s="24" t="s">
        <v>330</v>
      </c>
    </row>
    <row r="97" spans="2:65" s="1" customFormat="1" ht="31.5" customHeight="1">
      <c r="B97" s="41"/>
      <c r="C97" s="202" t="s">
        <v>10</v>
      </c>
      <c r="D97" s="202" t="s">
        <v>173</v>
      </c>
      <c r="E97" s="203" t="s">
        <v>1551</v>
      </c>
      <c r="F97" s="204" t="s">
        <v>1552</v>
      </c>
      <c r="G97" s="205" t="s">
        <v>588</v>
      </c>
      <c r="H97" s="206">
        <v>1</v>
      </c>
      <c r="I97" s="207"/>
      <c r="J97" s="208">
        <f t="shared" si="0"/>
        <v>0</v>
      </c>
      <c r="K97" s="204" t="s">
        <v>21</v>
      </c>
      <c r="L97" s="61"/>
      <c r="M97" s="209" t="s">
        <v>21</v>
      </c>
      <c r="N97" s="210" t="s">
        <v>43</v>
      </c>
      <c r="O97" s="42"/>
      <c r="P97" s="211">
        <f t="shared" si="1"/>
        <v>0</v>
      </c>
      <c r="Q97" s="211">
        <v>0</v>
      </c>
      <c r="R97" s="211">
        <f t="shared" si="2"/>
        <v>0</v>
      </c>
      <c r="S97" s="211">
        <v>0</v>
      </c>
      <c r="T97" s="212">
        <f t="shared" si="3"/>
        <v>0</v>
      </c>
      <c r="AR97" s="24" t="s">
        <v>178</v>
      </c>
      <c r="AT97" s="24" t="s">
        <v>173</v>
      </c>
      <c r="AU97" s="24" t="s">
        <v>72</v>
      </c>
      <c r="AY97" s="24" t="s">
        <v>171</v>
      </c>
      <c r="BE97" s="213">
        <f t="shared" si="4"/>
        <v>0</v>
      </c>
      <c r="BF97" s="213">
        <f t="shared" si="5"/>
        <v>0</v>
      </c>
      <c r="BG97" s="213">
        <f t="shared" si="6"/>
        <v>0</v>
      </c>
      <c r="BH97" s="213">
        <f t="shared" si="7"/>
        <v>0</v>
      </c>
      <c r="BI97" s="213">
        <f t="shared" si="8"/>
        <v>0</v>
      </c>
      <c r="BJ97" s="24" t="s">
        <v>79</v>
      </c>
      <c r="BK97" s="213">
        <f t="shared" si="9"/>
        <v>0</v>
      </c>
      <c r="BL97" s="24" t="s">
        <v>178</v>
      </c>
      <c r="BM97" s="24" t="s">
        <v>354</v>
      </c>
    </row>
    <row r="98" spans="2:65" s="1" customFormat="1" ht="31.5" customHeight="1">
      <c r="B98" s="41"/>
      <c r="C98" s="202" t="s">
        <v>273</v>
      </c>
      <c r="D98" s="202" t="s">
        <v>173</v>
      </c>
      <c r="E98" s="203" t="s">
        <v>1553</v>
      </c>
      <c r="F98" s="204" t="s">
        <v>1554</v>
      </c>
      <c r="G98" s="205" t="s">
        <v>588</v>
      </c>
      <c r="H98" s="206">
        <v>1</v>
      </c>
      <c r="I98" s="207"/>
      <c r="J98" s="208">
        <f t="shared" si="0"/>
        <v>0</v>
      </c>
      <c r="K98" s="204" t="s">
        <v>21</v>
      </c>
      <c r="L98" s="61"/>
      <c r="M98" s="209" t="s">
        <v>21</v>
      </c>
      <c r="N98" s="210" t="s">
        <v>43</v>
      </c>
      <c r="O98" s="42"/>
      <c r="P98" s="211">
        <f t="shared" si="1"/>
        <v>0</v>
      </c>
      <c r="Q98" s="211">
        <v>0</v>
      </c>
      <c r="R98" s="211">
        <f t="shared" si="2"/>
        <v>0</v>
      </c>
      <c r="S98" s="211">
        <v>0</v>
      </c>
      <c r="T98" s="212">
        <f t="shared" si="3"/>
        <v>0</v>
      </c>
      <c r="AR98" s="24" t="s">
        <v>178</v>
      </c>
      <c r="AT98" s="24" t="s">
        <v>173</v>
      </c>
      <c r="AU98" s="24" t="s">
        <v>72</v>
      </c>
      <c r="AY98" s="24" t="s">
        <v>171</v>
      </c>
      <c r="BE98" s="213">
        <f t="shared" si="4"/>
        <v>0</v>
      </c>
      <c r="BF98" s="213">
        <f t="shared" si="5"/>
        <v>0</v>
      </c>
      <c r="BG98" s="213">
        <f t="shared" si="6"/>
        <v>0</v>
      </c>
      <c r="BH98" s="213">
        <f t="shared" si="7"/>
        <v>0</v>
      </c>
      <c r="BI98" s="213">
        <f t="shared" si="8"/>
        <v>0</v>
      </c>
      <c r="BJ98" s="24" t="s">
        <v>79</v>
      </c>
      <c r="BK98" s="213">
        <f t="shared" si="9"/>
        <v>0</v>
      </c>
      <c r="BL98" s="24" t="s">
        <v>178</v>
      </c>
      <c r="BM98" s="24" t="s">
        <v>365</v>
      </c>
    </row>
    <row r="99" spans="2:65" s="1" customFormat="1" ht="31.5" customHeight="1">
      <c r="B99" s="41"/>
      <c r="C99" s="202" t="s">
        <v>278</v>
      </c>
      <c r="D99" s="202" t="s">
        <v>173</v>
      </c>
      <c r="E99" s="203" t="s">
        <v>1555</v>
      </c>
      <c r="F99" s="204" t="s">
        <v>1556</v>
      </c>
      <c r="G99" s="205" t="s">
        <v>588</v>
      </c>
      <c r="H99" s="206">
        <v>2</v>
      </c>
      <c r="I99" s="207"/>
      <c r="J99" s="208">
        <f t="shared" si="0"/>
        <v>0</v>
      </c>
      <c r="K99" s="204" t="s">
        <v>21</v>
      </c>
      <c r="L99" s="61"/>
      <c r="M99" s="209" t="s">
        <v>21</v>
      </c>
      <c r="N99" s="210" t="s">
        <v>43</v>
      </c>
      <c r="O99" s="42"/>
      <c r="P99" s="211">
        <f t="shared" si="1"/>
        <v>0</v>
      </c>
      <c r="Q99" s="211">
        <v>0</v>
      </c>
      <c r="R99" s="211">
        <f t="shared" si="2"/>
        <v>0</v>
      </c>
      <c r="S99" s="211">
        <v>0</v>
      </c>
      <c r="T99" s="212">
        <f t="shared" si="3"/>
        <v>0</v>
      </c>
      <c r="AR99" s="24" t="s">
        <v>178</v>
      </c>
      <c r="AT99" s="24" t="s">
        <v>173</v>
      </c>
      <c r="AU99" s="24" t="s">
        <v>72</v>
      </c>
      <c r="AY99" s="24" t="s">
        <v>171</v>
      </c>
      <c r="BE99" s="213">
        <f t="shared" si="4"/>
        <v>0</v>
      </c>
      <c r="BF99" s="213">
        <f t="shared" si="5"/>
        <v>0</v>
      </c>
      <c r="BG99" s="213">
        <f t="shared" si="6"/>
        <v>0</v>
      </c>
      <c r="BH99" s="213">
        <f t="shared" si="7"/>
        <v>0</v>
      </c>
      <c r="BI99" s="213">
        <f t="shared" si="8"/>
        <v>0</v>
      </c>
      <c r="BJ99" s="24" t="s">
        <v>79</v>
      </c>
      <c r="BK99" s="213">
        <f t="shared" si="9"/>
        <v>0</v>
      </c>
      <c r="BL99" s="24" t="s">
        <v>178</v>
      </c>
      <c r="BM99" s="24" t="s">
        <v>377</v>
      </c>
    </row>
    <row r="100" spans="2:65" s="1" customFormat="1" ht="31.5" customHeight="1">
      <c r="B100" s="41"/>
      <c r="C100" s="202" t="s">
        <v>284</v>
      </c>
      <c r="D100" s="202" t="s">
        <v>173</v>
      </c>
      <c r="E100" s="203" t="s">
        <v>1557</v>
      </c>
      <c r="F100" s="204" t="s">
        <v>1558</v>
      </c>
      <c r="G100" s="205" t="s">
        <v>588</v>
      </c>
      <c r="H100" s="206">
        <v>1</v>
      </c>
      <c r="I100" s="207"/>
      <c r="J100" s="208">
        <f t="shared" si="0"/>
        <v>0</v>
      </c>
      <c r="K100" s="204" t="s">
        <v>21</v>
      </c>
      <c r="L100" s="61"/>
      <c r="M100" s="209" t="s">
        <v>21</v>
      </c>
      <c r="N100" s="210" t="s">
        <v>43</v>
      </c>
      <c r="O100" s="42"/>
      <c r="P100" s="211">
        <f t="shared" si="1"/>
        <v>0</v>
      </c>
      <c r="Q100" s="211">
        <v>0</v>
      </c>
      <c r="R100" s="211">
        <f t="shared" si="2"/>
        <v>0</v>
      </c>
      <c r="S100" s="211">
        <v>0</v>
      </c>
      <c r="T100" s="212">
        <f t="shared" si="3"/>
        <v>0</v>
      </c>
      <c r="AR100" s="24" t="s">
        <v>178</v>
      </c>
      <c r="AT100" s="24" t="s">
        <v>173</v>
      </c>
      <c r="AU100" s="24" t="s">
        <v>72</v>
      </c>
      <c r="AY100" s="24" t="s">
        <v>171</v>
      </c>
      <c r="BE100" s="213">
        <f t="shared" si="4"/>
        <v>0</v>
      </c>
      <c r="BF100" s="213">
        <f t="shared" si="5"/>
        <v>0</v>
      </c>
      <c r="BG100" s="213">
        <f t="shared" si="6"/>
        <v>0</v>
      </c>
      <c r="BH100" s="213">
        <f t="shared" si="7"/>
        <v>0</v>
      </c>
      <c r="BI100" s="213">
        <f t="shared" si="8"/>
        <v>0</v>
      </c>
      <c r="BJ100" s="24" t="s">
        <v>79</v>
      </c>
      <c r="BK100" s="213">
        <f t="shared" si="9"/>
        <v>0</v>
      </c>
      <c r="BL100" s="24" t="s">
        <v>178</v>
      </c>
      <c r="BM100" s="24" t="s">
        <v>362</v>
      </c>
    </row>
    <row r="101" spans="2:65" s="1" customFormat="1" ht="31.5" customHeight="1">
      <c r="B101" s="41"/>
      <c r="C101" s="202" t="s">
        <v>290</v>
      </c>
      <c r="D101" s="202" t="s">
        <v>173</v>
      </c>
      <c r="E101" s="203" t="s">
        <v>1559</v>
      </c>
      <c r="F101" s="204" t="s">
        <v>1560</v>
      </c>
      <c r="G101" s="205" t="s">
        <v>588</v>
      </c>
      <c r="H101" s="206">
        <v>1</v>
      </c>
      <c r="I101" s="207"/>
      <c r="J101" s="208">
        <f t="shared" si="0"/>
        <v>0</v>
      </c>
      <c r="K101" s="204" t="s">
        <v>21</v>
      </c>
      <c r="L101" s="61"/>
      <c r="M101" s="209" t="s">
        <v>21</v>
      </c>
      <c r="N101" s="210" t="s">
        <v>43</v>
      </c>
      <c r="O101" s="42"/>
      <c r="P101" s="211">
        <f t="shared" si="1"/>
        <v>0</v>
      </c>
      <c r="Q101" s="211">
        <v>0</v>
      </c>
      <c r="R101" s="211">
        <f t="shared" si="2"/>
        <v>0</v>
      </c>
      <c r="S101" s="211">
        <v>0</v>
      </c>
      <c r="T101" s="212">
        <f t="shared" si="3"/>
        <v>0</v>
      </c>
      <c r="AR101" s="24" t="s">
        <v>178</v>
      </c>
      <c r="AT101" s="24" t="s">
        <v>173</v>
      </c>
      <c r="AU101" s="24" t="s">
        <v>72</v>
      </c>
      <c r="AY101" s="24" t="s">
        <v>171</v>
      </c>
      <c r="BE101" s="213">
        <f t="shared" si="4"/>
        <v>0</v>
      </c>
      <c r="BF101" s="213">
        <f t="shared" si="5"/>
        <v>0</v>
      </c>
      <c r="BG101" s="213">
        <f t="shared" si="6"/>
        <v>0</v>
      </c>
      <c r="BH101" s="213">
        <f t="shared" si="7"/>
        <v>0</v>
      </c>
      <c r="BI101" s="213">
        <f t="shared" si="8"/>
        <v>0</v>
      </c>
      <c r="BJ101" s="24" t="s">
        <v>79</v>
      </c>
      <c r="BK101" s="213">
        <f t="shared" si="9"/>
        <v>0</v>
      </c>
      <c r="BL101" s="24" t="s">
        <v>178</v>
      </c>
      <c r="BM101" s="24" t="s">
        <v>407</v>
      </c>
    </row>
    <row r="102" spans="2:65" s="1" customFormat="1" ht="22.5" customHeight="1">
      <c r="B102" s="41"/>
      <c r="C102" s="202" t="s">
        <v>297</v>
      </c>
      <c r="D102" s="202" t="s">
        <v>173</v>
      </c>
      <c r="E102" s="203" t="s">
        <v>1561</v>
      </c>
      <c r="F102" s="204" t="s">
        <v>1562</v>
      </c>
      <c r="G102" s="205" t="s">
        <v>588</v>
      </c>
      <c r="H102" s="206">
        <v>1</v>
      </c>
      <c r="I102" s="207"/>
      <c r="J102" s="208">
        <f t="shared" si="0"/>
        <v>0</v>
      </c>
      <c r="K102" s="204" t="s">
        <v>21</v>
      </c>
      <c r="L102" s="61"/>
      <c r="M102" s="209" t="s">
        <v>21</v>
      </c>
      <c r="N102" s="210" t="s">
        <v>43</v>
      </c>
      <c r="O102" s="42"/>
      <c r="P102" s="211">
        <f t="shared" si="1"/>
        <v>0</v>
      </c>
      <c r="Q102" s="211">
        <v>0</v>
      </c>
      <c r="R102" s="211">
        <f t="shared" si="2"/>
        <v>0</v>
      </c>
      <c r="S102" s="211">
        <v>0</v>
      </c>
      <c r="T102" s="212">
        <f t="shared" si="3"/>
        <v>0</v>
      </c>
      <c r="AR102" s="24" t="s">
        <v>178</v>
      </c>
      <c r="AT102" s="24" t="s">
        <v>173</v>
      </c>
      <c r="AU102" s="24" t="s">
        <v>72</v>
      </c>
      <c r="AY102" s="24" t="s">
        <v>171</v>
      </c>
      <c r="BE102" s="213">
        <f t="shared" si="4"/>
        <v>0</v>
      </c>
      <c r="BF102" s="213">
        <f t="shared" si="5"/>
        <v>0</v>
      </c>
      <c r="BG102" s="213">
        <f t="shared" si="6"/>
        <v>0</v>
      </c>
      <c r="BH102" s="213">
        <f t="shared" si="7"/>
        <v>0</v>
      </c>
      <c r="BI102" s="213">
        <f t="shared" si="8"/>
        <v>0</v>
      </c>
      <c r="BJ102" s="24" t="s">
        <v>79</v>
      </c>
      <c r="BK102" s="213">
        <f t="shared" si="9"/>
        <v>0</v>
      </c>
      <c r="BL102" s="24" t="s">
        <v>178</v>
      </c>
      <c r="BM102" s="24" t="s">
        <v>431</v>
      </c>
    </row>
    <row r="103" spans="2:65" s="1" customFormat="1" ht="22.5" customHeight="1">
      <c r="B103" s="41"/>
      <c r="C103" s="202" t="s">
        <v>9</v>
      </c>
      <c r="D103" s="202" t="s">
        <v>173</v>
      </c>
      <c r="E103" s="203" t="s">
        <v>1563</v>
      </c>
      <c r="F103" s="204" t="s">
        <v>1564</v>
      </c>
      <c r="G103" s="205" t="s">
        <v>588</v>
      </c>
      <c r="H103" s="206">
        <v>2</v>
      </c>
      <c r="I103" s="207"/>
      <c r="J103" s="208">
        <f t="shared" si="0"/>
        <v>0</v>
      </c>
      <c r="K103" s="204" t="s">
        <v>21</v>
      </c>
      <c r="L103" s="61"/>
      <c r="M103" s="209" t="s">
        <v>21</v>
      </c>
      <c r="N103" s="210" t="s">
        <v>43</v>
      </c>
      <c r="O103" s="42"/>
      <c r="P103" s="211">
        <f t="shared" si="1"/>
        <v>0</v>
      </c>
      <c r="Q103" s="211">
        <v>0</v>
      </c>
      <c r="R103" s="211">
        <f t="shared" si="2"/>
        <v>0</v>
      </c>
      <c r="S103" s="211">
        <v>0</v>
      </c>
      <c r="T103" s="212">
        <f t="shared" si="3"/>
        <v>0</v>
      </c>
      <c r="AR103" s="24" t="s">
        <v>178</v>
      </c>
      <c r="AT103" s="24" t="s">
        <v>173</v>
      </c>
      <c r="AU103" s="24" t="s">
        <v>72</v>
      </c>
      <c r="AY103" s="24" t="s">
        <v>171</v>
      </c>
      <c r="BE103" s="213">
        <f t="shared" si="4"/>
        <v>0</v>
      </c>
      <c r="BF103" s="213">
        <f t="shared" si="5"/>
        <v>0</v>
      </c>
      <c r="BG103" s="213">
        <f t="shared" si="6"/>
        <v>0</v>
      </c>
      <c r="BH103" s="213">
        <f t="shared" si="7"/>
        <v>0</v>
      </c>
      <c r="BI103" s="213">
        <f t="shared" si="8"/>
        <v>0</v>
      </c>
      <c r="BJ103" s="24" t="s">
        <v>79</v>
      </c>
      <c r="BK103" s="213">
        <f t="shared" si="9"/>
        <v>0</v>
      </c>
      <c r="BL103" s="24" t="s">
        <v>178</v>
      </c>
      <c r="BM103" s="24" t="s">
        <v>441</v>
      </c>
    </row>
    <row r="104" spans="2:65" s="1" customFormat="1" ht="22.5" customHeight="1">
      <c r="B104" s="41"/>
      <c r="C104" s="202" t="s">
        <v>310</v>
      </c>
      <c r="D104" s="202" t="s">
        <v>173</v>
      </c>
      <c r="E104" s="203" t="s">
        <v>1565</v>
      </c>
      <c r="F104" s="204" t="s">
        <v>1566</v>
      </c>
      <c r="G104" s="205" t="s">
        <v>588</v>
      </c>
      <c r="H104" s="206">
        <v>1</v>
      </c>
      <c r="I104" s="207"/>
      <c r="J104" s="208">
        <f t="shared" si="0"/>
        <v>0</v>
      </c>
      <c r="K104" s="204" t="s">
        <v>21</v>
      </c>
      <c r="L104" s="61"/>
      <c r="M104" s="209" t="s">
        <v>21</v>
      </c>
      <c r="N104" s="210" t="s">
        <v>43</v>
      </c>
      <c r="O104" s="42"/>
      <c r="P104" s="211">
        <f t="shared" si="1"/>
        <v>0</v>
      </c>
      <c r="Q104" s="211">
        <v>0</v>
      </c>
      <c r="R104" s="211">
        <f t="shared" si="2"/>
        <v>0</v>
      </c>
      <c r="S104" s="211">
        <v>0</v>
      </c>
      <c r="T104" s="212">
        <f t="shared" si="3"/>
        <v>0</v>
      </c>
      <c r="AR104" s="24" t="s">
        <v>178</v>
      </c>
      <c r="AT104" s="24" t="s">
        <v>173</v>
      </c>
      <c r="AU104" s="24" t="s">
        <v>72</v>
      </c>
      <c r="AY104" s="24" t="s">
        <v>171</v>
      </c>
      <c r="BE104" s="213">
        <f t="shared" si="4"/>
        <v>0</v>
      </c>
      <c r="BF104" s="213">
        <f t="shared" si="5"/>
        <v>0</v>
      </c>
      <c r="BG104" s="213">
        <f t="shared" si="6"/>
        <v>0</v>
      </c>
      <c r="BH104" s="213">
        <f t="shared" si="7"/>
        <v>0</v>
      </c>
      <c r="BI104" s="213">
        <f t="shared" si="8"/>
        <v>0</v>
      </c>
      <c r="BJ104" s="24" t="s">
        <v>79</v>
      </c>
      <c r="BK104" s="213">
        <f t="shared" si="9"/>
        <v>0</v>
      </c>
      <c r="BL104" s="24" t="s">
        <v>178</v>
      </c>
      <c r="BM104" s="24" t="s">
        <v>457</v>
      </c>
    </row>
    <row r="105" spans="2:65" s="1" customFormat="1" ht="31.5" customHeight="1">
      <c r="B105" s="41"/>
      <c r="C105" s="202" t="s">
        <v>324</v>
      </c>
      <c r="D105" s="202" t="s">
        <v>173</v>
      </c>
      <c r="E105" s="203" t="s">
        <v>1567</v>
      </c>
      <c r="F105" s="204" t="s">
        <v>1568</v>
      </c>
      <c r="G105" s="205" t="s">
        <v>588</v>
      </c>
      <c r="H105" s="206">
        <v>1</v>
      </c>
      <c r="I105" s="207"/>
      <c r="J105" s="208">
        <f t="shared" si="0"/>
        <v>0</v>
      </c>
      <c r="K105" s="204" t="s">
        <v>21</v>
      </c>
      <c r="L105" s="61"/>
      <c r="M105" s="209" t="s">
        <v>21</v>
      </c>
      <c r="N105" s="210" t="s">
        <v>43</v>
      </c>
      <c r="O105" s="42"/>
      <c r="P105" s="211">
        <f t="shared" si="1"/>
        <v>0</v>
      </c>
      <c r="Q105" s="211">
        <v>0</v>
      </c>
      <c r="R105" s="211">
        <f t="shared" si="2"/>
        <v>0</v>
      </c>
      <c r="S105" s="211">
        <v>0</v>
      </c>
      <c r="T105" s="212">
        <f t="shared" si="3"/>
        <v>0</v>
      </c>
      <c r="AR105" s="24" t="s">
        <v>178</v>
      </c>
      <c r="AT105" s="24" t="s">
        <v>173</v>
      </c>
      <c r="AU105" s="24" t="s">
        <v>72</v>
      </c>
      <c r="AY105" s="24" t="s">
        <v>171</v>
      </c>
      <c r="BE105" s="213">
        <f t="shared" si="4"/>
        <v>0</v>
      </c>
      <c r="BF105" s="213">
        <f t="shared" si="5"/>
        <v>0</v>
      </c>
      <c r="BG105" s="213">
        <f t="shared" si="6"/>
        <v>0</v>
      </c>
      <c r="BH105" s="213">
        <f t="shared" si="7"/>
        <v>0</v>
      </c>
      <c r="BI105" s="213">
        <f t="shared" si="8"/>
        <v>0</v>
      </c>
      <c r="BJ105" s="24" t="s">
        <v>79</v>
      </c>
      <c r="BK105" s="213">
        <f t="shared" si="9"/>
        <v>0</v>
      </c>
      <c r="BL105" s="24" t="s">
        <v>178</v>
      </c>
      <c r="BM105" s="24" t="s">
        <v>1569</v>
      </c>
    </row>
    <row r="106" spans="2:65" s="1" customFormat="1" ht="31.5" customHeight="1">
      <c r="B106" s="41"/>
      <c r="C106" s="202" t="s">
        <v>330</v>
      </c>
      <c r="D106" s="202" t="s">
        <v>173</v>
      </c>
      <c r="E106" s="203" t="s">
        <v>1570</v>
      </c>
      <c r="F106" s="204" t="s">
        <v>1571</v>
      </c>
      <c r="G106" s="205" t="s">
        <v>588</v>
      </c>
      <c r="H106" s="206">
        <v>2</v>
      </c>
      <c r="I106" s="207"/>
      <c r="J106" s="208">
        <f t="shared" si="0"/>
        <v>0</v>
      </c>
      <c r="K106" s="204" t="s">
        <v>21</v>
      </c>
      <c r="L106" s="61"/>
      <c r="M106" s="209" t="s">
        <v>21</v>
      </c>
      <c r="N106" s="210" t="s">
        <v>43</v>
      </c>
      <c r="O106" s="42"/>
      <c r="P106" s="211">
        <f t="shared" si="1"/>
        <v>0</v>
      </c>
      <c r="Q106" s="211">
        <v>0</v>
      </c>
      <c r="R106" s="211">
        <f t="shared" si="2"/>
        <v>0</v>
      </c>
      <c r="S106" s="211">
        <v>0</v>
      </c>
      <c r="T106" s="212">
        <f t="shared" si="3"/>
        <v>0</v>
      </c>
      <c r="AR106" s="24" t="s">
        <v>178</v>
      </c>
      <c r="AT106" s="24" t="s">
        <v>173</v>
      </c>
      <c r="AU106" s="24" t="s">
        <v>72</v>
      </c>
      <c r="AY106" s="24" t="s">
        <v>171</v>
      </c>
      <c r="BE106" s="213">
        <f t="shared" si="4"/>
        <v>0</v>
      </c>
      <c r="BF106" s="213">
        <f t="shared" si="5"/>
        <v>0</v>
      </c>
      <c r="BG106" s="213">
        <f t="shared" si="6"/>
        <v>0</v>
      </c>
      <c r="BH106" s="213">
        <f t="shared" si="7"/>
        <v>0</v>
      </c>
      <c r="BI106" s="213">
        <f t="shared" si="8"/>
        <v>0</v>
      </c>
      <c r="BJ106" s="24" t="s">
        <v>79</v>
      </c>
      <c r="BK106" s="213">
        <f t="shared" si="9"/>
        <v>0</v>
      </c>
      <c r="BL106" s="24" t="s">
        <v>178</v>
      </c>
      <c r="BM106" s="24" t="s">
        <v>468</v>
      </c>
    </row>
    <row r="107" spans="2:65" s="1" customFormat="1" ht="57" customHeight="1">
      <c r="B107" s="41"/>
      <c r="C107" s="202" t="s">
        <v>346</v>
      </c>
      <c r="D107" s="202" t="s">
        <v>173</v>
      </c>
      <c r="E107" s="203" t="s">
        <v>1572</v>
      </c>
      <c r="F107" s="204" t="s">
        <v>1573</v>
      </c>
      <c r="G107" s="205" t="s">
        <v>588</v>
      </c>
      <c r="H107" s="206">
        <v>2</v>
      </c>
      <c r="I107" s="207"/>
      <c r="J107" s="208">
        <f t="shared" si="0"/>
        <v>0</v>
      </c>
      <c r="K107" s="204" t="s">
        <v>21</v>
      </c>
      <c r="L107" s="61"/>
      <c r="M107" s="209" t="s">
        <v>21</v>
      </c>
      <c r="N107" s="210" t="s">
        <v>43</v>
      </c>
      <c r="O107" s="42"/>
      <c r="P107" s="211">
        <f t="shared" si="1"/>
        <v>0</v>
      </c>
      <c r="Q107" s="211">
        <v>0</v>
      </c>
      <c r="R107" s="211">
        <f t="shared" si="2"/>
        <v>0</v>
      </c>
      <c r="S107" s="211">
        <v>0</v>
      </c>
      <c r="T107" s="212">
        <f t="shared" si="3"/>
        <v>0</v>
      </c>
      <c r="AR107" s="24" t="s">
        <v>178</v>
      </c>
      <c r="AT107" s="24" t="s">
        <v>173</v>
      </c>
      <c r="AU107" s="24" t="s">
        <v>72</v>
      </c>
      <c r="AY107" s="24" t="s">
        <v>171</v>
      </c>
      <c r="BE107" s="213">
        <f t="shared" si="4"/>
        <v>0</v>
      </c>
      <c r="BF107" s="213">
        <f t="shared" si="5"/>
        <v>0</v>
      </c>
      <c r="BG107" s="213">
        <f t="shared" si="6"/>
        <v>0</v>
      </c>
      <c r="BH107" s="213">
        <f t="shared" si="7"/>
        <v>0</v>
      </c>
      <c r="BI107" s="213">
        <f t="shared" si="8"/>
        <v>0</v>
      </c>
      <c r="BJ107" s="24" t="s">
        <v>79</v>
      </c>
      <c r="BK107" s="213">
        <f t="shared" si="9"/>
        <v>0</v>
      </c>
      <c r="BL107" s="24" t="s">
        <v>178</v>
      </c>
      <c r="BM107" s="24" t="s">
        <v>492</v>
      </c>
    </row>
    <row r="108" spans="2:65" s="1" customFormat="1" ht="22.5" customHeight="1">
      <c r="B108" s="41"/>
      <c r="C108" s="202" t="s">
        <v>354</v>
      </c>
      <c r="D108" s="202" t="s">
        <v>173</v>
      </c>
      <c r="E108" s="203" t="s">
        <v>1574</v>
      </c>
      <c r="F108" s="204" t="s">
        <v>1575</v>
      </c>
      <c r="G108" s="205" t="s">
        <v>588</v>
      </c>
      <c r="H108" s="206">
        <v>1</v>
      </c>
      <c r="I108" s="207"/>
      <c r="J108" s="208">
        <f t="shared" si="0"/>
        <v>0</v>
      </c>
      <c r="K108" s="204" t="s">
        <v>21</v>
      </c>
      <c r="L108" s="61"/>
      <c r="M108" s="209" t="s">
        <v>21</v>
      </c>
      <c r="N108" s="210" t="s">
        <v>43</v>
      </c>
      <c r="O108" s="42"/>
      <c r="P108" s="211">
        <f t="shared" si="1"/>
        <v>0</v>
      </c>
      <c r="Q108" s="211">
        <v>0</v>
      </c>
      <c r="R108" s="211">
        <f t="shared" si="2"/>
        <v>0</v>
      </c>
      <c r="S108" s="211">
        <v>0</v>
      </c>
      <c r="T108" s="212">
        <f t="shared" si="3"/>
        <v>0</v>
      </c>
      <c r="AR108" s="24" t="s">
        <v>178</v>
      </c>
      <c r="AT108" s="24" t="s">
        <v>173</v>
      </c>
      <c r="AU108" s="24" t="s">
        <v>72</v>
      </c>
      <c r="AY108" s="24" t="s">
        <v>171</v>
      </c>
      <c r="BE108" s="213">
        <f t="shared" si="4"/>
        <v>0</v>
      </c>
      <c r="BF108" s="213">
        <f t="shared" si="5"/>
        <v>0</v>
      </c>
      <c r="BG108" s="213">
        <f t="shared" si="6"/>
        <v>0</v>
      </c>
      <c r="BH108" s="213">
        <f t="shared" si="7"/>
        <v>0</v>
      </c>
      <c r="BI108" s="213">
        <f t="shared" si="8"/>
        <v>0</v>
      </c>
      <c r="BJ108" s="24" t="s">
        <v>79</v>
      </c>
      <c r="BK108" s="213">
        <f t="shared" si="9"/>
        <v>0</v>
      </c>
      <c r="BL108" s="24" t="s">
        <v>178</v>
      </c>
      <c r="BM108" s="24" t="s">
        <v>506</v>
      </c>
    </row>
    <row r="109" spans="2:65" s="1" customFormat="1" ht="22.5" customHeight="1">
      <c r="B109" s="41"/>
      <c r="C109" s="202" t="s">
        <v>359</v>
      </c>
      <c r="D109" s="202" t="s">
        <v>173</v>
      </c>
      <c r="E109" s="203" t="s">
        <v>1576</v>
      </c>
      <c r="F109" s="204" t="s">
        <v>1577</v>
      </c>
      <c r="G109" s="205" t="s">
        <v>588</v>
      </c>
      <c r="H109" s="206">
        <v>1</v>
      </c>
      <c r="I109" s="207"/>
      <c r="J109" s="208">
        <f t="shared" si="0"/>
        <v>0</v>
      </c>
      <c r="K109" s="204" t="s">
        <v>21</v>
      </c>
      <c r="L109" s="61"/>
      <c r="M109" s="209" t="s">
        <v>21</v>
      </c>
      <c r="N109" s="210" t="s">
        <v>43</v>
      </c>
      <c r="O109" s="42"/>
      <c r="P109" s="211">
        <f t="shared" si="1"/>
        <v>0</v>
      </c>
      <c r="Q109" s="211">
        <v>0</v>
      </c>
      <c r="R109" s="211">
        <f t="shared" si="2"/>
        <v>0</v>
      </c>
      <c r="S109" s="211">
        <v>0</v>
      </c>
      <c r="T109" s="212">
        <f t="shared" si="3"/>
        <v>0</v>
      </c>
      <c r="AR109" s="24" t="s">
        <v>178</v>
      </c>
      <c r="AT109" s="24" t="s">
        <v>173</v>
      </c>
      <c r="AU109" s="24" t="s">
        <v>72</v>
      </c>
      <c r="AY109" s="24" t="s">
        <v>171</v>
      </c>
      <c r="BE109" s="213">
        <f t="shared" si="4"/>
        <v>0</v>
      </c>
      <c r="BF109" s="213">
        <f t="shared" si="5"/>
        <v>0</v>
      </c>
      <c r="BG109" s="213">
        <f t="shared" si="6"/>
        <v>0</v>
      </c>
      <c r="BH109" s="213">
        <f t="shared" si="7"/>
        <v>0</v>
      </c>
      <c r="BI109" s="213">
        <f t="shared" si="8"/>
        <v>0</v>
      </c>
      <c r="BJ109" s="24" t="s">
        <v>79</v>
      </c>
      <c r="BK109" s="213">
        <f t="shared" si="9"/>
        <v>0</v>
      </c>
      <c r="BL109" s="24" t="s">
        <v>178</v>
      </c>
      <c r="BM109" s="24" t="s">
        <v>1578</v>
      </c>
    </row>
    <row r="110" spans="2:65" s="1" customFormat="1" ht="22.5" customHeight="1">
      <c r="B110" s="41"/>
      <c r="C110" s="202" t="s">
        <v>365</v>
      </c>
      <c r="D110" s="202" t="s">
        <v>173</v>
      </c>
      <c r="E110" s="203" t="s">
        <v>1579</v>
      </c>
      <c r="F110" s="204" t="s">
        <v>1580</v>
      </c>
      <c r="G110" s="205" t="s">
        <v>588</v>
      </c>
      <c r="H110" s="206">
        <v>1</v>
      </c>
      <c r="I110" s="207"/>
      <c r="J110" s="208">
        <f t="shared" si="0"/>
        <v>0</v>
      </c>
      <c r="K110" s="204" t="s">
        <v>21</v>
      </c>
      <c r="L110" s="61"/>
      <c r="M110" s="209" t="s">
        <v>21</v>
      </c>
      <c r="N110" s="210" t="s">
        <v>43</v>
      </c>
      <c r="O110" s="42"/>
      <c r="P110" s="211">
        <f t="shared" si="1"/>
        <v>0</v>
      </c>
      <c r="Q110" s="211">
        <v>0</v>
      </c>
      <c r="R110" s="211">
        <f t="shared" si="2"/>
        <v>0</v>
      </c>
      <c r="S110" s="211">
        <v>0</v>
      </c>
      <c r="T110" s="212">
        <f t="shared" si="3"/>
        <v>0</v>
      </c>
      <c r="AR110" s="24" t="s">
        <v>178</v>
      </c>
      <c r="AT110" s="24" t="s">
        <v>173</v>
      </c>
      <c r="AU110" s="24" t="s">
        <v>72</v>
      </c>
      <c r="AY110" s="24" t="s">
        <v>171</v>
      </c>
      <c r="BE110" s="213">
        <f t="shared" si="4"/>
        <v>0</v>
      </c>
      <c r="BF110" s="213">
        <f t="shared" si="5"/>
        <v>0</v>
      </c>
      <c r="BG110" s="213">
        <f t="shared" si="6"/>
        <v>0</v>
      </c>
      <c r="BH110" s="213">
        <f t="shared" si="7"/>
        <v>0</v>
      </c>
      <c r="BI110" s="213">
        <f t="shared" si="8"/>
        <v>0</v>
      </c>
      <c r="BJ110" s="24" t="s">
        <v>79</v>
      </c>
      <c r="BK110" s="213">
        <f t="shared" si="9"/>
        <v>0</v>
      </c>
      <c r="BL110" s="24" t="s">
        <v>178</v>
      </c>
      <c r="BM110" s="24" t="s">
        <v>1581</v>
      </c>
    </row>
    <row r="111" spans="2:65" s="1" customFormat="1" ht="22.5" customHeight="1">
      <c r="B111" s="41"/>
      <c r="C111" s="202" t="s">
        <v>371</v>
      </c>
      <c r="D111" s="202" t="s">
        <v>173</v>
      </c>
      <c r="E111" s="203" t="s">
        <v>1582</v>
      </c>
      <c r="F111" s="204" t="s">
        <v>1583</v>
      </c>
      <c r="G111" s="205" t="s">
        <v>588</v>
      </c>
      <c r="H111" s="206">
        <v>1</v>
      </c>
      <c r="I111" s="207"/>
      <c r="J111" s="208">
        <f t="shared" si="0"/>
        <v>0</v>
      </c>
      <c r="K111" s="204" t="s">
        <v>21</v>
      </c>
      <c r="L111" s="61"/>
      <c r="M111" s="209" t="s">
        <v>21</v>
      </c>
      <c r="N111" s="210" t="s">
        <v>43</v>
      </c>
      <c r="O111" s="42"/>
      <c r="P111" s="211">
        <f t="shared" si="1"/>
        <v>0</v>
      </c>
      <c r="Q111" s="211">
        <v>0</v>
      </c>
      <c r="R111" s="211">
        <f t="shared" si="2"/>
        <v>0</v>
      </c>
      <c r="S111" s="211">
        <v>0</v>
      </c>
      <c r="T111" s="212">
        <f t="shared" si="3"/>
        <v>0</v>
      </c>
      <c r="AR111" s="24" t="s">
        <v>178</v>
      </c>
      <c r="AT111" s="24" t="s">
        <v>173</v>
      </c>
      <c r="AU111" s="24" t="s">
        <v>72</v>
      </c>
      <c r="AY111" s="24" t="s">
        <v>171</v>
      </c>
      <c r="BE111" s="213">
        <f t="shared" si="4"/>
        <v>0</v>
      </c>
      <c r="BF111" s="213">
        <f t="shared" si="5"/>
        <v>0</v>
      </c>
      <c r="BG111" s="213">
        <f t="shared" si="6"/>
        <v>0</v>
      </c>
      <c r="BH111" s="213">
        <f t="shared" si="7"/>
        <v>0</v>
      </c>
      <c r="BI111" s="213">
        <f t="shared" si="8"/>
        <v>0</v>
      </c>
      <c r="BJ111" s="24" t="s">
        <v>79</v>
      </c>
      <c r="BK111" s="213">
        <f t="shared" si="9"/>
        <v>0</v>
      </c>
      <c r="BL111" s="24" t="s">
        <v>178</v>
      </c>
      <c r="BM111" s="24" t="s">
        <v>1584</v>
      </c>
    </row>
    <row r="112" spans="2:65" s="1" customFormat="1" ht="22.5" customHeight="1">
      <c r="B112" s="41"/>
      <c r="C112" s="202" t="s">
        <v>377</v>
      </c>
      <c r="D112" s="202" t="s">
        <v>173</v>
      </c>
      <c r="E112" s="203" t="s">
        <v>1585</v>
      </c>
      <c r="F112" s="204" t="s">
        <v>1586</v>
      </c>
      <c r="G112" s="205" t="s">
        <v>588</v>
      </c>
      <c r="H112" s="206">
        <v>1</v>
      </c>
      <c r="I112" s="207"/>
      <c r="J112" s="208">
        <f t="shared" si="0"/>
        <v>0</v>
      </c>
      <c r="K112" s="204" t="s">
        <v>21</v>
      </c>
      <c r="L112" s="61"/>
      <c r="M112" s="209" t="s">
        <v>21</v>
      </c>
      <c r="N112" s="210" t="s">
        <v>43</v>
      </c>
      <c r="O112" s="42"/>
      <c r="P112" s="211">
        <f t="shared" si="1"/>
        <v>0</v>
      </c>
      <c r="Q112" s="211">
        <v>0</v>
      </c>
      <c r="R112" s="211">
        <f t="shared" si="2"/>
        <v>0</v>
      </c>
      <c r="S112" s="211">
        <v>0</v>
      </c>
      <c r="T112" s="212">
        <f t="shared" si="3"/>
        <v>0</v>
      </c>
      <c r="AR112" s="24" t="s">
        <v>178</v>
      </c>
      <c r="AT112" s="24" t="s">
        <v>173</v>
      </c>
      <c r="AU112" s="24" t="s">
        <v>72</v>
      </c>
      <c r="AY112" s="24" t="s">
        <v>171</v>
      </c>
      <c r="BE112" s="213">
        <f t="shared" si="4"/>
        <v>0</v>
      </c>
      <c r="BF112" s="213">
        <f t="shared" si="5"/>
        <v>0</v>
      </c>
      <c r="BG112" s="213">
        <f t="shared" si="6"/>
        <v>0</v>
      </c>
      <c r="BH112" s="213">
        <f t="shared" si="7"/>
        <v>0</v>
      </c>
      <c r="BI112" s="213">
        <f t="shared" si="8"/>
        <v>0</v>
      </c>
      <c r="BJ112" s="24" t="s">
        <v>79</v>
      </c>
      <c r="BK112" s="213">
        <f t="shared" si="9"/>
        <v>0</v>
      </c>
      <c r="BL112" s="24" t="s">
        <v>178</v>
      </c>
      <c r="BM112" s="24" t="s">
        <v>1587</v>
      </c>
    </row>
    <row r="113" spans="2:65" s="1" customFormat="1" ht="44.25" customHeight="1">
      <c r="B113" s="41"/>
      <c r="C113" s="202" t="s">
        <v>382</v>
      </c>
      <c r="D113" s="202" t="s">
        <v>173</v>
      </c>
      <c r="E113" s="203" t="s">
        <v>1588</v>
      </c>
      <c r="F113" s="204" t="s">
        <v>1589</v>
      </c>
      <c r="G113" s="205" t="s">
        <v>588</v>
      </c>
      <c r="H113" s="206">
        <v>2</v>
      </c>
      <c r="I113" s="207"/>
      <c r="J113" s="208">
        <f t="shared" si="0"/>
        <v>0</v>
      </c>
      <c r="K113" s="204" t="s">
        <v>21</v>
      </c>
      <c r="L113" s="61"/>
      <c r="M113" s="209" t="s">
        <v>21</v>
      </c>
      <c r="N113" s="210" t="s">
        <v>43</v>
      </c>
      <c r="O113" s="42"/>
      <c r="P113" s="211">
        <f t="shared" si="1"/>
        <v>0</v>
      </c>
      <c r="Q113" s="211">
        <v>0</v>
      </c>
      <c r="R113" s="211">
        <f t="shared" si="2"/>
        <v>0</v>
      </c>
      <c r="S113" s="211">
        <v>0</v>
      </c>
      <c r="T113" s="212">
        <f t="shared" si="3"/>
        <v>0</v>
      </c>
      <c r="AR113" s="24" t="s">
        <v>178</v>
      </c>
      <c r="AT113" s="24" t="s">
        <v>173</v>
      </c>
      <c r="AU113" s="24" t="s">
        <v>72</v>
      </c>
      <c r="AY113" s="24" t="s">
        <v>171</v>
      </c>
      <c r="BE113" s="213">
        <f t="shared" si="4"/>
        <v>0</v>
      </c>
      <c r="BF113" s="213">
        <f t="shared" si="5"/>
        <v>0</v>
      </c>
      <c r="BG113" s="213">
        <f t="shared" si="6"/>
        <v>0</v>
      </c>
      <c r="BH113" s="213">
        <f t="shared" si="7"/>
        <v>0</v>
      </c>
      <c r="BI113" s="213">
        <f t="shared" si="8"/>
        <v>0</v>
      </c>
      <c r="BJ113" s="24" t="s">
        <v>79</v>
      </c>
      <c r="BK113" s="213">
        <f t="shared" si="9"/>
        <v>0</v>
      </c>
      <c r="BL113" s="24" t="s">
        <v>178</v>
      </c>
      <c r="BM113" s="24" t="s">
        <v>519</v>
      </c>
    </row>
    <row r="114" spans="2:65" s="1" customFormat="1" ht="22.5" customHeight="1">
      <c r="B114" s="41"/>
      <c r="C114" s="202" t="s">
        <v>362</v>
      </c>
      <c r="D114" s="202" t="s">
        <v>173</v>
      </c>
      <c r="E114" s="203" t="s">
        <v>1590</v>
      </c>
      <c r="F114" s="204" t="s">
        <v>1591</v>
      </c>
      <c r="G114" s="205" t="s">
        <v>588</v>
      </c>
      <c r="H114" s="206">
        <v>1</v>
      </c>
      <c r="I114" s="207"/>
      <c r="J114" s="208">
        <f t="shared" si="0"/>
        <v>0</v>
      </c>
      <c r="K114" s="204" t="s">
        <v>21</v>
      </c>
      <c r="L114" s="61"/>
      <c r="M114" s="209" t="s">
        <v>21</v>
      </c>
      <c r="N114" s="210" t="s">
        <v>43</v>
      </c>
      <c r="O114" s="42"/>
      <c r="P114" s="211">
        <f t="shared" si="1"/>
        <v>0</v>
      </c>
      <c r="Q114" s="211">
        <v>0</v>
      </c>
      <c r="R114" s="211">
        <f t="shared" si="2"/>
        <v>0</v>
      </c>
      <c r="S114" s="211">
        <v>0</v>
      </c>
      <c r="T114" s="212">
        <f t="shared" si="3"/>
        <v>0</v>
      </c>
      <c r="AR114" s="24" t="s">
        <v>178</v>
      </c>
      <c r="AT114" s="24" t="s">
        <v>173</v>
      </c>
      <c r="AU114" s="24" t="s">
        <v>72</v>
      </c>
      <c r="AY114" s="24" t="s">
        <v>171</v>
      </c>
      <c r="BE114" s="213">
        <f t="shared" si="4"/>
        <v>0</v>
      </c>
      <c r="BF114" s="213">
        <f t="shared" si="5"/>
        <v>0</v>
      </c>
      <c r="BG114" s="213">
        <f t="shared" si="6"/>
        <v>0</v>
      </c>
      <c r="BH114" s="213">
        <f t="shared" si="7"/>
        <v>0</v>
      </c>
      <c r="BI114" s="213">
        <f t="shared" si="8"/>
        <v>0</v>
      </c>
      <c r="BJ114" s="24" t="s">
        <v>79</v>
      </c>
      <c r="BK114" s="213">
        <f t="shared" si="9"/>
        <v>0</v>
      </c>
      <c r="BL114" s="24" t="s">
        <v>178</v>
      </c>
      <c r="BM114" s="24" t="s">
        <v>1592</v>
      </c>
    </row>
    <row r="115" spans="2:65" s="1" customFormat="1" ht="31.5" customHeight="1">
      <c r="B115" s="41"/>
      <c r="C115" s="202" t="s">
        <v>402</v>
      </c>
      <c r="D115" s="202" t="s">
        <v>173</v>
      </c>
      <c r="E115" s="203" t="s">
        <v>1593</v>
      </c>
      <c r="F115" s="204" t="s">
        <v>1594</v>
      </c>
      <c r="G115" s="205" t="s">
        <v>588</v>
      </c>
      <c r="H115" s="206">
        <v>1</v>
      </c>
      <c r="I115" s="207"/>
      <c r="J115" s="208">
        <f t="shared" ref="J115:J146" si="10">ROUND(I115*H115,2)</f>
        <v>0</v>
      </c>
      <c r="K115" s="204" t="s">
        <v>21</v>
      </c>
      <c r="L115" s="61"/>
      <c r="M115" s="209" t="s">
        <v>21</v>
      </c>
      <c r="N115" s="210" t="s">
        <v>43</v>
      </c>
      <c r="O115" s="42"/>
      <c r="P115" s="211">
        <f t="shared" ref="P115:P146" si="11">O115*H115</f>
        <v>0</v>
      </c>
      <c r="Q115" s="211">
        <v>0</v>
      </c>
      <c r="R115" s="211">
        <f t="shared" ref="R115:R146" si="12">Q115*H115</f>
        <v>0</v>
      </c>
      <c r="S115" s="211">
        <v>0</v>
      </c>
      <c r="T115" s="212">
        <f t="shared" ref="T115:T146" si="13">S115*H115</f>
        <v>0</v>
      </c>
      <c r="AR115" s="24" t="s">
        <v>178</v>
      </c>
      <c r="AT115" s="24" t="s">
        <v>173</v>
      </c>
      <c r="AU115" s="24" t="s">
        <v>72</v>
      </c>
      <c r="AY115" s="24" t="s">
        <v>171</v>
      </c>
      <c r="BE115" s="213">
        <f t="shared" ref="BE115:BE146" si="14">IF(N115="základní",J115,0)</f>
        <v>0</v>
      </c>
      <c r="BF115" s="213">
        <f t="shared" ref="BF115:BF146" si="15">IF(N115="snížená",J115,0)</f>
        <v>0</v>
      </c>
      <c r="BG115" s="213">
        <f t="shared" ref="BG115:BG146" si="16">IF(N115="zákl. přenesená",J115,0)</f>
        <v>0</v>
      </c>
      <c r="BH115" s="213">
        <f t="shared" ref="BH115:BH146" si="17">IF(N115="sníž. přenesená",J115,0)</f>
        <v>0</v>
      </c>
      <c r="BI115" s="213">
        <f t="shared" ref="BI115:BI146" si="18">IF(N115="nulová",J115,0)</f>
        <v>0</v>
      </c>
      <c r="BJ115" s="24" t="s">
        <v>79</v>
      </c>
      <c r="BK115" s="213">
        <f t="shared" ref="BK115:BK146" si="19">ROUND(I115*H115,2)</f>
        <v>0</v>
      </c>
      <c r="BL115" s="24" t="s">
        <v>178</v>
      </c>
      <c r="BM115" s="24" t="s">
        <v>530</v>
      </c>
    </row>
    <row r="116" spans="2:65" s="1" customFormat="1" ht="31.5" customHeight="1">
      <c r="B116" s="41"/>
      <c r="C116" s="202" t="s">
        <v>407</v>
      </c>
      <c r="D116" s="202" t="s">
        <v>173</v>
      </c>
      <c r="E116" s="203" t="s">
        <v>1595</v>
      </c>
      <c r="F116" s="204" t="s">
        <v>1596</v>
      </c>
      <c r="G116" s="205" t="s">
        <v>588</v>
      </c>
      <c r="H116" s="206">
        <v>1</v>
      </c>
      <c r="I116" s="207"/>
      <c r="J116" s="208">
        <f t="shared" si="10"/>
        <v>0</v>
      </c>
      <c r="K116" s="204" t="s">
        <v>21</v>
      </c>
      <c r="L116" s="61"/>
      <c r="M116" s="209" t="s">
        <v>21</v>
      </c>
      <c r="N116" s="210" t="s">
        <v>43</v>
      </c>
      <c r="O116" s="42"/>
      <c r="P116" s="211">
        <f t="shared" si="11"/>
        <v>0</v>
      </c>
      <c r="Q116" s="211">
        <v>0</v>
      </c>
      <c r="R116" s="211">
        <f t="shared" si="12"/>
        <v>0</v>
      </c>
      <c r="S116" s="211">
        <v>0</v>
      </c>
      <c r="T116" s="212">
        <f t="shared" si="13"/>
        <v>0</v>
      </c>
      <c r="AR116" s="24" t="s">
        <v>178</v>
      </c>
      <c r="AT116" s="24" t="s">
        <v>173</v>
      </c>
      <c r="AU116" s="24" t="s">
        <v>72</v>
      </c>
      <c r="AY116" s="24" t="s">
        <v>171</v>
      </c>
      <c r="BE116" s="213">
        <f t="shared" si="14"/>
        <v>0</v>
      </c>
      <c r="BF116" s="213">
        <f t="shared" si="15"/>
        <v>0</v>
      </c>
      <c r="BG116" s="213">
        <f t="shared" si="16"/>
        <v>0</v>
      </c>
      <c r="BH116" s="213">
        <f t="shared" si="17"/>
        <v>0</v>
      </c>
      <c r="BI116" s="213">
        <f t="shared" si="18"/>
        <v>0</v>
      </c>
      <c r="BJ116" s="24" t="s">
        <v>79</v>
      </c>
      <c r="BK116" s="213">
        <f t="shared" si="19"/>
        <v>0</v>
      </c>
      <c r="BL116" s="24" t="s">
        <v>178</v>
      </c>
      <c r="BM116" s="24" t="s">
        <v>543</v>
      </c>
    </row>
    <row r="117" spans="2:65" s="1" customFormat="1" ht="22.5" customHeight="1">
      <c r="B117" s="41"/>
      <c r="C117" s="202" t="s">
        <v>412</v>
      </c>
      <c r="D117" s="202" t="s">
        <v>173</v>
      </c>
      <c r="E117" s="203" t="s">
        <v>1597</v>
      </c>
      <c r="F117" s="204" t="s">
        <v>1598</v>
      </c>
      <c r="G117" s="205" t="s">
        <v>588</v>
      </c>
      <c r="H117" s="206">
        <v>1</v>
      </c>
      <c r="I117" s="207"/>
      <c r="J117" s="208">
        <f t="shared" si="10"/>
        <v>0</v>
      </c>
      <c r="K117" s="204" t="s">
        <v>21</v>
      </c>
      <c r="L117" s="61"/>
      <c r="M117" s="209" t="s">
        <v>21</v>
      </c>
      <c r="N117" s="210" t="s">
        <v>43</v>
      </c>
      <c r="O117" s="42"/>
      <c r="P117" s="211">
        <f t="shared" si="11"/>
        <v>0</v>
      </c>
      <c r="Q117" s="211">
        <v>0</v>
      </c>
      <c r="R117" s="211">
        <f t="shared" si="12"/>
        <v>0</v>
      </c>
      <c r="S117" s="211">
        <v>0</v>
      </c>
      <c r="T117" s="212">
        <f t="shared" si="13"/>
        <v>0</v>
      </c>
      <c r="AR117" s="24" t="s">
        <v>178</v>
      </c>
      <c r="AT117" s="24" t="s">
        <v>173</v>
      </c>
      <c r="AU117" s="24" t="s">
        <v>72</v>
      </c>
      <c r="AY117" s="24" t="s">
        <v>171</v>
      </c>
      <c r="BE117" s="213">
        <f t="shared" si="14"/>
        <v>0</v>
      </c>
      <c r="BF117" s="213">
        <f t="shared" si="15"/>
        <v>0</v>
      </c>
      <c r="BG117" s="213">
        <f t="shared" si="16"/>
        <v>0</v>
      </c>
      <c r="BH117" s="213">
        <f t="shared" si="17"/>
        <v>0</v>
      </c>
      <c r="BI117" s="213">
        <f t="shared" si="18"/>
        <v>0</v>
      </c>
      <c r="BJ117" s="24" t="s">
        <v>79</v>
      </c>
      <c r="BK117" s="213">
        <f t="shared" si="19"/>
        <v>0</v>
      </c>
      <c r="BL117" s="24" t="s">
        <v>178</v>
      </c>
      <c r="BM117" s="24" t="s">
        <v>553</v>
      </c>
    </row>
    <row r="118" spans="2:65" s="1" customFormat="1" ht="31.5" customHeight="1">
      <c r="B118" s="41"/>
      <c r="C118" s="202" t="s">
        <v>431</v>
      </c>
      <c r="D118" s="202" t="s">
        <v>173</v>
      </c>
      <c r="E118" s="203" t="s">
        <v>1599</v>
      </c>
      <c r="F118" s="204" t="s">
        <v>1600</v>
      </c>
      <c r="G118" s="205" t="s">
        <v>588</v>
      </c>
      <c r="H118" s="206">
        <v>1</v>
      </c>
      <c r="I118" s="207"/>
      <c r="J118" s="208">
        <f t="shared" si="10"/>
        <v>0</v>
      </c>
      <c r="K118" s="204" t="s">
        <v>21</v>
      </c>
      <c r="L118" s="61"/>
      <c r="M118" s="209" t="s">
        <v>21</v>
      </c>
      <c r="N118" s="210" t="s">
        <v>43</v>
      </c>
      <c r="O118" s="42"/>
      <c r="P118" s="211">
        <f t="shared" si="11"/>
        <v>0</v>
      </c>
      <c r="Q118" s="211">
        <v>0</v>
      </c>
      <c r="R118" s="211">
        <f t="shared" si="12"/>
        <v>0</v>
      </c>
      <c r="S118" s="211">
        <v>0</v>
      </c>
      <c r="T118" s="212">
        <f t="shared" si="13"/>
        <v>0</v>
      </c>
      <c r="AR118" s="24" t="s">
        <v>178</v>
      </c>
      <c r="AT118" s="24" t="s">
        <v>173</v>
      </c>
      <c r="AU118" s="24" t="s">
        <v>72</v>
      </c>
      <c r="AY118" s="24" t="s">
        <v>171</v>
      </c>
      <c r="BE118" s="213">
        <f t="shared" si="14"/>
        <v>0</v>
      </c>
      <c r="BF118" s="213">
        <f t="shared" si="15"/>
        <v>0</v>
      </c>
      <c r="BG118" s="213">
        <f t="shared" si="16"/>
        <v>0</v>
      </c>
      <c r="BH118" s="213">
        <f t="shared" si="17"/>
        <v>0</v>
      </c>
      <c r="BI118" s="213">
        <f t="shared" si="18"/>
        <v>0</v>
      </c>
      <c r="BJ118" s="24" t="s">
        <v>79</v>
      </c>
      <c r="BK118" s="213">
        <f t="shared" si="19"/>
        <v>0</v>
      </c>
      <c r="BL118" s="24" t="s">
        <v>178</v>
      </c>
      <c r="BM118" s="24" t="s">
        <v>563</v>
      </c>
    </row>
    <row r="119" spans="2:65" s="1" customFormat="1" ht="22.5" customHeight="1">
      <c r="B119" s="41"/>
      <c r="C119" s="202" t="s">
        <v>437</v>
      </c>
      <c r="D119" s="202" t="s">
        <v>173</v>
      </c>
      <c r="E119" s="203" t="s">
        <v>1601</v>
      </c>
      <c r="F119" s="204" t="s">
        <v>1602</v>
      </c>
      <c r="G119" s="205" t="s">
        <v>588</v>
      </c>
      <c r="H119" s="206">
        <v>2</v>
      </c>
      <c r="I119" s="207"/>
      <c r="J119" s="208">
        <f t="shared" si="10"/>
        <v>0</v>
      </c>
      <c r="K119" s="204" t="s">
        <v>21</v>
      </c>
      <c r="L119" s="61"/>
      <c r="M119" s="209" t="s">
        <v>21</v>
      </c>
      <c r="N119" s="210" t="s">
        <v>43</v>
      </c>
      <c r="O119" s="42"/>
      <c r="P119" s="211">
        <f t="shared" si="11"/>
        <v>0</v>
      </c>
      <c r="Q119" s="211">
        <v>0</v>
      </c>
      <c r="R119" s="211">
        <f t="shared" si="12"/>
        <v>0</v>
      </c>
      <c r="S119" s="211">
        <v>0</v>
      </c>
      <c r="T119" s="212">
        <f t="shared" si="13"/>
        <v>0</v>
      </c>
      <c r="AR119" s="24" t="s">
        <v>178</v>
      </c>
      <c r="AT119" s="24" t="s">
        <v>173</v>
      </c>
      <c r="AU119" s="24" t="s">
        <v>72</v>
      </c>
      <c r="AY119" s="24" t="s">
        <v>171</v>
      </c>
      <c r="BE119" s="213">
        <f t="shared" si="14"/>
        <v>0</v>
      </c>
      <c r="BF119" s="213">
        <f t="shared" si="15"/>
        <v>0</v>
      </c>
      <c r="BG119" s="213">
        <f t="shared" si="16"/>
        <v>0</v>
      </c>
      <c r="BH119" s="213">
        <f t="shared" si="17"/>
        <v>0</v>
      </c>
      <c r="BI119" s="213">
        <f t="shared" si="18"/>
        <v>0</v>
      </c>
      <c r="BJ119" s="24" t="s">
        <v>79</v>
      </c>
      <c r="BK119" s="213">
        <f t="shared" si="19"/>
        <v>0</v>
      </c>
      <c r="BL119" s="24" t="s">
        <v>178</v>
      </c>
      <c r="BM119" s="24" t="s">
        <v>1603</v>
      </c>
    </row>
    <row r="120" spans="2:65" s="1" customFormat="1" ht="31.5" customHeight="1">
      <c r="B120" s="41"/>
      <c r="C120" s="202" t="s">
        <v>441</v>
      </c>
      <c r="D120" s="202" t="s">
        <v>173</v>
      </c>
      <c r="E120" s="203" t="s">
        <v>1604</v>
      </c>
      <c r="F120" s="204" t="s">
        <v>1605</v>
      </c>
      <c r="G120" s="205" t="s">
        <v>588</v>
      </c>
      <c r="H120" s="206">
        <v>1</v>
      </c>
      <c r="I120" s="207"/>
      <c r="J120" s="208">
        <f t="shared" si="10"/>
        <v>0</v>
      </c>
      <c r="K120" s="204" t="s">
        <v>21</v>
      </c>
      <c r="L120" s="61"/>
      <c r="M120" s="209" t="s">
        <v>21</v>
      </c>
      <c r="N120" s="210" t="s">
        <v>43</v>
      </c>
      <c r="O120" s="42"/>
      <c r="P120" s="211">
        <f t="shared" si="11"/>
        <v>0</v>
      </c>
      <c r="Q120" s="211">
        <v>0</v>
      </c>
      <c r="R120" s="211">
        <f t="shared" si="12"/>
        <v>0</v>
      </c>
      <c r="S120" s="211">
        <v>0</v>
      </c>
      <c r="T120" s="212">
        <f t="shared" si="13"/>
        <v>0</v>
      </c>
      <c r="AR120" s="24" t="s">
        <v>178</v>
      </c>
      <c r="AT120" s="24" t="s">
        <v>173</v>
      </c>
      <c r="AU120" s="24" t="s">
        <v>72</v>
      </c>
      <c r="AY120" s="24" t="s">
        <v>171</v>
      </c>
      <c r="BE120" s="213">
        <f t="shared" si="14"/>
        <v>0</v>
      </c>
      <c r="BF120" s="213">
        <f t="shared" si="15"/>
        <v>0</v>
      </c>
      <c r="BG120" s="213">
        <f t="shared" si="16"/>
        <v>0</v>
      </c>
      <c r="BH120" s="213">
        <f t="shared" si="17"/>
        <v>0</v>
      </c>
      <c r="BI120" s="213">
        <f t="shared" si="18"/>
        <v>0</v>
      </c>
      <c r="BJ120" s="24" t="s">
        <v>79</v>
      </c>
      <c r="BK120" s="213">
        <f t="shared" si="19"/>
        <v>0</v>
      </c>
      <c r="BL120" s="24" t="s">
        <v>178</v>
      </c>
      <c r="BM120" s="24" t="s">
        <v>573</v>
      </c>
    </row>
    <row r="121" spans="2:65" s="1" customFormat="1" ht="22.5" customHeight="1">
      <c r="B121" s="41"/>
      <c r="C121" s="202" t="s">
        <v>446</v>
      </c>
      <c r="D121" s="202" t="s">
        <v>173</v>
      </c>
      <c r="E121" s="203" t="s">
        <v>1606</v>
      </c>
      <c r="F121" s="204" t="s">
        <v>1607</v>
      </c>
      <c r="G121" s="205" t="s">
        <v>588</v>
      </c>
      <c r="H121" s="206">
        <v>1</v>
      </c>
      <c r="I121" s="207"/>
      <c r="J121" s="208">
        <f t="shared" si="10"/>
        <v>0</v>
      </c>
      <c r="K121" s="204" t="s">
        <v>21</v>
      </c>
      <c r="L121" s="61"/>
      <c r="M121" s="209" t="s">
        <v>21</v>
      </c>
      <c r="N121" s="210" t="s">
        <v>43</v>
      </c>
      <c r="O121" s="42"/>
      <c r="P121" s="211">
        <f t="shared" si="11"/>
        <v>0</v>
      </c>
      <c r="Q121" s="211">
        <v>0</v>
      </c>
      <c r="R121" s="211">
        <f t="shared" si="12"/>
        <v>0</v>
      </c>
      <c r="S121" s="211">
        <v>0</v>
      </c>
      <c r="T121" s="212">
        <f t="shared" si="13"/>
        <v>0</v>
      </c>
      <c r="AR121" s="24" t="s">
        <v>178</v>
      </c>
      <c r="AT121" s="24" t="s">
        <v>173</v>
      </c>
      <c r="AU121" s="24" t="s">
        <v>72</v>
      </c>
      <c r="AY121" s="24" t="s">
        <v>171</v>
      </c>
      <c r="BE121" s="213">
        <f t="shared" si="14"/>
        <v>0</v>
      </c>
      <c r="BF121" s="213">
        <f t="shared" si="15"/>
        <v>0</v>
      </c>
      <c r="BG121" s="213">
        <f t="shared" si="16"/>
        <v>0</v>
      </c>
      <c r="BH121" s="213">
        <f t="shared" si="17"/>
        <v>0</v>
      </c>
      <c r="BI121" s="213">
        <f t="shared" si="18"/>
        <v>0</v>
      </c>
      <c r="BJ121" s="24" t="s">
        <v>79</v>
      </c>
      <c r="BK121" s="213">
        <f t="shared" si="19"/>
        <v>0</v>
      </c>
      <c r="BL121" s="24" t="s">
        <v>178</v>
      </c>
      <c r="BM121" s="24" t="s">
        <v>585</v>
      </c>
    </row>
    <row r="122" spans="2:65" s="1" customFormat="1" ht="22.5" customHeight="1">
      <c r="B122" s="41"/>
      <c r="C122" s="202" t="s">
        <v>457</v>
      </c>
      <c r="D122" s="202" t="s">
        <v>173</v>
      </c>
      <c r="E122" s="203" t="s">
        <v>1608</v>
      </c>
      <c r="F122" s="204" t="s">
        <v>1602</v>
      </c>
      <c r="G122" s="205" t="s">
        <v>588</v>
      </c>
      <c r="H122" s="206">
        <v>1</v>
      </c>
      <c r="I122" s="207"/>
      <c r="J122" s="208">
        <f t="shared" si="10"/>
        <v>0</v>
      </c>
      <c r="K122" s="204" t="s">
        <v>21</v>
      </c>
      <c r="L122" s="61"/>
      <c r="M122" s="209" t="s">
        <v>21</v>
      </c>
      <c r="N122" s="210" t="s">
        <v>43</v>
      </c>
      <c r="O122" s="42"/>
      <c r="P122" s="211">
        <f t="shared" si="11"/>
        <v>0</v>
      </c>
      <c r="Q122" s="211">
        <v>0</v>
      </c>
      <c r="R122" s="211">
        <f t="shared" si="12"/>
        <v>0</v>
      </c>
      <c r="S122" s="211">
        <v>0</v>
      </c>
      <c r="T122" s="212">
        <f t="shared" si="13"/>
        <v>0</v>
      </c>
      <c r="AR122" s="24" t="s">
        <v>178</v>
      </c>
      <c r="AT122" s="24" t="s">
        <v>173</v>
      </c>
      <c r="AU122" s="24" t="s">
        <v>72</v>
      </c>
      <c r="AY122" s="24" t="s">
        <v>171</v>
      </c>
      <c r="BE122" s="213">
        <f t="shared" si="14"/>
        <v>0</v>
      </c>
      <c r="BF122" s="213">
        <f t="shared" si="15"/>
        <v>0</v>
      </c>
      <c r="BG122" s="213">
        <f t="shared" si="16"/>
        <v>0</v>
      </c>
      <c r="BH122" s="213">
        <f t="shared" si="17"/>
        <v>0</v>
      </c>
      <c r="BI122" s="213">
        <f t="shared" si="18"/>
        <v>0</v>
      </c>
      <c r="BJ122" s="24" t="s">
        <v>79</v>
      </c>
      <c r="BK122" s="213">
        <f t="shared" si="19"/>
        <v>0</v>
      </c>
      <c r="BL122" s="24" t="s">
        <v>178</v>
      </c>
      <c r="BM122" s="24" t="s">
        <v>1609</v>
      </c>
    </row>
    <row r="123" spans="2:65" s="1" customFormat="1" ht="22.5" customHeight="1">
      <c r="B123" s="41"/>
      <c r="C123" s="202" t="s">
        <v>461</v>
      </c>
      <c r="D123" s="202" t="s">
        <v>173</v>
      </c>
      <c r="E123" s="203" t="s">
        <v>1610</v>
      </c>
      <c r="F123" s="204" t="s">
        <v>1611</v>
      </c>
      <c r="G123" s="205" t="s">
        <v>588</v>
      </c>
      <c r="H123" s="206">
        <v>1</v>
      </c>
      <c r="I123" s="207"/>
      <c r="J123" s="208">
        <f t="shared" si="10"/>
        <v>0</v>
      </c>
      <c r="K123" s="204" t="s">
        <v>21</v>
      </c>
      <c r="L123" s="61"/>
      <c r="M123" s="209" t="s">
        <v>21</v>
      </c>
      <c r="N123" s="210" t="s">
        <v>43</v>
      </c>
      <c r="O123" s="42"/>
      <c r="P123" s="211">
        <f t="shared" si="11"/>
        <v>0</v>
      </c>
      <c r="Q123" s="211">
        <v>0</v>
      </c>
      <c r="R123" s="211">
        <f t="shared" si="12"/>
        <v>0</v>
      </c>
      <c r="S123" s="211">
        <v>0</v>
      </c>
      <c r="T123" s="212">
        <f t="shared" si="13"/>
        <v>0</v>
      </c>
      <c r="AR123" s="24" t="s">
        <v>178</v>
      </c>
      <c r="AT123" s="24" t="s">
        <v>173</v>
      </c>
      <c r="AU123" s="24" t="s">
        <v>72</v>
      </c>
      <c r="AY123" s="24" t="s">
        <v>171</v>
      </c>
      <c r="BE123" s="213">
        <f t="shared" si="14"/>
        <v>0</v>
      </c>
      <c r="BF123" s="213">
        <f t="shared" si="15"/>
        <v>0</v>
      </c>
      <c r="BG123" s="213">
        <f t="shared" si="16"/>
        <v>0</v>
      </c>
      <c r="BH123" s="213">
        <f t="shared" si="17"/>
        <v>0</v>
      </c>
      <c r="BI123" s="213">
        <f t="shared" si="18"/>
        <v>0</v>
      </c>
      <c r="BJ123" s="24" t="s">
        <v>79</v>
      </c>
      <c r="BK123" s="213">
        <f t="shared" si="19"/>
        <v>0</v>
      </c>
      <c r="BL123" s="24" t="s">
        <v>178</v>
      </c>
      <c r="BM123" s="24" t="s">
        <v>594</v>
      </c>
    </row>
    <row r="124" spans="2:65" s="1" customFormat="1" ht="22.5" customHeight="1">
      <c r="B124" s="41"/>
      <c r="C124" s="202" t="s">
        <v>468</v>
      </c>
      <c r="D124" s="202" t="s">
        <v>173</v>
      </c>
      <c r="E124" s="203" t="s">
        <v>1610</v>
      </c>
      <c r="F124" s="204" t="s">
        <v>1611</v>
      </c>
      <c r="G124" s="205" t="s">
        <v>588</v>
      </c>
      <c r="H124" s="206">
        <v>1</v>
      </c>
      <c r="I124" s="207"/>
      <c r="J124" s="208">
        <f t="shared" si="10"/>
        <v>0</v>
      </c>
      <c r="K124" s="204" t="s">
        <v>21</v>
      </c>
      <c r="L124" s="61"/>
      <c r="M124" s="209" t="s">
        <v>21</v>
      </c>
      <c r="N124" s="210" t="s">
        <v>43</v>
      </c>
      <c r="O124" s="42"/>
      <c r="P124" s="211">
        <f t="shared" si="11"/>
        <v>0</v>
      </c>
      <c r="Q124" s="211">
        <v>0</v>
      </c>
      <c r="R124" s="211">
        <f t="shared" si="12"/>
        <v>0</v>
      </c>
      <c r="S124" s="211">
        <v>0</v>
      </c>
      <c r="T124" s="212">
        <f t="shared" si="13"/>
        <v>0</v>
      </c>
      <c r="AR124" s="24" t="s">
        <v>178</v>
      </c>
      <c r="AT124" s="24" t="s">
        <v>173</v>
      </c>
      <c r="AU124" s="24" t="s">
        <v>72</v>
      </c>
      <c r="AY124" s="24" t="s">
        <v>171</v>
      </c>
      <c r="BE124" s="213">
        <f t="shared" si="14"/>
        <v>0</v>
      </c>
      <c r="BF124" s="213">
        <f t="shared" si="15"/>
        <v>0</v>
      </c>
      <c r="BG124" s="213">
        <f t="shared" si="16"/>
        <v>0</v>
      </c>
      <c r="BH124" s="213">
        <f t="shared" si="17"/>
        <v>0</v>
      </c>
      <c r="BI124" s="213">
        <f t="shared" si="18"/>
        <v>0</v>
      </c>
      <c r="BJ124" s="24" t="s">
        <v>79</v>
      </c>
      <c r="BK124" s="213">
        <f t="shared" si="19"/>
        <v>0</v>
      </c>
      <c r="BL124" s="24" t="s">
        <v>178</v>
      </c>
      <c r="BM124" s="24" t="s">
        <v>605</v>
      </c>
    </row>
    <row r="125" spans="2:65" s="1" customFormat="1" ht="31.5" customHeight="1">
      <c r="B125" s="41"/>
      <c r="C125" s="202" t="s">
        <v>485</v>
      </c>
      <c r="D125" s="202" t="s">
        <v>173</v>
      </c>
      <c r="E125" s="203" t="s">
        <v>1612</v>
      </c>
      <c r="F125" s="204" t="s">
        <v>1613</v>
      </c>
      <c r="G125" s="205" t="s">
        <v>588</v>
      </c>
      <c r="H125" s="206">
        <v>1</v>
      </c>
      <c r="I125" s="207"/>
      <c r="J125" s="208">
        <f t="shared" si="10"/>
        <v>0</v>
      </c>
      <c r="K125" s="204" t="s">
        <v>21</v>
      </c>
      <c r="L125" s="61"/>
      <c r="M125" s="209" t="s">
        <v>21</v>
      </c>
      <c r="N125" s="210" t="s">
        <v>43</v>
      </c>
      <c r="O125" s="42"/>
      <c r="P125" s="211">
        <f t="shared" si="11"/>
        <v>0</v>
      </c>
      <c r="Q125" s="211">
        <v>0</v>
      </c>
      <c r="R125" s="211">
        <f t="shared" si="12"/>
        <v>0</v>
      </c>
      <c r="S125" s="211">
        <v>0</v>
      </c>
      <c r="T125" s="212">
        <f t="shared" si="13"/>
        <v>0</v>
      </c>
      <c r="AR125" s="24" t="s">
        <v>178</v>
      </c>
      <c r="AT125" s="24" t="s">
        <v>173</v>
      </c>
      <c r="AU125" s="24" t="s">
        <v>72</v>
      </c>
      <c r="AY125" s="24" t="s">
        <v>171</v>
      </c>
      <c r="BE125" s="213">
        <f t="shared" si="14"/>
        <v>0</v>
      </c>
      <c r="BF125" s="213">
        <f t="shared" si="15"/>
        <v>0</v>
      </c>
      <c r="BG125" s="213">
        <f t="shared" si="16"/>
        <v>0</v>
      </c>
      <c r="BH125" s="213">
        <f t="shared" si="17"/>
        <v>0</v>
      </c>
      <c r="BI125" s="213">
        <f t="shared" si="18"/>
        <v>0</v>
      </c>
      <c r="BJ125" s="24" t="s">
        <v>79</v>
      </c>
      <c r="BK125" s="213">
        <f t="shared" si="19"/>
        <v>0</v>
      </c>
      <c r="BL125" s="24" t="s">
        <v>178</v>
      </c>
      <c r="BM125" s="24" t="s">
        <v>614</v>
      </c>
    </row>
    <row r="126" spans="2:65" s="1" customFormat="1" ht="31.5" customHeight="1">
      <c r="B126" s="41"/>
      <c r="C126" s="202" t="s">
        <v>492</v>
      </c>
      <c r="D126" s="202" t="s">
        <v>173</v>
      </c>
      <c r="E126" s="203" t="s">
        <v>1614</v>
      </c>
      <c r="F126" s="204" t="s">
        <v>1615</v>
      </c>
      <c r="G126" s="205" t="s">
        <v>588</v>
      </c>
      <c r="H126" s="206">
        <v>1</v>
      </c>
      <c r="I126" s="207"/>
      <c r="J126" s="208">
        <f t="shared" si="10"/>
        <v>0</v>
      </c>
      <c r="K126" s="204" t="s">
        <v>21</v>
      </c>
      <c r="L126" s="61"/>
      <c r="M126" s="209" t="s">
        <v>21</v>
      </c>
      <c r="N126" s="210" t="s">
        <v>43</v>
      </c>
      <c r="O126" s="42"/>
      <c r="P126" s="211">
        <f t="shared" si="11"/>
        <v>0</v>
      </c>
      <c r="Q126" s="211">
        <v>0</v>
      </c>
      <c r="R126" s="211">
        <f t="shared" si="12"/>
        <v>0</v>
      </c>
      <c r="S126" s="211">
        <v>0</v>
      </c>
      <c r="T126" s="212">
        <f t="shared" si="13"/>
        <v>0</v>
      </c>
      <c r="AR126" s="24" t="s">
        <v>178</v>
      </c>
      <c r="AT126" s="24" t="s">
        <v>173</v>
      </c>
      <c r="AU126" s="24" t="s">
        <v>72</v>
      </c>
      <c r="AY126" s="24" t="s">
        <v>171</v>
      </c>
      <c r="BE126" s="213">
        <f t="shared" si="14"/>
        <v>0</v>
      </c>
      <c r="BF126" s="213">
        <f t="shared" si="15"/>
        <v>0</v>
      </c>
      <c r="BG126" s="213">
        <f t="shared" si="16"/>
        <v>0</v>
      </c>
      <c r="BH126" s="213">
        <f t="shared" si="17"/>
        <v>0</v>
      </c>
      <c r="BI126" s="213">
        <f t="shared" si="18"/>
        <v>0</v>
      </c>
      <c r="BJ126" s="24" t="s">
        <v>79</v>
      </c>
      <c r="BK126" s="213">
        <f t="shared" si="19"/>
        <v>0</v>
      </c>
      <c r="BL126" s="24" t="s">
        <v>178</v>
      </c>
      <c r="BM126" s="24" t="s">
        <v>622</v>
      </c>
    </row>
    <row r="127" spans="2:65" s="1" customFormat="1" ht="22.5" customHeight="1">
      <c r="B127" s="41"/>
      <c r="C127" s="202" t="s">
        <v>497</v>
      </c>
      <c r="D127" s="202" t="s">
        <v>173</v>
      </c>
      <c r="E127" s="203" t="s">
        <v>1616</v>
      </c>
      <c r="F127" s="204" t="s">
        <v>1617</v>
      </c>
      <c r="G127" s="205" t="s">
        <v>588</v>
      </c>
      <c r="H127" s="206">
        <v>1</v>
      </c>
      <c r="I127" s="207"/>
      <c r="J127" s="208">
        <f t="shared" si="10"/>
        <v>0</v>
      </c>
      <c r="K127" s="204" t="s">
        <v>21</v>
      </c>
      <c r="L127" s="61"/>
      <c r="M127" s="209" t="s">
        <v>21</v>
      </c>
      <c r="N127" s="210" t="s">
        <v>43</v>
      </c>
      <c r="O127" s="42"/>
      <c r="P127" s="211">
        <f t="shared" si="11"/>
        <v>0</v>
      </c>
      <c r="Q127" s="211">
        <v>0</v>
      </c>
      <c r="R127" s="211">
        <f t="shared" si="12"/>
        <v>0</v>
      </c>
      <c r="S127" s="211">
        <v>0</v>
      </c>
      <c r="T127" s="212">
        <f t="shared" si="13"/>
        <v>0</v>
      </c>
      <c r="AR127" s="24" t="s">
        <v>178</v>
      </c>
      <c r="AT127" s="24" t="s">
        <v>173</v>
      </c>
      <c r="AU127" s="24" t="s">
        <v>72</v>
      </c>
      <c r="AY127" s="24" t="s">
        <v>171</v>
      </c>
      <c r="BE127" s="213">
        <f t="shared" si="14"/>
        <v>0</v>
      </c>
      <c r="BF127" s="213">
        <f t="shared" si="15"/>
        <v>0</v>
      </c>
      <c r="BG127" s="213">
        <f t="shared" si="16"/>
        <v>0</v>
      </c>
      <c r="BH127" s="213">
        <f t="shared" si="17"/>
        <v>0</v>
      </c>
      <c r="BI127" s="213">
        <f t="shared" si="18"/>
        <v>0</v>
      </c>
      <c r="BJ127" s="24" t="s">
        <v>79</v>
      </c>
      <c r="BK127" s="213">
        <f t="shared" si="19"/>
        <v>0</v>
      </c>
      <c r="BL127" s="24" t="s">
        <v>178</v>
      </c>
      <c r="BM127" s="24" t="s">
        <v>633</v>
      </c>
    </row>
    <row r="128" spans="2:65" s="1" customFormat="1" ht="22.5" customHeight="1">
      <c r="B128" s="41"/>
      <c r="C128" s="202" t="s">
        <v>506</v>
      </c>
      <c r="D128" s="202" t="s">
        <v>173</v>
      </c>
      <c r="E128" s="203" t="s">
        <v>1618</v>
      </c>
      <c r="F128" s="204" t="s">
        <v>1619</v>
      </c>
      <c r="G128" s="205" t="s">
        <v>588</v>
      </c>
      <c r="H128" s="206">
        <v>1</v>
      </c>
      <c r="I128" s="207"/>
      <c r="J128" s="208">
        <f t="shared" si="10"/>
        <v>0</v>
      </c>
      <c r="K128" s="204" t="s">
        <v>21</v>
      </c>
      <c r="L128" s="61"/>
      <c r="M128" s="209" t="s">
        <v>21</v>
      </c>
      <c r="N128" s="210" t="s">
        <v>43</v>
      </c>
      <c r="O128" s="42"/>
      <c r="P128" s="211">
        <f t="shared" si="11"/>
        <v>0</v>
      </c>
      <c r="Q128" s="211">
        <v>0</v>
      </c>
      <c r="R128" s="211">
        <f t="shared" si="12"/>
        <v>0</v>
      </c>
      <c r="S128" s="211">
        <v>0</v>
      </c>
      <c r="T128" s="212">
        <f t="shared" si="13"/>
        <v>0</v>
      </c>
      <c r="AR128" s="24" t="s">
        <v>178</v>
      </c>
      <c r="AT128" s="24" t="s">
        <v>173</v>
      </c>
      <c r="AU128" s="24" t="s">
        <v>72</v>
      </c>
      <c r="AY128" s="24" t="s">
        <v>171</v>
      </c>
      <c r="BE128" s="213">
        <f t="shared" si="14"/>
        <v>0</v>
      </c>
      <c r="BF128" s="213">
        <f t="shared" si="15"/>
        <v>0</v>
      </c>
      <c r="BG128" s="213">
        <f t="shared" si="16"/>
        <v>0</v>
      </c>
      <c r="BH128" s="213">
        <f t="shared" si="17"/>
        <v>0</v>
      </c>
      <c r="BI128" s="213">
        <f t="shared" si="18"/>
        <v>0</v>
      </c>
      <c r="BJ128" s="24" t="s">
        <v>79</v>
      </c>
      <c r="BK128" s="213">
        <f t="shared" si="19"/>
        <v>0</v>
      </c>
      <c r="BL128" s="24" t="s">
        <v>178</v>
      </c>
      <c r="BM128" s="24" t="s">
        <v>647</v>
      </c>
    </row>
    <row r="129" spans="2:65" s="1" customFormat="1" ht="31.5" customHeight="1">
      <c r="B129" s="41"/>
      <c r="C129" s="202" t="s">
        <v>511</v>
      </c>
      <c r="D129" s="202" t="s">
        <v>173</v>
      </c>
      <c r="E129" s="203" t="s">
        <v>1620</v>
      </c>
      <c r="F129" s="204" t="s">
        <v>1621</v>
      </c>
      <c r="G129" s="205" t="s">
        <v>588</v>
      </c>
      <c r="H129" s="206">
        <v>1</v>
      </c>
      <c r="I129" s="207"/>
      <c r="J129" s="208">
        <f t="shared" si="10"/>
        <v>0</v>
      </c>
      <c r="K129" s="204" t="s">
        <v>21</v>
      </c>
      <c r="L129" s="61"/>
      <c r="M129" s="209" t="s">
        <v>21</v>
      </c>
      <c r="N129" s="210" t="s">
        <v>43</v>
      </c>
      <c r="O129" s="42"/>
      <c r="P129" s="211">
        <f t="shared" si="11"/>
        <v>0</v>
      </c>
      <c r="Q129" s="211">
        <v>0</v>
      </c>
      <c r="R129" s="211">
        <f t="shared" si="12"/>
        <v>0</v>
      </c>
      <c r="S129" s="211">
        <v>0</v>
      </c>
      <c r="T129" s="212">
        <f t="shared" si="13"/>
        <v>0</v>
      </c>
      <c r="AR129" s="24" t="s">
        <v>178</v>
      </c>
      <c r="AT129" s="24" t="s">
        <v>173</v>
      </c>
      <c r="AU129" s="24" t="s">
        <v>72</v>
      </c>
      <c r="AY129" s="24" t="s">
        <v>171</v>
      </c>
      <c r="BE129" s="213">
        <f t="shared" si="14"/>
        <v>0</v>
      </c>
      <c r="BF129" s="213">
        <f t="shared" si="15"/>
        <v>0</v>
      </c>
      <c r="BG129" s="213">
        <f t="shared" si="16"/>
        <v>0</v>
      </c>
      <c r="BH129" s="213">
        <f t="shared" si="17"/>
        <v>0</v>
      </c>
      <c r="BI129" s="213">
        <f t="shared" si="18"/>
        <v>0</v>
      </c>
      <c r="BJ129" s="24" t="s">
        <v>79</v>
      </c>
      <c r="BK129" s="213">
        <f t="shared" si="19"/>
        <v>0</v>
      </c>
      <c r="BL129" s="24" t="s">
        <v>178</v>
      </c>
      <c r="BM129" s="24" t="s">
        <v>659</v>
      </c>
    </row>
    <row r="130" spans="2:65" s="1" customFormat="1" ht="22.5" customHeight="1">
      <c r="B130" s="41"/>
      <c r="C130" s="202" t="s">
        <v>519</v>
      </c>
      <c r="D130" s="202" t="s">
        <v>173</v>
      </c>
      <c r="E130" s="203" t="s">
        <v>1622</v>
      </c>
      <c r="F130" s="204" t="s">
        <v>1623</v>
      </c>
      <c r="G130" s="205" t="s">
        <v>588</v>
      </c>
      <c r="H130" s="206">
        <v>1</v>
      </c>
      <c r="I130" s="207"/>
      <c r="J130" s="208">
        <f t="shared" si="10"/>
        <v>0</v>
      </c>
      <c r="K130" s="204" t="s">
        <v>21</v>
      </c>
      <c r="L130" s="61"/>
      <c r="M130" s="209" t="s">
        <v>21</v>
      </c>
      <c r="N130" s="210" t="s">
        <v>43</v>
      </c>
      <c r="O130" s="42"/>
      <c r="P130" s="211">
        <f t="shared" si="11"/>
        <v>0</v>
      </c>
      <c r="Q130" s="211">
        <v>0</v>
      </c>
      <c r="R130" s="211">
        <f t="shared" si="12"/>
        <v>0</v>
      </c>
      <c r="S130" s="211">
        <v>0</v>
      </c>
      <c r="T130" s="212">
        <f t="shared" si="13"/>
        <v>0</v>
      </c>
      <c r="AR130" s="24" t="s">
        <v>178</v>
      </c>
      <c r="AT130" s="24" t="s">
        <v>173</v>
      </c>
      <c r="AU130" s="24" t="s">
        <v>72</v>
      </c>
      <c r="AY130" s="24" t="s">
        <v>171</v>
      </c>
      <c r="BE130" s="213">
        <f t="shared" si="14"/>
        <v>0</v>
      </c>
      <c r="BF130" s="213">
        <f t="shared" si="15"/>
        <v>0</v>
      </c>
      <c r="BG130" s="213">
        <f t="shared" si="16"/>
        <v>0</v>
      </c>
      <c r="BH130" s="213">
        <f t="shared" si="17"/>
        <v>0</v>
      </c>
      <c r="BI130" s="213">
        <f t="shared" si="18"/>
        <v>0</v>
      </c>
      <c r="BJ130" s="24" t="s">
        <v>79</v>
      </c>
      <c r="BK130" s="213">
        <f t="shared" si="19"/>
        <v>0</v>
      </c>
      <c r="BL130" s="24" t="s">
        <v>178</v>
      </c>
      <c r="BM130" s="24" t="s">
        <v>672</v>
      </c>
    </row>
    <row r="131" spans="2:65" s="1" customFormat="1" ht="22.5" customHeight="1">
      <c r="B131" s="41"/>
      <c r="C131" s="202" t="s">
        <v>525</v>
      </c>
      <c r="D131" s="202" t="s">
        <v>173</v>
      </c>
      <c r="E131" s="203" t="s">
        <v>1624</v>
      </c>
      <c r="F131" s="204" t="s">
        <v>1625</v>
      </c>
      <c r="G131" s="205" t="s">
        <v>588</v>
      </c>
      <c r="H131" s="206">
        <v>2</v>
      </c>
      <c r="I131" s="207"/>
      <c r="J131" s="208">
        <f t="shared" si="10"/>
        <v>0</v>
      </c>
      <c r="K131" s="204" t="s">
        <v>21</v>
      </c>
      <c r="L131" s="61"/>
      <c r="M131" s="209" t="s">
        <v>21</v>
      </c>
      <c r="N131" s="210" t="s">
        <v>43</v>
      </c>
      <c r="O131" s="42"/>
      <c r="P131" s="211">
        <f t="shared" si="11"/>
        <v>0</v>
      </c>
      <c r="Q131" s="211">
        <v>0</v>
      </c>
      <c r="R131" s="211">
        <f t="shared" si="12"/>
        <v>0</v>
      </c>
      <c r="S131" s="211">
        <v>0</v>
      </c>
      <c r="T131" s="212">
        <f t="shared" si="13"/>
        <v>0</v>
      </c>
      <c r="AR131" s="24" t="s">
        <v>178</v>
      </c>
      <c r="AT131" s="24" t="s">
        <v>173</v>
      </c>
      <c r="AU131" s="24" t="s">
        <v>72</v>
      </c>
      <c r="AY131" s="24" t="s">
        <v>171</v>
      </c>
      <c r="BE131" s="213">
        <f t="shared" si="14"/>
        <v>0</v>
      </c>
      <c r="BF131" s="213">
        <f t="shared" si="15"/>
        <v>0</v>
      </c>
      <c r="BG131" s="213">
        <f t="shared" si="16"/>
        <v>0</v>
      </c>
      <c r="BH131" s="213">
        <f t="shared" si="17"/>
        <v>0</v>
      </c>
      <c r="BI131" s="213">
        <f t="shared" si="18"/>
        <v>0</v>
      </c>
      <c r="BJ131" s="24" t="s">
        <v>79</v>
      </c>
      <c r="BK131" s="213">
        <f t="shared" si="19"/>
        <v>0</v>
      </c>
      <c r="BL131" s="24" t="s">
        <v>178</v>
      </c>
      <c r="BM131" s="24" t="s">
        <v>684</v>
      </c>
    </row>
    <row r="132" spans="2:65" s="1" customFormat="1" ht="44.25" customHeight="1">
      <c r="B132" s="41"/>
      <c r="C132" s="202" t="s">
        <v>530</v>
      </c>
      <c r="D132" s="202" t="s">
        <v>173</v>
      </c>
      <c r="E132" s="203" t="s">
        <v>1626</v>
      </c>
      <c r="F132" s="204" t="s">
        <v>1627</v>
      </c>
      <c r="G132" s="205" t="s">
        <v>588</v>
      </c>
      <c r="H132" s="206">
        <v>1</v>
      </c>
      <c r="I132" s="207"/>
      <c r="J132" s="208">
        <f t="shared" si="10"/>
        <v>0</v>
      </c>
      <c r="K132" s="204" t="s">
        <v>21</v>
      </c>
      <c r="L132" s="61"/>
      <c r="M132" s="209" t="s">
        <v>21</v>
      </c>
      <c r="N132" s="210" t="s">
        <v>43</v>
      </c>
      <c r="O132" s="42"/>
      <c r="P132" s="211">
        <f t="shared" si="11"/>
        <v>0</v>
      </c>
      <c r="Q132" s="211">
        <v>0</v>
      </c>
      <c r="R132" s="211">
        <f t="shared" si="12"/>
        <v>0</v>
      </c>
      <c r="S132" s="211">
        <v>0</v>
      </c>
      <c r="T132" s="212">
        <f t="shared" si="13"/>
        <v>0</v>
      </c>
      <c r="AR132" s="24" t="s">
        <v>178</v>
      </c>
      <c r="AT132" s="24" t="s">
        <v>173</v>
      </c>
      <c r="AU132" s="24" t="s">
        <v>72</v>
      </c>
      <c r="AY132" s="24" t="s">
        <v>171</v>
      </c>
      <c r="BE132" s="213">
        <f t="shared" si="14"/>
        <v>0</v>
      </c>
      <c r="BF132" s="213">
        <f t="shared" si="15"/>
        <v>0</v>
      </c>
      <c r="BG132" s="213">
        <f t="shared" si="16"/>
        <v>0</v>
      </c>
      <c r="BH132" s="213">
        <f t="shared" si="17"/>
        <v>0</v>
      </c>
      <c r="BI132" s="213">
        <f t="shared" si="18"/>
        <v>0</v>
      </c>
      <c r="BJ132" s="24" t="s">
        <v>79</v>
      </c>
      <c r="BK132" s="213">
        <f t="shared" si="19"/>
        <v>0</v>
      </c>
      <c r="BL132" s="24" t="s">
        <v>178</v>
      </c>
      <c r="BM132" s="24" t="s">
        <v>695</v>
      </c>
    </row>
    <row r="133" spans="2:65" s="1" customFormat="1" ht="22.5" customHeight="1">
      <c r="B133" s="41"/>
      <c r="C133" s="202" t="s">
        <v>537</v>
      </c>
      <c r="D133" s="202" t="s">
        <v>173</v>
      </c>
      <c r="E133" s="203" t="s">
        <v>1628</v>
      </c>
      <c r="F133" s="204" t="s">
        <v>1629</v>
      </c>
      <c r="G133" s="205" t="s">
        <v>588</v>
      </c>
      <c r="H133" s="206">
        <v>1</v>
      </c>
      <c r="I133" s="207"/>
      <c r="J133" s="208">
        <f t="shared" si="10"/>
        <v>0</v>
      </c>
      <c r="K133" s="204" t="s">
        <v>21</v>
      </c>
      <c r="L133" s="61"/>
      <c r="M133" s="209" t="s">
        <v>21</v>
      </c>
      <c r="N133" s="210" t="s">
        <v>43</v>
      </c>
      <c r="O133" s="42"/>
      <c r="P133" s="211">
        <f t="shared" si="11"/>
        <v>0</v>
      </c>
      <c r="Q133" s="211">
        <v>0</v>
      </c>
      <c r="R133" s="211">
        <f t="shared" si="12"/>
        <v>0</v>
      </c>
      <c r="S133" s="211">
        <v>0</v>
      </c>
      <c r="T133" s="212">
        <f t="shared" si="13"/>
        <v>0</v>
      </c>
      <c r="AR133" s="24" t="s">
        <v>178</v>
      </c>
      <c r="AT133" s="24" t="s">
        <v>173</v>
      </c>
      <c r="AU133" s="24" t="s">
        <v>72</v>
      </c>
      <c r="AY133" s="24" t="s">
        <v>171</v>
      </c>
      <c r="BE133" s="213">
        <f t="shared" si="14"/>
        <v>0</v>
      </c>
      <c r="BF133" s="213">
        <f t="shared" si="15"/>
        <v>0</v>
      </c>
      <c r="BG133" s="213">
        <f t="shared" si="16"/>
        <v>0</v>
      </c>
      <c r="BH133" s="213">
        <f t="shared" si="17"/>
        <v>0</v>
      </c>
      <c r="BI133" s="213">
        <f t="shared" si="18"/>
        <v>0</v>
      </c>
      <c r="BJ133" s="24" t="s">
        <v>79</v>
      </c>
      <c r="BK133" s="213">
        <f t="shared" si="19"/>
        <v>0</v>
      </c>
      <c r="BL133" s="24" t="s">
        <v>178</v>
      </c>
      <c r="BM133" s="24" t="s">
        <v>704</v>
      </c>
    </row>
    <row r="134" spans="2:65" s="1" customFormat="1" ht="108" customHeight="1">
      <c r="B134" s="41"/>
      <c r="C134" s="202" t="s">
        <v>543</v>
      </c>
      <c r="D134" s="202" t="s">
        <v>173</v>
      </c>
      <c r="E134" s="203" t="s">
        <v>1630</v>
      </c>
      <c r="F134" s="204" t="s">
        <v>1631</v>
      </c>
      <c r="G134" s="205" t="s">
        <v>588</v>
      </c>
      <c r="H134" s="206">
        <v>1</v>
      </c>
      <c r="I134" s="207"/>
      <c r="J134" s="208">
        <f t="shared" si="10"/>
        <v>0</v>
      </c>
      <c r="K134" s="204" t="s">
        <v>21</v>
      </c>
      <c r="L134" s="61"/>
      <c r="M134" s="209" t="s">
        <v>21</v>
      </c>
      <c r="N134" s="210" t="s">
        <v>43</v>
      </c>
      <c r="O134" s="42"/>
      <c r="P134" s="211">
        <f t="shared" si="11"/>
        <v>0</v>
      </c>
      <c r="Q134" s="211">
        <v>0</v>
      </c>
      <c r="R134" s="211">
        <f t="shared" si="12"/>
        <v>0</v>
      </c>
      <c r="S134" s="211">
        <v>0</v>
      </c>
      <c r="T134" s="212">
        <f t="shared" si="13"/>
        <v>0</v>
      </c>
      <c r="AR134" s="24" t="s">
        <v>178</v>
      </c>
      <c r="AT134" s="24" t="s">
        <v>173</v>
      </c>
      <c r="AU134" s="24" t="s">
        <v>72</v>
      </c>
      <c r="AY134" s="24" t="s">
        <v>171</v>
      </c>
      <c r="BE134" s="213">
        <f t="shared" si="14"/>
        <v>0</v>
      </c>
      <c r="BF134" s="213">
        <f t="shared" si="15"/>
        <v>0</v>
      </c>
      <c r="BG134" s="213">
        <f t="shared" si="16"/>
        <v>0</v>
      </c>
      <c r="BH134" s="213">
        <f t="shared" si="17"/>
        <v>0</v>
      </c>
      <c r="BI134" s="213">
        <f t="shared" si="18"/>
        <v>0</v>
      </c>
      <c r="BJ134" s="24" t="s">
        <v>79</v>
      </c>
      <c r="BK134" s="213">
        <f t="shared" si="19"/>
        <v>0</v>
      </c>
      <c r="BL134" s="24" t="s">
        <v>178</v>
      </c>
      <c r="BM134" s="24" t="s">
        <v>714</v>
      </c>
    </row>
    <row r="135" spans="2:65" s="1" customFormat="1" ht="22.5" customHeight="1">
      <c r="B135" s="41"/>
      <c r="C135" s="202" t="s">
        <v>548</v>
      </c>
      <c r="D135" s="202" t="s">
        <v>173</v>
      </c>
      <c r="E135" s="203" t="s">
        <v>1632</v>
      </c>
      <c r="F135" s="204" t="s">
        <v>1538</v>
      </c>
      <c r="G135" s="205" t="s">
        <v>588</v>
      </c>
      <c r="H135" s="206">
        <v>1</v>
      </c>
      <c r="I135" s="207"/>
      <c r="J135" s="208">
        <f t="shared" si="10"/>
        <v>0</v>
      </c>
      <c r="K135" s="204" t="s">
        <v>21</v>
      </c>
      <c r="L135" s="61"/>
      <c r="M135" s="209" t="s">
        <v>21</v>
      </c>
      <c r="N135" s="210" t="s">
        <v>43</v>
      </c>
      <c r="O135" s="42"/>
      <c r="P135" s="211">
        <f t="shared" si="11"/>
        <v>0</v>
      </c>
      <c r="Q135" s="211">
        <v>0</v>
      </c>
      <c r="R135" s="211">
        <f t="shared" si="12"/>
        <v>0</v>
      </c>
      <c r="S135" s="211">
        <v>0</v>
      </c>
      <c r="T135" s="212">
        <f t="shared" si="13"/>
        <v>0</v>
      </c>
      <c r="AR135" s="24" t="s">
        <v>178</v>
      </c>
      <c r="AT135" s="24" t="s">
        <v>173</v>
      </c>
      <c r="AU135" s="24" t="s">
        <v>72</v>
      </c>
      <c r="AY135" s="24" t="s">
        <v>171</v>
      </c>
      <c r="BE135" s="213">
        <f t="shared" si="14"/>
        <v>0</v>
      </c>
      <c r="BF135" s="213">
        <f t="shared" si="15"/>
        <v>0</v>
      </c>
      <c r="BG135" s="213">
        <f t="shared" si="16"/>
        <v>0</v>
      </c>
      <c r="BH135" s="213">
        <f t="shared" si="17"/>
        <v>0</v>
      </c>
      <c r="BI135" s="213">
        <f t="shared" si="18"/>
        <v>0</v>
      </c>
      <c r="BJ135" s="24" t="s">
        <v>79</v>
      </c>
      <c r="BK135" s="213">
        <f t="shared" si="19"/>
        <v>0</v>
      </c>
      <c r="BL135" s="24" t="s">
        <v>178</v>
      </c>
      <c r="BM135" s="24" t="s">
        <v>1633</v>
      </c>
    </row>
    <row r="136" spans="2:65" s="1" customFormat="1" ht="31.5" customHeight="1">
      <c r="B136" s="41"/>
      <c r="C136" s="202" t="s">
        <v>553</v>
      </c>
      <c r="D136" s="202" t="s">
        <v>173</v>
      </c>
      <c r="E136" s="203" t="s">
        <v>1634</v>
      </c>
      <c r="F136" s="204" t="s">
        <v>1635</v>
      </c>
      <c r="G136" s="205" t="s">
        <v>588</v>
      </c>
      <c r="H136" s="206">
        <v>1</v>
      </c>
      <c r="I136" s="207"/>
      <c r="J136" s="208">
        <f t="shared" si="10"/>
        <v>0</v>
      </c>
      <c r="K136" s="204" t="s">
        <v>21</v>
      </c>
      <c r="L136" s="61"/>
      <c r="M136" s="209" t="s">
        <v>21</v>
      </c>
      <c r="N136" s="210" t="s">
        <v>43</v>
      </c>
      <c r="O136" s="42"/>
      <c r="P136" s="211">
        <f t="shared" si="11"/>
        <v>0</v>
      </c>
      <c r="Q136" s="211">
        <v>0</v>
      </c>
      <c r="R136" s="211">
        <f t="shared" si="12"/>
        <v>0</v>
      </c>
      <c r="S136" s="211">
        <v>0</v>
      </c>
      <c r="T136" s="212">
        <f t="shared" si="13"/>
        <v>0</v>
      </c>
      <c r="AR136" s="24" t="s">
        <v>178</v>
      </c>
      <c r="AT136" s="24" t="s">
        <v>173</v>
      </c>
      <c r="AU136" s="24" t="s">
        <v>72</v>
      </c>
      <c r="AY136" s="24" t="s">
        <v>171</v>
      </c>
      <c r="BE136" s="213">
        <f t="shared" si="14"/>
        <v>0</v>
      </c>
      <c r="BF136" s="213">
        <f t="shared" si="15"/>
        <v>0</v>
      </c>
      <c r="BG136" s="213">
        <f t="shared" si="16"/>
        <v>0</v>
      </c>
      <c r="BH136" s="213">
        <f t="shared" si="17"/>
        <v>0</v>
      </c>
      <c r="BI136" s="213">
        <f t="shared" si="18"/>
        <v>0</v>
      </c>
      <c r="BJ136" s="24" t="s">
        <v>79</v>
      </c>
      <c r="BK136" s="213">
        <f t="shared" si="19"/>
        <v>0</v>
      </c>
      <c r="BL136" s="24" t="s">
        <v>178</v>
      </c>
      <c r="BM136" s="24" t="s">
        <v>723</v>
      </c>
    </row>
    <row r="137" spans="2:65" s="1" customFormat="1" ht="22.5" customHeight="1">
      <c r="B137" s="41"/>
      <c r="C137" s="202" t="s">
        <v>558</v>
      </c>
      <c r="D137" s="202" t="s">
        <v>173</v>
      </c>
      <c r="E137" s="203" t="s">
        <v>1636</v>
      </c>
      <c r="F137" s="204" t="s">
        <v>1637</v>
      </c>
      <c r="G137" s="205" t="s">
        <v>588</v>
      </c>
      <c r="H137" s="206">
        <v>1</v>
      </c>
      <c r="I137" s="207"/>
      <c r="J137" s="208">
        <f t="shared" si="10"/>
        <v>0</v>
      </c>
      <c r="K137" s="204" t="s">
        <v>21</v>
      </c>
      <c r="L137" s="61"/>
      <c r="M137" s="209" t="s">
        <v>21</v>
      </c>
      <c r="N137" s="210" t="s">
        <v>43</v>
      </c>
      <c r="O137" s="42"/>
      <c r="P137" s="211">
        <f t="shared" si="11"/>
        <v>0</v>
      </c>
      <c r="Q137" s="211">
        <v>0</v>
      </c>
      <c r="R137" s="211">
        <f t="shared" si="12"/>
        <v>0</v>
      </c>
      <c r="S137" s="211">
        <v>0</v>
      </c>
      <c r="T137" s="212">
        <f t="shared" si="13"/>
        <v>0</v>
      </c>
      <c r="AR137" s="24" t="s">
        <v>178</v>
      </c>
      <c r="AT137" s="24" t="s">
        <v>173</v>
      </c>
      <c r="AU137" s="24" t="s">
        <v>72</v>
      </c>
      <c r="AY137" s="24" t="s">
        <v>171</v>
      </c>
      <c r="BE137" s="213">
        <f t="shared" si="14"/>
        <v>0</v>
      </c>
      <c r="BF137" s="213">
        <f t="shared" si="15"/>
        <v>0</v>
      </c>
      <c r="BG137" s="213">
        <f t="shared" si="16"/>
        <v>0</v>
      </c>
      <c r="BH137" s="213">
        <f t="shared" si="17"/>
        <v>0</v>
      </c>
      <c r="BI137" s="213">
        <f t="shared" si="18"/>
        <v>0</v>
      </c>
      <c r="BJ137" s="24" t="s">
        <v>79</v>
      </c>
      <c r="BK137" s="213">
        <f t="shared" si="19"/>
        <v>0</v>
      </c>
      <c r="BL137" s="24" t="s">
        <v>178</v>
      </c>
      <c r="BM137" s="24" t="s">
        <v>734</v>
      </c>
    </row>
    <row r="138" spans="2:65" s="1" customFormat="1" ht="22.5" customHeight="1">
      <c r="B138" s="41"/>
      <c r="C138" s="202" t="s">
        <v>563</v>
      </c>
      <c r="D138" s="202" t="s">
        <v>173</v>
      </c>
      <c r="E138" s="203" t="s">
        <v>1638</v>
      </c>
      <c r="F138" s="204" t="s">
        <v>1639</v>
      </c>
      <c r="G138" s="205" t="s">
        <v>588</v>
      </c>
      <c r="H138" s="206">
        <v>1</v>
      </c>
      <c r="I138" s="207"/>
      <c r="J138" s="208">
        <f t="shared" si="10"/>
        <v>0</v>
      </c>
      <c r="K138" s="204" t="s">
        <v>21</v>
      </c>
      <c r="L138" s="61"/>
      <c r="M138" s="209" t="s">
        <v>21</v>
      </c>
      <c r="N138" s="210" t="s">
        <v>43</v>
      </c>
      <c r="O138" s="42"/>
      <c r="P138" s="211">
        <f t="shared" si="11"/>
        <v>0</v>
      </c>
      <c r="Q138" s="211">
        <v>0</v>
      </c>
      <c r="R138" s="211">
        <f t="shared" si="12"/>
        <v>0</v>
      </c>
      <c r="S138" s="211">
        <v>0</v>
      </c>
      <c r="T138" s="212">
        <f t="shared" si="13"/>
        <v>0</v>
      </c>
      <c r="AR138" s="24" t="s">
        <v>178</v>
      </c>
      <c r="AT138" s="24" t="s">
        <v>173</v>
      </c>
      <c r="AU138" s="24" t="s">
        <v>72</v>
      </c>
      <c r="AY138" s="24" t="s">
        <v>171</v>
      </c>
      <c r="BE138" s="213">
        <f t="shared" si="14"/>
        <v>0</v>
      </c>
      <c r="BF138" s="213">
        <f t="shared" si="15"/>
        <v>0</v>
      </c>
      <c r="BG138" s="213">
        <f t="shared" si="16"/>
        <v>0</v>
      </c>
      <c r="BH138" s="213">
        <f t="shared" si="17"/>
        <v>0</v>
      </c>
      <c r="BI138" s="213">
        <f t="shared" si="18"/>
        <v>0</v>
      </c>
      <c r="BJ138" s="24" t="s">
        <v>79</v>
      </c>
      <c r="BK138" s="213">
        <f t="shared" si="19"/>
        <v>0</v>
      </c>
      <c r="BL138" s="24" t="s">
        <v>178</v>
      </c>
      <c r="BM138" s="24" t="s">
        <v>745</v>
      </c>
    </row>
    <row r="139" spans="2:65" s="1" customFormat="1" ht="22.5" customHeight="1">
      <c r="B139" s="41"/>
      <c r="C139" s="202" t="s">
        <v>568</v>
      </c>
      <c r="D139" s="202" t="s">
        <v>173</v>
      </c>
      <c r="E139" s="203" t="s">
        <v>1640</v>
      </c>
      <c r="F139" s="204" t="s">
        <v>1641</v>
      </c>
      <c r="G139" s="205" t="s">
        <v>588</v>
      </c>
      <c r="H139" s="206">
        <v>1</v>
      </c>
      <c r="I139" s="207"/>
      <c r="J139" s="208">
        <f t="shared" si="10"/>
        <v>0</v>
      </c>
      <c r="K139" s="204" t="s">
        <v>21</v>
      </c>
      <c r="L139" s="61"/>
      <c r="M139" s="209" t="s">
        <v>21</v>
      </c>
      <c r="N139" s="210" t="s">
        <v>43</v>
      </c>
      <c r="O139" s="42"/>
      <c r="P139" s="211">
        <f t="shared" si="11"/>
        <v>0</v>
      </c>
      <c r="Q139" s="211">
        <v>0</v>
      </c>
      <c r="R139" s="211">
        <f t="shared" si="12"/>
        <v>0</v>
      </c>
      <c r="S139" s="211">
        <v>0</v>
      </c>
      <c r="T139" s="212">
        <f t="shared" si="13"/>
        <v>0</v>
      </c>
      <c r="AR139" s="24" t="s">
        <v>178</v>
      </c>
      <c r="AT139" s="24" t="s">
        <v>173</v>
      </c>
      <c r="AU139" s="24" t="s">
        <v>72</v>
      </c>
      <c r="AY139" s="24" t="s">
        <v>171</v>
      </c>
      <c r="BE139" s="213">
        <f t="shared" si="14"/>
        <v>0</v>
      </c>
      <c r="BF139" s="213">
        <f t="shared" si="15"/>
        <v>0</v>
      </c>
      <c r="BG139" s="213">
        <f t="shared" si="16"/>
        <v>0</v>
      </c>
      <c r="BH139" s="213">
        <f t="shared" si="17"/>
        <v>0</v>
      </c>
      <c r="BI139" s="213">
        <f t="shared" si="18"/>
        <v>0</v>
      </c>
      <c r="BJ139" s="24" t="s">
        <v>79</v>
      </c>
      <c r="BK139" s="213">
        <f t="shared" si="19"/>
        <v>0</v>
      </c>
      <c r="BL139" s="24" t="s">
        <v>178</v>
      </c>
      <c r="BM139" s="24" t="s">
        <v>755</v>
      </c>
    </row>
    <row r="140" spans="2:65" s="1" customFormat="1" ht="57" customHeight="1">
      <c r="B140" s="41"/>
      <c r="C140" s="202" t="s">
        <v>573</v>
      </c>
      <c r="D140" s="202" t="s">
        <v>173</v>
      </c>
      <c r="E140" s="203" t="s">
        <v>1642</v>
      </c>
      <c r="F140" s="204" t="s">
        <v>1643</v>
      </c>
      <c r="G140" s="205" t="s">
        <v>588</v>
      </c>
      <c r="H140" s="206">
        <v>1</v>
      </c>
      <c r="I140" s="207"/>
      <c r="J140" s="208">
        <f t="shared" si="10"/>
        <v>0</v>
      </c>
      <c r="K140" s="204" t="s">
        <v>21</v>
      </c>
      <c r="L140" s="61"/>
      <c r="M140" s="209" t="s">
        <v>21</v>
      </c>
      <c r="N140" s="210" t="s">
        <v>43</v>
      </c>
      <c r="O140" s="42"/>
      <c r="P140" s="211">
        <f t="shared" si="11"/>
        <v>0</v>
      </c>
      <c r="Q140" s="211">
        <v>0</v>
      </c>
      <c r="R140" s="211">
        <f t="shared" si="12"/>
        <v>0</v>
      </c>
      <c r="S140" s="211">
        <v>0</v>
      </c>
      <c r="T140" s="212">
        <f t="shared" si="13"/>
        <v>0</v>
      </c>
      <c r="AR140" s="24" t="s">
        <v>178</v>
      </c>
      <c r="AT140" s="24" t="s">
        <v>173</v>
      </c>
      <c r="AU140" s="24" t="s">
        <v>72</v>
      </c>
      <c r="AY140" s="24" t="s">
        <v>171</v>
      </c>
      <c r="BE140" s="213">
        <f t="shared" si="14"/>
        <v>0</v>
      </c>
      <c r="BF140" s="213">
        <f t="shared" si="15"/>
        <v>0</v>
      </c>
      <c r="BG140" s="213">
        <f t="shared" si="16"/>
        <v>0</v>
      </c>
      <c r="BH140" s="213">
        <f t="shared" si="17"/>
        <v>0</v>
      </c>
      <c r="BI140" s="213">
        <f t="shared" si="18"/>
        <v>0</v>
      </c>
      <c r="BJ140" s="24" t="s">
        <v>79</v>
      </c>
      <c r="BK140" s="213">
        <f t="shared" si="19"/>
        <v>0</v>
      </c>
      <c r="BL140" s="24" t="s">
        <v>178</v>
      </c>
      <c r="BM140" s="24" t="s">
        <v>769</v>
      </c>
    </row>
    <row r="141" spans="2:65" s="1" customFormat="1" ht="44.25" customHeight="1">
      <c r="B141" s="41"/>
      <c r="C141" s="202" t="s">
        <v>578</v>
      </c>
      <c r="D141" s="202" t="s">
        <v>173</v>
      </c>
      <c r="E141" s="203" t="s">
        <v>1644</v>
      </c>
      <c r="F141" s="204" t="s">
        <v>1645</v>
      </c>
      <c r="G141" s="205" t="s">
        <v>588</v>
      </c>
      <c r="H141" s="206">
        <v>1</v>
      </c>
      <c r="I141" s="207"/>
      <c r="J141" s="208">
        <f t="shared" si="10"/>
        <v>0</v>
      </c>
      <c r="K141" s="204" t="s">
        <v>21</v>
      </c>
      <c r="L141" s="61"/>
      <c r="M141" s="209" t="s">
        <v>21</v>
      </c>
      <c r="N141" s="210" t="s">
        <v>43</v>
      </c>
      <c r="O141" s="42"/>
      <c r="P141" s="211">
        <f t="shared" si="11"/>
        <v>0</v>
      </c>
      <c r="Q141" s="211">
        <v>0</v>
      </c>
      <c r="R141" s="211">
        <f t="shared" si="12"/>
        <v>0</v>
      </c>
      <c r="S141" s="211">
        <v>0</v>
      </c>
      <c r="T141" s="212">
        <f t="shared" si="13"/>
        <v>0</v>
      </c>
      <c r="AR141" s="24" t="s">
        <v>178</v>
      </c>
      <c r="AT141" s="24" t="s">
        <v>173</v>
      </c>
      <c r="AU141" s="24" t="s">
        <v>72</v>
      </c>
      <c r="AY141" s="24" t="s">
        <v>171</v>
      </c>
      <c r="BE141" s="213">
        <f t="shared" si="14"/>
        <v>0</v>
      </c>
      <c r="BF141" s="213">
        <f t="shared" si="15"/>
        <v>0</v>
      </c>
      <c r="BG141" s="213">
        <f t="shared" si="16"/>
        <v>0</v>
      </c>
      <c r="BH141" s="213">
        <f t="shared" si="17"/>
        <v>0</v>
      </c>
      <c r="BI141" s="213">
        <f t="shared" si="18"/>
        <v>0</v>
      </c>
      <c r="BJ141" s="24" t="s">
        <v>79</v>
      </c>
      <c r="BK141" s="213">
        <f t="shared" si="19"/>
        <v>0</v>
      </c>
      <c r="BL141" s="24" t="s">
        <v>178</v>
      </c>
      <c r="BM141" s="24" t="s">
        <v>778</v>
      </c>
    </row>
    <row r="142" spans="2:65" s="1" customFormat="1" ht="57" customHeight="1">
      <c r="B142" s="41"/>
      <c r="C142" s="202" t="s">
        <v>585</v>
      </c>
      <c r="D142" s="202" t="s">
        <v>173</v>
      </c>
      <c r="E142" s="203" t="s">
        <v>1642</v>
      </c>
      <c r="F142" s="204" t="s">
        <v>1643</v>
      </c>
      <c r="G142" s="205" t="s">
        <v>588</v>
      </c>
      <c r="H142" s="206">
        <v>1</v>
      </c>
      <c r="I142" s="207"/>
      <c r="J142" s="208">
        <f t="shared" si="10"/>
        <v>0</v>
      </c>
      <c r="K142" s="204" t="s">
        <v>21</v>
      </c>
      <c r="L142" s="61"/>
      <c r="M142" s="209" t="s">
        <v>21</v>
      </c>
      <c r="N142" s="210" t="s">
        <v>43</v>
      </c>
      <c r="O142" s="42"/>
      <c r="P142" s="211">
        <f t="shared" si="11"/>
        <v>0</v>
      </c>
      <c r="Q142" s="211">
        <v>0</v>
      </c>
      <c r="R142" s="211">
        <f t="shared" si="12"/>
        <v>0</v>
      </c>
      <c r="S142" s="211">
        <v>0</v>
      </c>
      <c r="T142" s="212">
        <f t="shared" si="13"/>
        <v>0</v>
      </c>
      <c r="AR142" s="24" t="s">
        <v>178</v>
      </c>
      <c r="AT142" s="24" t="s">
        <v>173</v>
      </c>
      <c r="AU142" s="24" t="s">
        <v>72</v>
      </c>
      <c r="AY142" s="24" t="s">
        <v>171</v>
      </c>
      <c r="BE142" s="213">
        <f t="shared" si="14"/>
        <v>0</v>
      </c>
      <c r="BF142" s="213">
        <f t="shared" si="15"/>
        <v>0</v>
      </c>
      <c r="BG142" s="213">
        <f t="shared" si="16"/>
        <v>0</v>
      </c>
      <c r="BH142" s="213">
        <f t="shared" si="17"/>
        <v>0</v>
      </c>
      <c r="BI142" s="213">
        <f t="shared" si="18"/>
        <v>0</v>
      </c>
      <c r="BJ142" s="24" t="s">
        <v>79</v>
      </c>
      <c r="BK142" s="213">
        <f t="shared" si="19"/>
        <v>0</v>
      </c>
      <c r="BL142" s="24" t="s">
        <v>178</v>
      </c>
      <c r="BM142" s="24" t="s">
        <v>788</v>
      </c>
    </row>
    <row r="143" spans="2:65" s="1" customFormat="1" ht="44.25" customHeight="1">
      <c r="B143" s="41"/>
      <c r="C143" s="202" t="s">
        <v>590</v>
      </c>
      <c r="D143" s="202" t="s">
        <v>173</v>
      </c>
      <c r="E143" s="203" t="s">
        <v>1644</v>
      </c>
      <c r="F143" s="204" t="s">
        <v>1645</v>
      </c>
      <c r="G143" s="205" t="s">
        <v>588</v>
      </c>
      <c r="H143" s="206">
        <v>1</v>
      </c>
      <c r="I143" s="207"/>
      <c r="J143" s="208">
        <f t="shared" si="10"/>
        <v>0</v>
      </c>
      <c r="K143" s="204" t="s">
        <v>21</v>
      </c>
      <c r="L143" s="61"/>
      <c r="M143" s="209" t="s">
        <v>21</v>
      </c>
      <c r="N143" s="210" t="s">
        <v>43</v>
      </c>
      <c r="O143" s="42"/>
      <c r="P143" s="211">
        <f t="shared" si="11"/>
        <v>0</v>
      </c>
      <c r="Q143" s="211">
        <v>0</v>
      </c>
      <c r="R143" s="211">
        <f t="shared" si="12"/>
        <v>0</v>
      </c>
      <c r="S143" s="211">
        <v>0</v>
      </c>
      <c r="T143" s="212">
        <f t="shared" si="13"/>
        <v>0</v>
      </c>
      <c r="AR143" s="24" t="s">
        <v>178</v>
      </c>
      <c r="AT143" s="24" t="s">
        <v>173</v>
      </c>
      <c r="AU143" s="24" t="s">
        <v>72</v>
      </c>
      <c r="AY143" s="24" t="s">
        <v>171</v>
      </c>
      <c r="BE143" s="213">
        <f t="shared" si="14"/>
        <v>0</v>
      </c>
      <c r="BF143" s="213">
        <f t="shared" si="15"/>
        <v>0</v>
      </c>
      <c r="BG143" s="213">
        <f t="shared" si="16"/>
        <v>0</v>
      </c>
      <c r="BH143" s="213">
        <f t="shared" si="17"/>
        <v>0</v>
      </c>
      <c r="BI143" s="213">
        <f t="shared" si="18"/>
        <v>0</v>
      </c>
      <c r="BJ143" s="24" t="s">
        <v>79</v>
      </c>
      <c r="BK143" s="213">
        <f t="shared" si="19"/>
        <v>0</v>
      </c>
      <c r="BL143" s="24" t="s">
        <v>178</v>
      </c>
      <c r="BM143" s="24" t="s">
        <v>797</v>
      </c>
    </row>
    <row r="144" spans="2:65" s="1" customFormat="1" ht="22.5" customHeight="1">
      <c r="B144" s="41"/>
      <c r="C144" s="202" t="s">
        <v>594</v>
      </c>
      <c r="D144" s="202" t="s">
        <v>173</v>
      </c>
      <c r="E144" s="203" t="s">
        <v>1646</v>
      </c>
      <c r="F144" s="204" t="s">
        <v>1647</v>
      </c>
      <c r="G144" s="205" t="s">
        <v>588</v>
      </c>
      <c r="H144" s="206">
        <v>7</v>
      </c>
      <c r="I144" s="207"/>
      <c r="J144" s="208">
        <f t="shared" si="10"/>
        <v>0</v>
      </c>
      <c r="K144" s="204" t="s">
        <v>21</v>
      </c>
      <c r="L144" s="61"/>
      <c r="M144" s="209" t="s">
        <v>21</v>
      </c>
      <c r="N144" s="210" t="s">
        <v>43</v>
      </c>
      <c r="O144" s="42"/>
      <c r="P144" s="211">
        <f t="shared" si="11"/>
        <v>0</v>
      </c>
      <c r="Q144" s="211">
        <v>0</v>
      </c>
      <c r="R144" s="211">
        <f t="shared" si="12"/>
        <v>0</v>
      </c>
      <c r="S144" s="211">
        <v>0</v>
      </c>
      <c r="T144" s="212">
        <f t="shared" si="13"/>
        <v>0</v>
      </c>
      <c r="AR144" s="24" t="s">
        <v>178</v>
      </c>
      <c r="AT144" s="24" t="s">
        <v>173</v>
      </c>
      <c r="AU144" s="24" t="s">
        <v>72</v>
      </c>
      <c r="AY144" s="24" t="s">
        <v>171</v>
      </c>
      <c r="BE144" s="213">
        <f t="shared" si="14"/>
        <v>0</v>
      </c>
      <c r="BF144" s="213">
        <f t="shared" si="15"/>
        <v>0</v>
      </c>
      <c r="BG144" s="213">
        <f t="shared" si="16"/>
        <v>0</v>
      </c>
      <c r="BH144" s="213">
        <f t="shared" si="17"/>
        <v>0</v>
      </c>
      <c r="BI144" s="213">
        <f t="shared" si="18"/>
        <v>0</v>
      </c>
      <c r="BJ144" s="24" t="s">
        <v>79</v>
      </c>
      <c r="BK144" s="213">
        <f t="shared" si="19"/>
        <v>0</v>
      </c>
      <c r="BL144" s="24" t="s">
        <v>178</v>
      </c>
      <c r="BM144" s="24" t="s">
        <v>808</v>
      </c>
    </row>
    <row r="145" spans="2:65" s="1" customFormat="1" ht="31.5" customHeight="1">
      <c r="B145" s="41"/>
      <c r="C145" s="202" t="s">
        <v>601</v>
      </c>
      <c r="D145" s="202" t="s">
        <v>173</v>
      </c>
      <c r="E145" s="203" t="s">
        <v>1648</v>
      </c>
      <c r="F145" s="204" t="s">
        <v>1649</v>
      </c>
      <c r="G145" s="205" t="s">
        <v>588</v>
      </c>
      <c r="H145" s="206">
        <v>1</v>
      </c>
      <c r="I145" s="207"/>
      <c r="J145" s="208">
        <f t="shared" si="10"/>
        <v>0</v>
      </c>
      <c r="K145" s="204" t="s">
        <v>21</v>
      </c>
      <c r="L145" s="61"/>
      <c r="M145" s="209" t="s">
        <v>21</v>
      </c>
      <c r="N145" s="210" t="s">
        <v>43</v>
      </c>
      <c r="O145" s="42"/>
      <c r="P145" s="211">
        <f t="shared" si="11"/>
        <v>0</v>
      </c>
      <c r="Q145" s="211">
        <v>0</v>
      </c>
      <c r="R145" s="211">
        <f t="shared" si="12"/>
        <v>0</v>
      </c>
      <c r="S145" s="211">
        <v>0</v>
      </c>
      <c r="T145" s="212">
        <f t="shared" si="13"/>
        <v>0</v>
      </c>
      <c r="AR145" s="24" t="s">
        <v>178</v>
      </c>
      <c r="AT145" s="24" t="s">
        <v>173</v>
      </c>
      <c r="AU145" s="24" t="s">
        <v>72</v>
      </c>
      <c r="AY145" s="24" t="s">
        <v>171</v>
      </c>
      <c r="BE145" s="213">
        <f t="shared" si="14"/>
        <v>0</v>
      </c>
      <c r="BF145" s="213">
        <f t="shared" si="15"/>
        <v>0</v>
      </c>
      <c r="BG145" s="213">
        <f t="shared" si="16"/>
        <v>0</v>
      </c>
      <c r="BH145" s="213">
        <f t="shared" si="17"/>
        <v>0</v>
      </c>
      <c r="BI145" s="213">
        <f t="shared" si="18"/>
        <v>0</v>
      </c>
      <c r="BJ145" s="24" t="s">
        <v>79</v>
      </c>
      <c r="BK145" s="213">
        <f t="shared" si="19"/>
        <v>0</v>
      </c>
      <c r="BL145" s="24" t="s">
        <v>178</v>
      </c>
      <c r="BM145" s="24" t="s">
        <v>821</v>
      </c>
    </row>
    <row r="146" spans="2:65" s="1" customFormat="1" ht="31.5" customHeight="1">
      <c r="B146" s="41"/>
      <c r="C146" s="202" t="s">
        <v>605</v>
      </c>
      <c r="D146" s="202" t="s">
        <v>173</v>
      </c>
      <c r="E146" s="203" t="s">
        <v>1650</v>
      </c>
      <c r="F146" s="204" t="s">
        <v>1651</v>
      </c>
      <c r="G146" s="205" t="s">
        <v>588</v>
      </c>
      <c r="H146" s="206">
        <v>1</v>
      </c>
      <c r="I146" s="207"/>
      <c r="J146" s="208">
        <f t="shared" si="10"/>
        <v>0</v>
      </c>
      <c r="K146" s="204" t="s">
        <v>21</v>
      </c>
      <c r="L146" s="61"/>
      <c r="M146" s="209" t="s">
        <v>21</v>
      </c>
      <c r="N146" s="210" t="s">
        <v>43</v>
      </c>
      <c r="O146" s="42"/>
      <c r="P146" s="211">
        <f t="shared" si="11"/>
        <v>0</v>
      </c>
      <c r="Q146" s="211">
        <v>0</v>
      </c>
      <c r="R146" s="211">
        <f t="shared" si="12"/>
        <v>0</v>
      </c>
      <c r="S146" s="211">
        <v>0</v>
      </c>
      <c r="T146" s="212">
        <f t="shared" si="13"/>
        <v>0</v>
      </c>
      <c r="AR146" s="24" t="s">
        <v>178</v>
      </c>
      <c r="AT146" s="24" t="s">
        <v>173</v>
      </c>
      <c r="AU146" s="24" t="s">
        <v>72</v>
      </c>
      <c r="AY146" s="24" t="s">
        <v>171</v>
      </c>
      <c r="BE146" s="213">
        <f t="shared" si="14"/>
        <v>0</v>
      </c>
      <c r="BF146" s="213">
        <f t="shared" si="15"/>
        <v>0</v>
      </c>
      <c r="BG146" s="213">
        <f t="shared" si="16"/>
        <v>0</v>
      </c>
      <c r="BH146" s="213">
        <f t="shared" si="17"/>
        <v>0</v>
      </c>
      <c r="BI146" s="213">
        <f t="shared" si="18"/>
        <v>0</v>
      </c>
      <c r="BJ146" s="24" t="s">
        <v>79</v>
      </c>
      <c r="BK146" s="213">
        <f t="shared" si="19"/>
        <v>0</v>
      </c>
      <c r="BL146" s="24" t="s">
        <v>178</v>
      </c>
      <c r="BM146" s="24" t="s">
        <v>839</v>
      </c>
    </row>
    <row r="147" spans="2:65" s="1" customFormat="1" ht="31.5" customHeight="1">
      <c r="B147" s="41"/>
      <c r="C147" s="202" t="s">
        <v>610</v>
      </c>
      <c r="D147" s="202" t="s">
        <v>173</v>
      </c>
      <c r="E147" s="203" t="s">
        <v>1652</v>
      </c>
      <c r="F147" s="204" t="s">
        <v>1653</v>
      </c>
      <c r="G147" s="205" t="s">
        <v>588</v>
      </c>
      <c r="H147" s="206">
        <v>1</v>
      </c>
      <c r="I147" s="207"/>
      <c r="J147" s="208">
        <f t="shared" ref="J147:J178" si="20">ROUND(I147*H147,2)</f>
        <v>0</v>
      </c>
      <c r="K147" s="204" t="s">
        <v>21</v>
      </c>
      <c r="L147" s="61"/>
      <c r="M147" s="209" t="s">
        <v>21</v>
      </c>
      <c r="N147" s="210" t="s">
        <v>43</v>
      </c>
      <c r="O147" s="42"/>
      <c r="P147" s="211">
        <f t="shared" ref="P147:P178" si="21">O147*H147</f>
        <v>0</v>
      </c>
      <c r="Q147" s="211">
        <v>0</v>
      </c>
      <c r="R147" s="211">
        <f t="shared" ref="R147:R178" si="22">Q147*H147</f>
        <v>0</v>
      </c>
      <c r="S147" s="211">
        <v>0</v>
      </c>
      <c r="T147" s="212">
        <f t="shared" ref="T147:T178" si="23">S147*H147</f>
        <v>0</v>
      </c>
      <c r="AR147" s="24" t="s">
        <v>178</v>
      </c>
      <c r="AT147" s="24" t="s">
        <v>173</v>
      </c>
      <c r="AU147" s="24" t="s">
        <v>72</v>
      </c>
      <c r="AY147" s="24" t="s">
        <v>171</v>
      </c>
      <c r="BE147" s="213">
        <f t="shared" ref="BE147:BE154" si="24">IF(N147="základní",J147,0)</f>
        <v>0</v>
      </c>
      <c r="BF147" s="213">
        <f t="shared" ref="BF147:BF154" si="25">IF(N147="snížená",J147,0)</f>
        <v>0</v>
      </c>
      <c r="BG147" s="213">
        <f t="shared" ref="BG147:BG154" si="26">IF(N147="zákl. přenesená",J147,0)</f>
        <v>0</v>
      </c>
      <c r="BH147" s="213">
        <f t="shared" ref="BH147:BH154" si="27">IF(N147="sníž. přenesená",J147,0)</f>
        <v>0</v>
      </c>
      <c r="BI147" s="213">
        <f t="shared" ref="BI147:BI154" si="28">IF(N147="nulová",J147,0)</f>
        <v>0</v>
      </c>
      <c r="BJ147" s="24" t="s">
        <v>79</v>
      </c>
      <c r="BK147" s="213">
        <f t="shared" ref="BK147:BK154" si="29">ROUND(I147*H147,2)</f>
        <v>0</v>
      </c>
      <c r="BL147" s="24" t="s">
        <v>178</v>
      </c>
      <c r="BM147" s="24" t="s">
        <v>849</v>
      </c>
    </row>
    <row r="148" spans="2:65" s="1" customFormat="1" ht="22.5" customHeight="1">
      <c r="B148" s="41"/>
      <c r="C148" s="202" t="s">
        <v>614</v>
      </c>
      <c r="D148" s="202" t="s">
        <v>173</v>
      </c>
      <c r="E148" s="203" t="s">
        <v>1654</v>
      </c>
      <c r="F148" s="204" t="s">
        <v>1655</v>
      </c>
      <c r="G148" s="205" t="s">
        <v>588</v>
      </c>
      <c r="H148" s="206">
        <v>1</v>
      </c>
      <c r="I148" s="207"/>
      <c r="J148" s="208">
        <f t="shared" si="20"/>
        <v>0</v>
      </c>
      <c r="K148" s="204" t="s">
        <v>21</v>
      </c>
      <c r="L148" s="61"/>
      <c r="M148" s="209" t="s">
        <v>21</v>
      </c>
      <c r="N148" s="210" t="s">
        <v>43</v>
      </c>
      <c r="O148" s="42"/>
      <c r="P148" s="211">
        <f t="shared" si="21"/>
        <v>0</v>
      </c>
      <c r="Q148" s="211">
        <v>0</v>
      </c>
      <c r="R148" s="211">
        <f t="shared" si="22"/>
        <v>0</v>
      </c>
      <c r="S148" s="211">
        <v>0</v>
      </c>
      <c r="T148" s="212">
        <f t="shared" si="23"/>
        <v>0</v>
      </c>
      <c r="AR148" s="24" t="s">
        <v>178</v>
      </c>
      <c r="AT148" s="24" t="s">
        <v>173</v>
      </c>
      <c r="AU148" s="24" t="s">
        <v>72</v>
      </c>
      <c r="AY148" s="24" t="s">
        <v>171</v>
      </c>
      <c r="BE148" s="213">
        <f t="shared" si="24"/>
        <v>0</v>
      </c>
      <c r="BF148" s="213">
        <f t="shared" si="25"/>
        <v>0</v>
      </c>
      <c r="BG148" s="213">
        <f t="shared" si="26"/>
        <v>0</v>
      </c>
      <c r="BH148" s="213">
        <f t="shared" si="27"/>
        <v>0</v>
      </c>
      <c r="BI148" s="213">
        <f t="shared" si="28"/>
        <v>0</v>
      </c>
      <c r="BJ148" s="24" t="s">
        <v>79</v>
      </c>
      <c r="BK148" s="213">
        <f t="shared" si="29"/>
        <v>0</v>
      </c>
      <c r="BL148" s="24" t="s">
        <v>178</v>
      </c>
      <c r="BM148" s="24" t="s">
        <v>859</v>
      </c>
    </row>
    <row r="149" spans="2:65" s="1" customFormat="1" ht="44.25" customHeight="1">
      <c r="B149" s="41"/>
      <c r="C149" s="202" t="s">
        <v>618</v>
      </c>
      <c r="D149" s="202" t="s">
        <v>173</v>
      </c>
      <c r="E149" s="203" t="s">
        <v>1588</v>
      </c>
      <c r="F149" s="204" t="s">
        <v>1589</v>
      </c>
      <c r="G149" s="205" t="s">
        <v>588</v>
      </c>
      <c r="H149" s="206">
        <v>1</v>
      </c>
      <c r="I149" s="207"/>
      <c r="J149" s="208">
        <f t="shared" si="20"/>
        <v>0</v>
      </c>
      <c r="K149" s="204" t="s">
        <v>21</v>
      </c>
      <c r="L149" s="61"/>
      <c r="M149" s="209" t="s">
        <v>21</v>
      </c>
      <c r="N149" s="210" t="s">
        <v>43</v>
      </c>
      <c r="O149" s="42"/>
      <c r="P149" s="211">
        <f t="shared" si="21"/>
        <v>0</v>
      </c>
      <c r="Q149" s="211">
        <v>0</v>
      </c>
      <c r="R149" s="211">
        <f t="shared" si="22"/>
        <v>0</v>
      </c>
      <c r="S149" s="211">
        <v>0</v>
      </c>
      <c r="T149" s="212">
        <f t="shared" si="23"/>
        <v>0</v>
      </c>
      <c r="AR149" s="24" t="s">
        <v>178</v>
      </c>
      <c r="AT149" s="24" t="s">
        <v>173</v>
      </c>
      <c r="AU149" s="24" t="s">
        <v>72</v>
      </c>
      <c r="AY149" s="24" t="s">
        <v>171</v>
      </c>
      <c r="BE149" s="213">
        <f t="shared" si="24"/>
        <v>0</v>
      </c>
      <c r="BF149" s="213">
        <f t="shared" si="25"/>
        <v>0</v>
      </c>
      <c r="BG149" s="213">
        <f t="shared" si="26"/>
        <v>0</v>
      </c>
      <c r="BH149" s="213">
        <f t="shared" si="27"/>
        <v>0</v>
      </c>
      <c r="BI149" s="213">
        <f t="shared" si="28"/>
        <v>0</v>
      </c>
      <c r="BJ149" s="24" t="s">
        <v>79</v>
      </c>
      <c r="BK149" s="213">
        <f t="shared" si="29"/>
        <v>0</v>
      </c>
      <c r="BL149" s="24" t="s">
        <v>178</v>
      </c>
      <c r="BM149" s="24" t="s">
        <v>871</v>
      </c>
    </row>
    <row r="150" spans="2:65" s="1" customFormat="1" ht="31.5" customHeight="1">
      <c r="B150" s="41"/>
      <c r="C150" s="202" t="s">
        <v>622</v>
      </c>
      <c r="D150" s="202" t="s">
        <v>173</v>
      </c>
      <c r="E150" s="203" t="s">
        <v>1656</v>
      </c>
      <c r="F150" s="204" t="s">
        <v>1657</v>
      </c>
      <c r="G150" s="205" t="s">
        <v>588</v>
      </c>
      <c r="H150" s="206">
        <v>2</v>
      </c>
      <c r="I150" s="207"/>
      <c r="J150" s="208">
        <f t="shared" si="20"/>
        <v>0</v>
      </c>
      <c r="K150" s="204" t="s">
        <v>21</v>
      </c>
      <c r="L150" s="61"/>
      <c r="M150" s="209" t="s">
        <v>21</v>
      </c>
      <c r="N150" s="210" t="s">
        <v>43</v>
      </c>
      <c r="O150" s="42"/>
      <c r="P150" s="211">
        <f t="shared" si="21"/>
        <v>0</v>
      </c>
      <c r="Q150" s="211">
        <v>0</v>
      </c>
      <c r="R150" s="211">
        <f t="shared" si="22"/>
        <v>0</v>
      </c>
      <c r="S150" s="211">
        <v>0</v>
      </c>
      <c r="T150" s="212">
        <f t="shared" si="23"/>
        <v>0</v>
      </c>
      <c r="AR150" s="24" t="s">
        <v>178</v>
      </c>
      <c r="AT150" s="24" t="s">
        <v>173</v>
      </c>
      <c r="AU150" s="24" t="s">
        <v>72</v>
      </c>
      <c r="AY150" s="24" t="s">
        <v>171</v>
      </c>
      <c r="BE150" s="213">
        <f t="shared" si="24"/>
        <v>0</v>
      </c>
      <c r="BF150" s="213">
        <f t="shared" si="25"/>
        <v>0</v>
      </c>
      <c r="BG150" s="213">
        <f t="shared" si="26"/>
        <v>0</v>
      </c>
      <c r="BH150" s="213">
        <f t="shared" si="27"/>
        <v>0</v>
      </c>
      <c r="BI150" s="213">
        <f t="shared" si="28"/>
        <v>0</v>
      </c>
      <c r="BJ150" s="24" t="s">
        <v>79</v>
      </c>
      <c r="BK150" s="213">
        <f t="shared" si="29"/>
        <v>0</v>
      </c>
      <c r="BL150" s="24" t="s">
        <v>178</v>
      </c>
      <c r="BM150" s="24" t="s">
        <v>880</v>
      </c>
    </row>
    <row r="151" spans="2:65" s="1" customFormat="1" ht="22.5" customHeight="1">
      <c r="B151" s="41"/>
      <c r="C151" s="202" t="s">
        <v>626</v>
      </c>
      <c r="D151" s="202" t="s">
        <v>173</v>
      </c>
      <c r="E151" s="203" t="s">
        <v>1646</v>
      </c>
      <c r="F151" s="204" t="s">
        <v>1647</v>
      </c>
      <c r="G151" s="205" t="s">
        <v>588</v>
      </c>
      <c r="H151" s="206">
        <v>3</v>
      </c>
      <c r="I151" s="207"/>
      <c r="J151" s="208">
        <f t="shared" si="20"/>
        <v>0</v>
      </c>
      <c r="K151" s="204" t="s">
        <v>21</v>
      </c>
      <c r="L151" s="61"/>
      <c r="M151" s="209" t="s">
        <v>21</v>
      </c>
      <c r="N151" s="210" t="s">
        <v>43</v>
      </c>
      <c r="O151" s="42"/>
      <c r="P151" s="211">
        <f t="shared" si="21"/>
        <v>0</v>
      </c>
      <c r="Q151" s="211">
        <v>0</v>
      </c>
      <c r="R151" s="211">
        <f t="shared" si="22"/>
        <v>0</v>
      </c>
      <c r="S151" s="211">
        <v>0</v>
      </c>
      <c r="T151" s="212">
        <f t="shared" si="23"/>
        <v>0</v>
      </c>
      <c r="AR151" s="24" t="s">
        <v>178</v>
      </c>
      <c r="AT151" s="24" t="s">
        <v>173</v>
      </c>
      <c r="AU151" s="24" t="s">
        <v>72</v>
      </c>
      <c r="AY151" s="24" t="s">
        <v>171</v>
      </c>
      <c r="BE151" s="213">
        <f t="shared" si="24"/>
        <v>0</v>
      </c>
      <c r="BF151" s="213">
        <f t="shared" si="25"/>
        <v>0</v>
      </c>
      <c r="BG151" s="213">
        <f t="shared" si="26"/>
        <v>0</v>
      </c>
      <c r="BH151" s="213">
        <f t="shared" si="27"/>
        <v>0</v>
      </c>
      <c r="BI151" s="213">
        <f t="shared" si="28"/>
        <v>0</v>
      </c>
      <c r="BJ151" s="24" t="s">
        <v>79</v>
      </c>
      <c r="BK151" s="213">
        <f t="shared" si="29"/>
        <v>0</v>
      </c>
      <c r="BL151" s="24" t="s">
        <v>178</v>
      </c>
      <c r="BM151" s="24" t="s">
        <v>891</v>
      </c>
    </row>
    <row r="152" spans="2:65" s="1" customFormat="1" ht="22.5" customHeight="1">
      <c r="B152" s="41"/>
      <c r="C152" s="202" t="s">
        <v>633</v>
      </c>
      <c r="D152" s="202" t="s">
        <v>173</v>
      </c>
      <c r="E152" s="203" t="s">
        <v>1658</v>
      </c>
      <c r="F152" s="204" t="s">
        <v>1659</v>
      </c>
      <c r="G152" s="205" t="s">
        <v>588</v>
      </c>
      <c r="H152" s="206">
        <v>1</v>
      </c>
      <c r="I152" s="207"/>
      <c r="J152" s="208">
        <f t="shared" si="20"/>
        <v>0</v>
      </c>
      <c r="K152" s="204" t="s">
        <v>21</v>
      </c>
      <c r="L152" s="61"/>
      <c r="M152" s="209" t="s">
        <v>21</v>
      </c>
      <c r="N152" s="210" t="s">
        <v>43</v>
      </c>
      <c r="O152" s="42"/>
      <c r="P152" s="211">
        <f t="shared" si="21"/>
        <v>0</v>
      </c>
      <c r="Q152" s="211">
        <v>0</v>
      </c>
      <c r="R152" s="211">
        <f t="shared" si="22"/>
        <v>0</v>
      </c>
      <c r="S152" s="211">
        <v>0</v>
      </c>
      <c r="T152" s="212">
        <f t="shared" si="23"/>
        <v>0</v>
      </c>
      <c r="AR152" s="24" t="s">
        <v>178</v>
      </c>
      <c r="AT152" s="24" t="s">
        <v>173</v>
      </c>
      <c r="AU152" s="24" t="s">
        <v>72</v>
      </c>
      <c r="AY152" s="24" t="s">
        <v>171</v>
      </c>
      <c r="BE152" s="213">
        <f t="shared" si="24"/>
        <v>0</v>
      </c>
      <c r="BF152" s="213">
        <f t="shared" si="25"/>
        <v>0</v>
      </c>
      <c r="BG152" s="213">
        <f t="shared" si="26"/>
        <v>0</v>
      </c>
      <c r="BH152" s="213">
        <f t="shared" si="27"/>
        <v>0</v>
      </c>
      <c r="BI152" s="213">
        <f t="shared" si="28"/>
        <v>0</v>
      </c>
      <c r="BJ152" s="24" t="s">
        <v>79</v>
      </c>
      <c r="BK152" s="213">
        <f t="shared" si="29"/>
        <v>0</v>
      </c>
      <c r="BL152" s="24" t="s">
        <v>178</v>
      </c>
      <c r="BM152" s="24" t="s">
        <v>1660</v>
      </c>
    </row>
    <row r="153" spans="2:65" s="1" customFormat="1" ht="22.5" customHeight="1">
      <c r="B153" s="41"/>
      <c r="C153" s="202" t="s">
        <v>641</v>
      </c>
      <c r="D153" s="202" t="s">
        <v>173</v>
      </c>
      <c r="E153" s="203" t="s">
        <v>1661</v>
      </c>
      <c r="F153" s="204" t="s">
        <v>1662</v>
      </c>
      <c r="G153" s="205" t="s">
        <v>1663</v>
      </c>
      <c r="H153" s="206">
        <v>1</v>
      </c>
      <c r="I153" s="207"/>
      <c r="J153" s="208">
        <f t="shared" si="20"/>
        <v>0</v>
      </c>
      <c r="K153" s="204" t="s">
        <v>21</v>
      </c>
      <c r="L153" s="61"/>
      <c r="M153" s="209" t="s">
        <v>21</v>
      </c>
      <c r="N153" s="210" t="s">
        <v>43</v>
      </c>
      <c r="O153" s="42"/>
      <c r="P153" s="211">
        <f t="shared" si="21"/>
        <v>0</v>
      </c>
      <c r="Q153" s="211">
        <v>0</v>
      </c>
      <c r="R153" s="211">
        <f t="shared" si="22"/>
        <v>0</v>
      </c>
      <c r="S153" s="211">
        <v>0</v>
      </c>
      <c r="T153" s="212">
        <f t="shared" si="23"/>
        <v>0</v>
      </c>
      <c r="AR153" s="24" t="s">
        <v>178</v>
      </c>
      <c r="AT153" s="24" t="s">
        <v>173</v>
      </c>
      <c r="AU153" s="24" t="s">
        <v>72</v>
      </c>
      <c r="AY153" s="24" t="s">
        <v>171</v>
      </c>
      <c r="BE153" s="213">
        <f t="shared" si="24"/>
        <v>0</v>
      </c>
      <c r="BF153" s="213">
        <f t="shared" si="25"/>
        <v>0</v>
      </c>
      <c r="BG153" s="213">
        <f t="shared" si="26"/>
        <v>0</v>
      </c>
      <c r="BH153" s="213">
        <f t="shared" si="27"/>
        <v>0</v>
      </c>
      <c r="BI153" s="213">
        <f t="shared" si="28"/>
        <v>0</v>
      </c>
      <c r="BJ153" s="24" t="s">
        <v>79</v>
      </c>
      <c r="BK153" s="213">
        <f t="shared" si="29"/>
        <v>0</v>
      </c>
      <c r="BL153" s="24" t="s">
        <v>178</v>
      </c>
      <c r="BM153" s="24" t="s">
        <v>902</v>
      </c>
    </row>
    <row r="154" spans="2:65" s="1" customFormat="1" ht="44.25" customHeight="1">
      <c r="B154" s="41"/>
      <c r="C154" s="202" t="s">
        <v>653</v>
      </c>
      <c r="D154" s="202" t="s">
        <v>173</v>
      </c>
      <c r="E154" s="203" t="s">
        <v>1664</v>
      </c>
      <c r="F154" s="204" t="s">
        <v>1665</v>
      </c>
      <c r="G154" s="205" t="s">
        <v>1666</v>
      </c>
      <c r="H154" s="206">
        <v>0</v>
      </c>
      <c r="I154" s="207"/>
      <c r="J154" s="208">
        <f t="shared" si="20"/>
        <v>0</v>
      </c>
      <c r="K154" s="204" t="s">
        <v>21</v>
      </c>
      <c r="L154" s="61"/>
      <c r="M154" s="209" t="s">
        <v>21</v>
      </c>
      <c r="N154" s="267" t="s">
        <v>43</v>
      </c>
      <c r="O154" s="268"/>
      <c r="P154" s="269">
        <f t="shared" si="21"/>
        <v>0</v>
      </c>
      <c r="Q154" s="269">
        <v>0</v>
      </c>
      <c r="R154" s="269">
        <f t="shared" si="22"/>
        <v>0</v>
      </c>
      <c r="S154" s="269">
        <v>0</v>
      </c>
      <c r="T154" s="270">
        <f t="shared" si="23"/>
        <v>0</v>
      </c>
      <c r="AR154" s="24" t="s">
        <v>178</v>
      </c>
      <c r="AT154" s="24" t="s">
        <v>173</v>
      </c>
      <c r="AU154" s="24" t="s">
        <v>72</v>
      </c>
      <c r="AY154" s="24" t="s">
        <v>171</v>
      </c>
      <c r="BE154" s="213">
        <f t="shared" si="24"/>
        <v>0</v>
      </c>
      <c r="BF154" s="213">
        <f t="shared" si="25"/>
        <v>0</v>
      </c>
      <c r="BG154" s="213">
        <f t="shared" si="26"/>
        <v>0</v>
      </c>
      <c r="BH154" s="213">
        <f t="shared" si="27"/>
        <v>0</v>
      </c>
      <c r="BI154" s="213">
        <f t="shared" si="28"/>
        <v>0</v>
      </c>
      <c r="BJ154" s="24" t="s">
        <v>79</v>
      </c>
      <c r="BK154" s="213">
        <f t="shared" si="29"/>
        <v>0</v>
      </c>
      <c r="BL154" s="24" t="s">
        <v>178</v>
      </c>
      <c r="BM154" s="24" t="s">
        <v>1667</v>
      </c>
    </row>
    <row r="155" spans="2:65" s="1" customFormat="1" ht="6.95" customHeight="1">
      <c r="B155" s="56"/>
      <c r="C155" s="57"/>
      <c r="D155" s="57"/>
      <c r="E155" s="57"/>
      <c r="F155" s="57"/>
      <c r="G155" s="57"/>
      <c r="H155" s="57"/>
      <c r="I155" s="148"/>
      <c r="J155" s="57"/>
      <c r="K155" s="57"/>
      <c r="L155" s="61"/>
    </row>
  </sheetData>
  <sheetProtection password="CC35" sheet="1" objects="1" scenarios="1" formatCells="0" formatColumns="0" formatRows="0" sort="0" autoFilter="0"/>
  <autoFilter ref="C81:K154"/>
  <mergeCells count="12">
    <mergeCell ref="G1:H1"/>
    <mergeCell ref="L2:V2"/>
    <mergeCell ref="E49:H49"/>
    <mergeCell ref="E51:H51"/>
    <mergeCell ref="E70:H70"/>
    <mergeCell ref="E72:H72"/>
    <mergeCell ref="E74:H7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110</v>
      </c>
      <c r="G1" s="406" t="s">
        <v>111</v>
      </c>
      <c r="H1" s="406"/>
      <c r="I1" s="124"/>
      <c r="J1" s="123" t="s">
        <v>112</v>
      </c>
      <c r="K1" s="122" t="s">
        <v>113</v>
      </c>
      <c r="L1" s="123" t="s">
        <v>114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AT2" s="24" t="s">
        <v>90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115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399" t="str">
        <f>'Rekapitulace stavby'!K6</f>
        <v>ZŠ ŠVERMOVA-STAVEBNÍ ÚPRAVY KUCHYNĚ</v>
      </c>
      <c r="F7" s="400"/>
      <c r="G7" s="400"/>
      <c r="H7" s="400"/>
      <c r="I7" s="126"/>
      <c r="J7" s="29"/>
      <c r="K7" s="31"/>
    </row>
    <row r="8" spans="1:70">
      <c r="B8" s="28"/>
      <c r="C8" s="29"/>
      <c r="D8" s="37" t="s">
        <v>116</v>
      </c>
      <c r="E8" s="29"/>
      <c r="F8" s="29"/>
      <c r="G8" s="29"/>
      <c r="H8" s="29"/>
      <c r="I8" s="126"/>
      <c r="J8" s="29"/>
      <c r="K8" s="31"/>
    </row>
    <row r="9" spans="1:70" s="1" customFormat="1" ht="22.5" customHeight="1">
      <c r="B9" s="41"/>
      <c r="C9" s="42"/>
      <c r="D9" s="42"/>
      <c r="E9" s="399" t="s">
        <v>117</v>
      </c>
      <c r="F9" s="402"/>
      <c r="G9" s="402"/>
      <c r="H9" s="402"/>
      <c r="I9" s="127"/>
      <c r="J9" s="42"/>
      <c r="K9" s="45"/>
    </row>
    <row r="10" spans="1:70" s="1" customFormat="1">
      <c r="B10" s="41"/>
      <c r="C10" s="42"/>
      <c r="D10" s="37" t="s">
        <v>1519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401" t="s">
        <v>1668</v>
      </c>
      <c r="F11" s="402"/>
      <c r="G11" s="402"/>
      <c r="H11" s="402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22.11.2017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22.5" customHeight="1">
      <c r="B26" s="130"/>
      <c r="C26" s="131"/>
      <c r="D26" s="131"/>
      <c r="E26" s="363" t="s">
        <v>21</v>
      </c>
      <c r="F26" s="363"/>
      <c r="G26" s="363"/>
      <c r="H26" s="363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ROUND(J88,2)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ROUND(SUM(BE88:BE181), 2)</f>
        <v>0</v>
      </c>
      <c r="G32" s="42"/>
      <c r="H32" s="42"/>
      <c r="I32" s="140">
        <v>0.21</v>
      </c>
      <c r="J32" s="139">
        <f>ROUND(ROUND((SUM(BE88:BE181)),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ROUND(SUM(BF88:BF181), 2)</f>
        <v>0</v>
      </c>
      <c r="G33" s="42"/>
      <c r="H33" s="42"/>
      <c r="I33" s="140">
        <v>0.15</v>
      </c>
      <c r="J33" s="139">
        <f>ROUND(ROUND((SUM(BF88:BF181)),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ROUND(SUM(BG88:BG181),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ROUND(SUM(BH88:BH181),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ROUND(SUM(BI88:BI181),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118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399" t="str">
        <f>E7</f>
        <v>ZŠ ŠVERMOVA-STAVEBNÍ ÚPRAVY KUCHYNĚ</v>
      </c>
      <c r="F47" s="400"/>
      <c r="G47" s="400"/>
      <c r="H47" s="400"/>
      <c r="I47" s="127"/>
      <c r="J47" s="42"/>
      <c r="K47" s="45"/>
    </row>
    <row r="48" spans="2:11">
      <c r="B48" s="28"/>
      <c r="C48" s="37" t="s">
        <v>116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22.5" customHeight="1">
      <c r="B49" s="41"/>
      <c r="C49" s="42"/>
      <c r="D49" s="42"/>
      <c r="E49" s="399" t="s">
        <v>117</v>
      </c>
      <c r="F49" s="402"/>
      <c r="G49" s="402"/>
      <c r="H49" s="402"/>
      <c r="I49" s="127"/>
      <c r="J49" s="42"/>
      <c r="K49" s="45"/>
    </row>
    <row r="50" spans="2:47" s="1" customFormat="1" ht="14.45" customHeight="1">
      <c r="B50" s="41"/>
      <c r="C50" s="37" t="s">
        <v>1519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401" t="str">
        <f>E11</f>
        <v>701-1 - ZDRAVOTNĚ TECHNICKÉ INSTALACE</v>
      </c>
      <c r="F51" s="402"/>
      <c r="G51" s="402"/>
      <c r="H51" s="402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Liberec</v>
      </c>
      <c r="G53" s="42"/>
      <c r="H53" s="42"/>
      <c r="I53" s="128" t="s">
        <v>25</v>
      </c>
      <c r="J53" s="129" t="str">
        <f>IF(J14="","",J14)</f>
        <v>22.11.2017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Projektový atelier David</v>
      </c>
      <c r="G55" s="42"/>
      <c r="H55" s="42"/>
      <c r="I55" s="128" t="s">
        <v>33</v>
      </c>
      <c r="J55" s="35" t="str">
        <f>E23</f>
        <v>Ing arch David, ing.arch Středa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119</v>
      </c>
      <c r="D58" s="141"/>
      <c r="E58" s="141"/>
      <c r="F58" s="141"/>
      <c r="G58" s="141"/>
      <c r="H58" s="141"/>
      <c r="I58" s="154"/>
      <c r="J58" s="155" t="s">
        <v>120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121</v>
      </c>
      <c r="D60" s="42"/>
      <c r="E60" s="42"/>
      <c r="F60" s="42"/>
      <c r="G60" s="42"/>
      <c r="H60" s="42"/>
      <c r="I60" s="127"/>
      <c r="J60" s="137">
        <f>J88</f>
        <v>0</v>
      </c>
      <c r="K60" s="45"/>
      <c r="AU60" s="24" t="s">
        <v>122</v>
      </c>
    </row>
    <row r="61" spans="2:47" s="8" customFormat="1" ht="24.95" customHeight="1">
      <c r="B61" s="158"/>
      <c r="C61" s="159"/>
      <c r="D61" s="160" t="s">
        <v>130</v>
      </c>
      <c r="E61" s="161"/>
      <c r="F61" s="161"/>
      <c r="G61" s="161"/>
      <c r="H61" s="161"/>
      <c r="I61" s="162"/>
      <c r="J61" s="163">
        <f>J89</f>
        <v>0</v>
      </c>
      <c r="K61" s="164"/>
    </row>
    <row r="62" spans="2:47" s="9" customFormat="1" ht="19.899999999999999" customHeight="1">
      <c r="B62" s="165"/>
      <c r="C62" s="166"/>
      <c r="D62" s="167" t="s">
        <v>1669</v>
      </c>
      <c r="E62" s="168"/>
      <c r="F62" s="168"/>
      <c r="G62" s="168"/>
      <c r="H62" s="168"/>
      <c r="I62" s="169"/>
      <c r="J62" s="170">
        <f>J90</f>
        <v>0</v>
      </c>
      <c r="K62" s="171"/>
    </row>
    <row r="63" spans="2:47" s="9" customFormat="1" ht="19.899999999999999" customHeight="1">
      <c r="B63" s="165"/>
      <c r="C63" s="166"/>
      <c r="D63" s="167" t="s">
        <v>1670</v>
      </c>
      <c r="E63" s="168"/>
      <c r="F63" s="168"/>
      <c r="G63" s="168"/>
      <c r="H63" s="168"/>
      <c r="I63" s="169"/>
      <c r="J63" s="170">
        <f>J119</f>
        <v>0</v>
      </c>
      <c r="K63" s="171"/>
    </row>
    <row r="64" spans="2:47" s="9" customFormat="1" ht="19.899999999999999" customHeight="1">
      <c r="B64" s="165"/>
      <c r="C64" s="166"/>
      <c r="D64" s="167" t="s">
        <v>1671</v>
      </c>
      <c r="E64" s="168"/>
      <c r="F64" s="168"/>
      <c r="G64" s="168"/>
      <c r="H64" s="168"/>
      <c r="I64" s="169"/>
      <c r="J64" s="170">
        <f>J148</f>
        <v>0</v>
      </c>
      <c r="K64" s="171"/>
    </row>
    <row r="65" spans="2:12" s="9" customFormat="1" ht="19.899999999999999" customHeight="1">
      <c r="B65" s="165"/>
      <c r="C65" s="166"/>
      <c r="D65" s="167" t="s">
        <v>1672</v>
      </c>
      <c r="E65" s="168"/>
      <c r="F65" s="168"/>
      <c r="G65" s="168"/>
      <c r="H65" s="168"/>
      <c r="I65" s="169"/>
      <c r="J65" s="170">
        <f>J156</f>
        <v>0</v>
      </c>
      <c r="K65" s="171"/>
    </row>
    <row r="66" spans="2:12" s="9" customFormat="1" ht="19.899999999999999" customHeight="1">
      <c r="B66" s="165"/>
      <c r="C66" s="166"/>
      <c r="D66" s="167" t="s">
        <v>1673</v>
      </c>
      <c r="E66" s="168"/>
      <c r="F66" s="168"/>
      <c r="G66" s="168"/>
      <c r="H66" s="168"/>
      <c r="I66" s="169"/>
      <c r="J66" s="170">
        <f>J179</f>
        <v>0</v>
      </c>
      <c r="K66" s="171"/>
    </row>
    <row r="67" spans="2:12" s="1" customFormat="1" ht="21.75" customHeight="1">
      <c r="B67" s="41"/>
      <c r="C67" s="42"/>
      <c r="D67" s="42"/>
      <c r="E67" s="42"/>
      <c r="F67" s="42"/>
      <c r="G67" s="42"/>
      <c r="H67" s="42"/>
      <c r="I67" s="127"/>
      <c r="J67" s="42"/>
      <c r="K67" s="45"/>
    </row>
    <row r="68" spans="2:12" s="1" customFormat="1" ht="6.95" customHeight="1">
      <c r="B68" s="56"/>
      <c r="C68" s="57"/>
      <c r="D68" s="57"/>
      <c r="E68" s="57"/>
      <c r="F68" s="57"/>
      <c r="G68" s="57"/>
      <c r="H68" s="57"/>
      <c r="I68" s="148"/>
      <c r="J68" s="57"/>
      <c r="K68" s="58"/>
    </row>
    <row r="72" spans="2:12" s="1" customFormat="1" ht="6.95" customHeight="1">
      <c r="B72" s="59"/>
      <c r="C72" s="60"/>
      <c r="D72" s="60"/>
      <c r="E72" s="60"/>
      <c r="F72" s="60"/>
      <c r="G72" s="60"/>
      <c r="H72" s="60"/>
      <c r="I72" s="151"/>
      <c r="J72" s="60"/>
      <c r="K72" s="60"/>
      <c r="L72" s="61"/>
    </row>
    <row r="73" spans="2:12" s="1" customFormat="1" ht="36.950000000000003" customHeight="1">
      <c r="B73" s="41"/>
      <c r="C73" s="62" t="s">
        <v>155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6.95" customHeight="1">
      <c r="B74" s="41"/>
      <c r="C74" s="63"/>
      <c r="D74" s="63"/>
      <c r="E74" s="63"/>
      <c r="F74" s="63"/>
      <c r="G74" s="63"/>
      <c r="H74" s="63"/>
      <c r="I74" s="172"/>
      <c r="J74" s="63"/>
      <c r="K74" s="63"/>
      <c r="L74" s="61"/>
    </row>
    <row r="75" spans="2:12" s="1" customFormat="1" ht="14.45" customHeight="1">
      <c r="B75" s="41"/>
      <c r="C75" s="65" t="s">
        <v>18</v>
      </c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22.5" customHeight="1">
      <c r="B76" s="41"/>
      <c r="C76" s="63"/>
      <c r="D76" s="63"/>
      <c r="E76" s="403" t="str">
        <f>E7</f>
        <v>ZŠ ŠVERMOVA-STAVEBNÍ ÚPRAVY KUCHYNĚ</v>
      </c>
      <c r="F76" s="404"/>
      <c r="G76" s="404"/>
      <c r="H76" s="404"/>
      <c r="I76" s="172"/>
      <c r="J76" s="63"/>
      <c r="K76" s="63"/>
      <c r="L76" s="61"/>
    </row>
    <row r="77" spans="2:12">
      <c r="B77" s="28"/>
      <c r="C77" s="65" t="s">
        <v>116</v>
      </c>
      <c r="D77" s="271"/>
      <c r="E77" s="271"/>
      <c r="F77" s="271"/>
      <c r="G77" s="271"/>
      <c r="H77" s="271"/>
      <c r="J77" s="271"/>
      <c r="K77" s="271"/>
      <c r="L77" s="272"/>
    </row>
    <row r="78" spans="2:12" s="1" customFormat="1" ht="22.5" customHeight="1">
      <c r="B78" s="41"/>
      <c r="C78" s="63"/>
      <c r="D78" s="63"/>
      <c r="E78" s="403" t="s">
        <v>117</v>
      </c>
      <c r="F78" s="405"/>
      <c r="G78" s="405"/>
      <c r="H78" s="405"/>
      <c r="I78" s="172"/>
      <c r="J78" s="63"/>
      <c r="K78" s="63"/>
      <c r="L78" s="61"/>
    </row>
    <row r="79" spans="2:12" s="1" customFormat="1" ht="14.45" customHeight="1">
      <c r="B79" s="41"/>
      <c r="C79" s="65" t="s">
        <v>1519</v>
      </c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23.25" customHeight="1">
      <c r="B80" s="41"/>
      <c r="C80" s="63"/>
      <c r="D80" s="63"/>
      <c r="E80" s="374" t="str">
        <f>E11</f>
        <v>701-1 - ZDRAVOTNĚ TECHNICKÉ INSTALACE</v>
      </c>
      <c r="F80" s="405"/>
      <c r="G80" s="405"/>
      <c r="H80" s="405"/>
      <c r="I80" s="172"/>
      <c r="J80" s="63"/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 ht="18" customHeight="1">
      <c r="B82" s="41"/>
      <c r="C82" s="65" t="s">
        <v>23</v>
      </c>
      <c r="D82" s="63"/>
      <c r="E82" s="63"/>
      <c r="F82" s="173" t="str">
        <f>F14</f>
        <v>Liberec</v>
      </c>
      <c r="G82" s="63"/>
      <c r="H82" s="63"/>
      <c r="I82" s="174" t="s">
        <v>25</v>
      </c>
      <c r="J82" s="73" t="str">
        <f>IF(J14="","",J14)</f>
        <v>22.11.2017</v>
      </c>
      <c r="K82" s="63"/>
      <c r="L82" s="61"/>
    </row>
    <row r="83" spans="2:65" s="1" customFormat="1" ht="6.95" customHeight="1">
      <c r="B83" s="41"/>
      <c r="C83" s="63"/>
      <c r="D83" s="63"/>
      <c r="E83" s="63"/>
      <c r="F83" s="63"/>
      <c r="G83" s="63"/>
      <c r="H83" s="63"/>
      <c r="I83" s="172"/>
      <c r="J83" s="63"/>
      <c r="K83" s="63"/>
      <c r="L83" s="61"/>
    </row>
    <row r="84" spans="2:65" s="1" customFormat="1">
      <c r="B84" s="41"/>
      <c r="C84" s="65" t="s">
        <v>27</v>
      </c>
      <c r="D84" s="63"/>
      <c r="E84" s="63"/>
      <c r="F84" s="173" t="str">
        <f>E17</f>
        <v>Projektový atelier David</v>
      </c>
      <c r="G84" s="63"/>
      <c r="H84" s="63"/>
      <c r="I84" s="174" t="s">
        <v>33</v>
      </c>
      <c r="J84" s="173" t="str">
        <f>E23</f>
        <v>Ing arch David, ing.arch Středa</v>
      </c>
      <c r="K84" s="63"/>
      <c r="L84" s="61"/>
    </row>
    <row r="85" spans="2:65" s="1" customFormat="1" ht="14.45" customHeight="1">
      <c r="B85" s="41"/>
      <c r="C85" s="65" t="s">
        <v>31</v>
      </c>
      <c r="D85" s="63"/>
      <c r="E85" s="63"/>
      <c r="F85" s="173" t="str">
        <f>IF(E20="","",E20)</f>
        <v/>
      </c>
      <c r="G85" s="63"/>
      <c r="H85" s="63"/>
      <c r="I85" s="172"/>
      <c r="J85" s="63"/>
      <c r="K85" s="63"/>
      <c r="L85" s="61"/>
    </row>
    <row r="86" spans="2:65" s="1" customFormat="1" ht="10.3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0" customFormat="1" ht="29.25" customHeight="1">
      <c r="B87" s="175"/>
      <c r="C87" s="176" t="s">
        <v>156</v>
      </c>
      <c r="D87" s="177" t="s">
        <v>57</v>
      </c>
      <c r="E87" s="177" t="s">
        <v>53</v>
      </c>
      <c r="F87" s="177" t="s">
        <v>157</v>
      </c>
      <c r="G87" s="177" t="s">
        <v>158</v>
      </c>
      <c r="H87" s="177" t="s">
        <v>159</v>
      </c>
      <c r="I87" s="178" t="s">
        <v>160</v>
      </c>
      <c r="J87" s="177" t="s">
        <v>120</v>
      </c>
      <c r="K87" s="179" t="s">
        <v>161</v>
      </c>
      <c r="L87" s="180"/>
      <c r="M87" s="81" t="s">
        <v>162</v>
      </c>
      <c r="N87" s="82" t="s">
        <v>42</v>
      </c>
      <c r="O87" s="82" t="s">
        <v>163</v>
      </c>
      <c r="P87" s="82" t="s">
        <v>164</v>
      </c>
      <c r="Q87" s="82" t="s">
        <v>165</v>
      </c>
      <c r="R87" s="82" t="s">
        <v>166</v>
      </c>
      <c r="S87" s="82" t="s">
        <v>167</v>
      </c>
      <c r="T87" s="83" t="s">
        <v>168</v>
      </c>
    </row>
    <row r="88" spans="2:65" s="1" customFormat="1" ht="29.25" customHeight="1">
      <c r="B88" s="41"/>
      <c r="C88" s="87" t="s">
        <v>121</v>
      </c>
      <c r="D88" s="63"/>
      <c r="E88" s="63"/>
      <c r="F88" s="63"/>
      <c r="G88" s="63"/>
      <c r="H88" s="63"/>
      <c r="I88" s="172"/>
      <c r="J88" s="181">
        <f>BK88</f>
        <v>0</v>
      </c>
      <c r="K88" s="63"/>
      <c r="L88" s="61"/>
      <c r="M88" s="84"/>
      <c r="N88" s="85"/>
      <c r="O88" s="85"/>
      <c r="P88" s="182">
        <f>P89</f>
        <v>0</v>
      </c>
      <c r="Q88" s="85"/>
      <c r="R88" s="182">
        <f>R89</f>
        <v>0.73748500000000017</v>
      </c>
      <c r="S88" s="85"/>
      <c r="T88" s="183">
        <f>T89</f>
        <v>2.6514799999999998</v>
      </c>
      <c r="AT88" s="24" t="s">
        <v>71</v>
      </c>
      <c r="AU88" s="24" t="s">
        <v>122</v>
      </c>
      <c r="BK88" s="184">
        <f>BK89</f>
        <v>0</v>
      </c>
    </row>
    <row r="89" spans="2:65" s="11" customFormat="1" ht="37.35" customHeight="1">
      <c r="B89" s="185"/>
      <c r="C89" s="186"/>
      <c r="D89" s="187" t="s">
        <v>71</v>
      </c>
      <c r="E89" s="188" t="s">
        <v>637</v>
      </c>
      <c r="F89" s="188" t="s">
        <v>638</v>
      </c>
      <c r="G89" s="186"/>
      <c r="H89" s="186"/>
      <c r="I89" s="189"/>
      <c r="J89" s="190">
        <f>BK89</f>
        <v>0</v>
      </c>
      <c r="K89" s="186"/>
      <c r="L89" s="191"/>
      <c r="M89" s="192"/>
      <c r="N89" s="193"/>
      <c r="O89" s="193"/>
      <c r="P89" s="194">
        <f>P90+P119+P148+P156+P179</f>
        <v>0</v>
      </c>
      <c r="Q89" s="193"/>
      <c r="R89" s="194">
        <f>R90+R119+R148+R156+R179</f>
        <v>0.73748500000000017</v>
      </c>
      <c r="S89" s="193"/>
      <c r="T89" s="195">
        <f>T90+T119+T148+T156+T179</f>
        <v>2.6514799999999998</v>
      </c>
      <c r="AR89" s="196" t="s">
        <v>83</v>
      </c>
      <c r="AT89" s="197" t="s">
        <v>71</v>
      </c>
      <c r="AU89" s="197" t="s">
        <v>72</v>
      </c>
      <c r="AY89" s="196" t="s">
        <v>171</v>
      </c>
      <c r="BK89" s="198">
        <f>BK90+BK119+BK148+BK156+BK179</f>
        <v>0</v>
      </c>
    </row>
    <row r="90" spans="2:65" s="11" customFormat="1" ht="19.899999999999999" customHeight="1">
      <c r="B90" s="185"/>
      <c r="C90" s="186"/>
      <c r="D90" s="199" t="s">
        <v>71</v>
      </c>
      <c r="E90" s="200" t="s">
        <v>1674</v>
      </c>
      <c r="F90" s="200" t="s">
        <v>1675</v>
      </c>
      <c r="G90" s="186"/>
      <c r="H90" s="186"/>
      <c r="I90" s="189"/>
      <c r="J90" s="201">
        <f>BK90</f>
        <v>0</v>
      </c>
      <c r="K90" s="186"/>
      <c r="L90" s="191"/>
      <c r="M90" s="192"/>
      <c r="N90" s="193"/>
      <c r="O90" s="193"/>
      <c r="P90" s="194">
        <f>SUM(P91:P118)</f>
        <v>0</v>
      </c>
      <c r="Q90" s="193"/>
      <c r="R90" s="194">
        <f>SUM(R91:R118)</f>
        <v>7.8506999999999993E-2</v>
      </c>
      <c r="S90" s="193"/>
      <c r="T90" s="195">
        <f>SUM(T91:T118)</f>
        <v>1.5555300000000001</v>
      </c>
      <c r="AR90" s="196" t="s">
        <v>83</v>
      </c>
      <c r="AT90" s="197" t="s">
        <v>71</v>
      </c>
      <c r="AU90" s="197" t="s">
        <v>79</v>
      </c>
      <c r="AY90" s="196" t="s">
        <v>171</v>
      </c>
      <c r="BK90" s="198">
        <f>SUM(BK91:BK118)</f>
        <v>0</v>
      </c>
    </row>
    <row r="91" spans="2:65" s="1" customFormat="1" ht="22.5" customHeight="1">
      <c r="B91" s="41"/>
      <c r="C91" s="202" t="s">
        <v>79</v>
      </c>
      <c r="D91" s="202" t="s">
        <v>173</v>
      </c>
      <c r="E91" s="203" t="s">
        <v>1676</v>
      </c>
      <c r="F91" s="204" t="s">
        <v>1677</v>
      </c>
      <c r="G91" s="205" t="s">
        <v>281</v>
      </c>
      <c r="H91" s="206">
        <v>29</v>
      </c>
      <c r="I91" s="207"/>
      <c r="J91" s="208">
        <f>ROUND(I91*H91,2)</f>
        <v>0</v>
      </c>
      <c r="K91" s="204" t="s">
        <v>177</v>
      </c>
      <c r="L91" s="61"/>
      <c r="M91" s="209" t="s">
        <v>21</v>
      </c>
      <c r="N91" s="210" t="s">
        <v>43</v>
      </c>
      <c r="O91" s="42"/>
      <c r="P91" s="211">
        <f>O91*H91</f>
        <v>0</v>
      </c>
      <c r="Q91" s="211">
        <v>0</v>
      </c>
      <c r="R91" s="211">
        <f>Q91*H91</f>
        <v>0</v>
      </c>
      <c r="S91" s="211">
        <v>1.4919999999999999E-2</v>
      </c>
      <c r="T91" s="212">
        <f>S91*H91</f>
        <v>0.43267999999999995</v>
      </c>
      <c r="AR91" s="24" t="s">
        <v>273</v>
      </c>
      <c r="AT91" s="24" t="s">
        <v>173</v>
      </c>
      <c r="AU91" s="24" t="s">
        <v>83</v>
      </c>
      <c r="AY91" s="24" t="s">
        <v>171</v>
      </c>
      <c r="BE91" s="213">
        <f>IF(N91="základní",J91,0)</f>
        <v>0</v>
      </c>
      <c r="BF91" s="213">
        <f>IF(N91="snížená",J91,0)</f>
        <v>0</v>
      </c>
      <c r="BG91" s="213">
        <f>IF(N91="zákl. přenesená",J91,0)</f>
        <v>0</v>
      </c>
      <c r="BH91" s="213">
        <f>IF(N91="sníž. přenesená",J91,0)</f>
        <v>0</v>
      </c>
      <c r="BI91" s="213">
        <f>IF(N91="nulová",J91,0)</f>
        <v>0</v>
      </c>
      <c r="BJ91" s="24" t="s">
        <v>79</v>
      </c>
      <c r="BK91" s="213">
        <f>ROUND(I91*H91,2)</f>
        <v>0</v>
      </c>
      <c r="BL91" s="24" t="s">
        <v>273</v>
      </c>
      <c r="BM91" s="24" t="s">
        <v>1678</v>
      </c>
    </row>
    <row r="92" spans="2:65" s="12" customFormat="1" ht="13.5">
      <c r="B92" s="214"/>
      <c r="C92" s="215"/>
      <c r="D92" s="216" t="s">
        <v>180</v>
      </c>
      <c r="E92" s="217" t="s">
        <v>21</v>
      </c>
      <c r="F92" s="218" t="s">
        <v>1679</v>
      </c>
      <c r="G92" s="215"/>
      <c r="H92" s="219">
        <v>29</v>
      </c>
      <c r="I92" s="220"/>
      <c r="J92" s="215"/>
      <c r="K92" s="215"/>
      <c r="L92" s="221"/>
      <c r="M92" s="222"/>
      <c r="N92" s="223"/>
      <c r="O92" s="223"/>
      <c r="P92" s="223"/>
      <c r="Q92" s="223"/>
      <c r="R92" s="223"/>
      <c r="S92" s="223"/>
      <c r="T92" s="224"/>
      <c r="AT92" s="225" t="s">
        <v>180</v>
      </c>
      <c r="AU92" s="225" t="s">
        <v>83</v>
      </c>
      <c r="AV92" s="12" t="s">
        <v>83</v>
      </c>
      <c r="AW92" s="12" t="s">
        <v>35</v>
      </c>
      <c r="AX92" s="12" t="s">
        <v>79</v>
      </c>
      <c r="AY92" s="225" t="s">
        <v>171</v>
      </c>
    </row>
    <row r="93" spans="2:65" s="1" customFormat="1" ht="22.5" customHeight="1">
      <c r="B93" s="41"/>
      <c r="C93" s="202" t="s">
        <v>83</v>
      </c>
      <c r="D93" s="202" t="s">
        <v>173</v>
      </c>
      <c r="E93" s="203" t="s">
        <v>1680</v>
      </c>
      <c r="F93" s="204" t="s">
        <v>1681</v>
      </c>
      <c r="G93" s="205" t="s">
        <v>281</v>
      </c>
      <c r="H93" s="206">
        <v>35</v>
      </c>
      <c r="I93" s="207"/>
      <c r="J93" s="208">
        <f>ROUND(I93*H93,2)</f>
        <v>0</v>
      </c>
      <c r="K93" s="204" t="s">
        <v>177</v>
      </c>
      <c r="L93" s="61"/>
      <c r="M93" s="209" t="s">
        <v>21</v>
      </c>
      <c r="N93" s="210" t="s">
        <v>43</v>
      </c>
      <c r="O93" s="42"/>
      <c r="P93" s="211">
        <f>O93*H93</f>
        <v>0</v>
      </c>
      <c r="Q93" s="211">
        <v>0</v>
      </c>
      <c r="R93" s="211">
        <f>Q93*H93</f>
        <v>0</v>
      </c>
      <c r="S93" s="211">
        <v>3.065E-2</v>
      </c>
      <c r="T93" s="212">
        <f>S93*H93</f>
        <v>1.0727500000000001</v>
      </c>
      <c r="AR93" s="24" t="s">
        <v>273</v>
      </c>
      <c r="AT93" s="24" t="s">
        <v>173</v>
      </c>
      <c r="AU93" s="24" t="s">
        <v>83</v>
      </c>
      <c r="AY93" s="24" t="s">
        <v>171</v>
      </c>
      <c r="BE93" s="213">
        <f>IF(N93="základní",J93,0)</f>
        <v>0</v>
      </c>
      <c r="BF93" s="213">
        <f>IF(N93="snížená",J93,0)</f>
        <v>0</v>
      </c>
      <c r="BG93" s="213">
        <f>IF(N93="zákl. přenesená",J93,0)</f>
        <v>0</v>
      </c>
      <c r="BH93" s="213">
        <f>IF(N93="sníž. přenesená",J93,0)</f>
        <v>0</v>
      </c>
      <c r="BI93" s="213">
        <f>IF(N93="nulová",J93,0)</f>
        <v>0</v>
      </c>
      <c r="BJ93" s="24" t="s">
        <v>79</v>
      </c>
      <c r="BK93" s="213">
        <f>ROUND(I93*H93,2)</f>
        <v>0</v>
      </c>
      <c r="BL93" s="24" t="s">
        <v>273</v>
      </c>
      <c r="BM93" s="24" t="s">
        <v>1682</v>
      </c>
    </row>
    <row r="94" spans="2:65" s="1" customFormat="1" ht="22.5" customHeight="1">
      <c r="B94" s="41"/>
      <c r="C94" s="202" t="s">
        <v>99</v>
      </c>
      <c r="D94" s="202" t="s">
        <v>173</v>
      </c>
      <c r="E94" s="203" t="s">
        <v>1683</v>
      </c>
      <c r="F94" s="204" t="s">
        <v>1684</v>
      </c>
      <c r="G94" s="205" t="s">
        <v>281</v>
      </c>
      <c r="H94" s="206">
        <v>15</v>
      </c>
      <c r="I94" s="207"/>
      <c r="J94" s="208">
        <f>ROUND(I94*H94,2)</f>
        <v>0</v>
      </c>
      <c r="K94" s="204" t="s">
        <v>177</v>
      </c>
      <c r="L94" s="61"/>
      <c r="M94" s="209" t="s">
        <v>21</v>
      </c>
      <c r="N94" s="210" t="s">
        <v>43</v>
      </c>
      <c r="O94" s="42"/>
      <c r="P94" s="211">
        <f>O94*H94</f>
        <v>0</v>
      </c>
      <c r="Q94" s="211">
        <v>0</v>
      </c>
      <c r="R94" s="211">
        <f>Q94*H94</f>
        <v>0</v>
      </c>
      <c r="S94" s="211">
        <v>2.0999999999999999E-3</v>
      </c>
      <c r="T94" s="212">
        <f>S94*H94</f>
        <v>3.15E-2</v>
      </c>
      <c r="AR94" s="24" t="s">
        <v>273</v>
      </c>
      <c r="AT94" s="24" t="s">
        <v>173</v>
      </c>
      <c r="AU94" s="24" t="s">
        <v>83</v>
      </c>
      <c r="AY94" s="24" t="s">
        <v>171</v>
      </c>
      <c r="BE94" s="213">
        <f>IF(N94="základní",J94,0)</f>
        <v>0</v>
      </c>
      <c r="BF94" s="213">
        <f>IF(N94="snížená",J94,0)</f>
        <v>0</v>
      </c>
      <c r="BG94" s="213">
        <f>IF(N94="zákl. přenesená",J94,0)</f>
        <v>0</v>
      </c>
      <c r="BH94" s="213">
        <f>IF(N94="sníž. přenesená",J94,0)</f>
        <v>0</v>
      </c>
      <c r="BI94" s="213">
        <f>IF(N94="nulová",J94,0)</f>
        <v>0</v>
      </c>
      <c r="BJ94" s="24" t="s">
        <v>79</v>
      </c>
      <c r="BK94" s="213">
        <f>ROUND(I94*H94,2)</f>
        <v>0</v>
      </c>
      <c r="BL94" s="24" t="s">
        <v>273</v>
      </c>
      <c r="BM94" s="24" t="s">
        <v>1685</v>
      </c>
    </row>
    <row r="95" spans="2:65" s="1" customFormat="1" ht="22.5" customHeight="1">
      <c r="B95" s="41"/>
      <c r="C95" s="202" t="s">
        <v>178</v>
      </c>
      <c r="D95" s="202" t="s">
        <v>173</v>
      </c>
      <c r="E95" s="203" t="s">
        <v>1686</v>
      </c>
      <c r="F95" s="204" t="s">
        <v>1687</v>
      </c>
      <c r="G95" s="205" t="s">
        <v>281</v>
      </c>
      <c r="H95" s="206">
        <v>9</v>
      </c>
      <c r="I95" s="207"/>
      <c r="J95" s="208">
        <f>ROUND(I95*H95,2)</f>
        <v>0</v>
      </c>
      <c r="K95" s="204" t="s">
        <v>177</v>
      </c>
      <c r="L95" s="61"/>
      <c r="M95" s="209" t="s">
        <v>21</v>
      </c>
      <c r="N95" s="210" t="s">
        <v>43</v>
      </c>
      <c r="O95" s="42"/>
      <c r="P95" s="211">
        <f>O95*H95</f>
        <v>0</v>
      </c>
      <c r="Q95" s="211">
        <v>5.5999999999999995E-4</v>
      </c>
      <c r="R95" s="211">
        <f>Q95*H95</f>
        <v>5.0399999999999993E-3</v>
      </c>
      <c r="S95" s="211">
        <v>0</v>
      </c>
      <c r="T95" s="212">
        <f>S95*H95</f>
        <v>0</v>
      </c>
      <c r="AR95" s="24" t="s">
        <v>273</v>
      </c>
      <c r="AT95" s="24" t="s">
        <v>173</v>
      </c>
      <c r="AU95" s="24" t="s">
        <v>83</v>
      </c>
      <c r="AY95" s="24" t="s">
        <v>171</v>
      </c>
      <c r="BE95" s="213">
        <f>IF(N95="základní",J95,0)</f>
        <v>0</v>
      </c>
      <c r="BF95" s="213">
        <f>IF(N95="snížená",J95,0)</f>
        <v>0</v>
      </c>
      <c r="BG95" s="213">
        <f>IF(N95="zákl. přenesená",J95,0)</f>
        <v>0</v>
      </c>
      <c r="BH95" s="213">
        <f>IF(N95="sníž. přenesená",J95,0)</f>
        <v>0</v>
      </c>
      <c r="BI95" s="213">
        <f>IF(N95="nulová",J95,0)</f>
        <v>0</v>
      </c>
      <c r="BJ95" s="24" t="s">
        <v>79</v>
      </c>
      <c r="BK95" s="213">
        <f>ROUND(I95*H95,2)</f>
        <v>0</v>
      </c>
      <c r="BL95" s="24" t="s">
        <v>273</v>
      </c>
      <c r="BM95" s="24" t="s">
        <v>1688</v>
      </c>
    </row>
    <row r="96" spans="2:65" s="12" customFormat="1" ht="13.5">
      <c r="B96" s="214"/>
      <c r="C96" s="215"/>
      <c r="D96" s="216" t="s">
        <v>180</v>
      </c>
      <c r="E96" s="217" t="s">
        <v>21</v>
      </c>
      <c r="F96" s="218" t="s">
        <v>1689</v>
      </c>
      <c r="G96" s="215"/>
      <c r="H96" s="219">
        <v>9</v>
      </c>
      <c r="I96" s="220"/>
      <c r="J96" s="215"/>
      <c r="K96" s="215"/>
      <c r="L96" s="221"/>
      <c r="M96" s="222"/>
      <c r="N96" s="223"/>
      <c r="O96" s="223"/>
      <c r="P96" s="223"/>
      <c r="Q96" s="223"/>
      <c r="R96" s="223"/>
      <c r="S96" s="223"/>
      <c r="T96" s="224"/>
      <c r="AT96" s="225" t="s">
        <v>180</v>
      </c>
      <c r="AU96" s="225" t="s">
        <v>83</v>
      </c>
      <c r="AV96" s="12" t="s">
        <v>83</v>
      </c>
      <c r="AW96" s="12" t="s">
        <v>35</v>
      </c>
      <c r="AX96" s="12" t="s">
        <v>79</v>
      </c>
      <c r="AY96" s="225" t="s">
        <v>171</v>
      </c>
    </row>
    <row r="97" spans="2:65" s="1" customFormat="1" ht="22.5" customHeight="1">
      <c r="B97" s="41"/>
      <c r="C97" s="202" t="s">
        <v>196</v>
      </c>
      <c r="D97" s="202" t="s">
        <v>173</v>
      </c>
      <c r="E97" s="203" t="s">
        <v>1690</v>
      </c>
      <c r="F97" s="204" t="s">
        <v>1691</v>
      </c>
      <c r="G97" s="205" t="s">
        <v>281</v>
      </c>
      <c r="H97" s="206">
        <v>32</v>
      </c>
      <c r="I97" s="207"/>
      <c r="J97" s="208">
        <f>ROUND(I97*H97,2)</f>
        <v>0</v>
      </c>
      <c r="K97" s="204" t="s">
        <v>177</v>
      </c>
      <c r="L97" s="61"/>
      <c r="M97" s="209" t="s">
        <v>21</v>
      </c>
      <c r="N97" s="210" t="s">
        <v>43</v>
      </c>
      <c r="O97" s="42"/>
      <c r="P97" s="211">
        <f>O97*H97</f>
        <v>0</v>
      </c>
      <c r="Q97" s="211">
        <v>1.09E-3</v>
      </c>
      <c r="R97" s="211">
        <f>Q97*H97</f>
        <v>3.4880000000000001E-2</v>
      </c>
      <c r="S97" s="211">
        <v>0</v>
      </c>
      <c r="T97" s="212">
        <f>S97*H97</f>
        <v>0</v>
      </c>
      <c r="AR97" s="24" t="s">
        <v>273</v>
      </c>
      <c r="AT97" s="24" t="s">
        <v>173</v>
      </c>
      <c r="AU97" s="24" t="s">
        <v>83</v>
      </c>
      <c r="AY97" s="24" t="s">
        <v>171</v>
      </c>
      <c r="BE97" s="213">
        <f>IF(N97="základní",J97,0)</f>
        <v>0</v>
      </c>
      <c r="BF97" s="213">
        <f>IF(N97="snížená",J97,0)</f>
        <v>0</v>
      </c>
      <c r="BG97" s="213">
        <f>IF(N97="zákl. přenesená",J97,0)</f>
        <v>0</v>
      </c>
      <c r="BH97" s="213">
        <f>IF(N97="sníž. přenesená",J97,0)</f>
        <v>0</v>
      </c>
      <c r="BI97" s="213">
        <f>IF(N97="nulová",J97,0)</f>
        <v>0</v>
      </c>
      <c r="BJ97" s="24" t="s">
        <v>79</v>
      </c>
      <c r="BK97" s="213">
        <f>ROUND(I97*H97,2)</f>
        <v>0</v>
      </c>
      <c r="BL97" s="24" t="s">
        <v>273</v>
      </c>
      <c r="BM97" s="24" t="s">
        <v>1692</v>
      </c>
    </row>
    <row r="98" spans="2:65" s="12" customFormat="1" ht="13.5">
      <c r="B98" s="214"/>
      <c r="C98" s="215"/>
      <c r="D98" s="216" t="s">
        <v>180</v>
      </c>
      <c r="E98" s="217" t="s">
        <v>21</v>
      </c>
      <c r="F98" s="218" t="s">
        <v>1693</v>
      </c>
      <c r="G98" s="215"/>
      <c r="H98" s="219">
        <v>32</v>
      </c>
      <c r="I98" s="220"/>
      <c r="J98" s="215"/>
      <c r="K98" s="215"/>
      <c r="L98" s="221"/>
      <c r="M98" s="222"/>
      <c r="N98" s="223"/>
      <c r="O98" s="223"/>
      <c r="P98" s="223"/>
      <c r="Q98" s="223"/>
      <c r="R98" s="223"/>
      <c r="S98" s="223"/>
      <c r="T98" s="224"/>
      <c r="AT98" s="225" t="s">
        <v>180</v>
      </c>
      <c r="AU98" s="225" t="s">
        <v>83</v>
      </c>
      <c r="AV98" s="12" t="s">
        <v>83</v>
      </c>
      <c r="AW98" s="12" t="s">
        <v>35</v>
      </c>
      <c r="AX98" s="12" t="s">
        <v>79</v>
      </c>
      <c r="AY98" s="225" t="s">
        <v>171</v>
      </c>
    </row>
    <row r="99" spans="2:65" s="1" customFormat="1" ht="22.5" customHeight="1">
      <c r="B99" s="41"/>
      <c r="C99" s="202" t="s">
        <v>201</v>
      </c>
      <c r="D99" s="202" t="s">
        <v>173</v>
      </c>
      <c r="E99" s="203" t="s">
        <v>1694</v>
      </c>
      <c r="F99" s="204" t="s">
        <v>1695</v>
      </c>
      <c r="G99" s="205" t="s">
        <v>281</v>
      </c>
      <c r="H99" s="206">
        <v>19.5</v>
      </c>
      <c r="I99" s="207"/>
      <c r="J99" s="208">
        <f>ROUND(I99*H99,2)</f>
        <v>0</v>
      </c>
      <c r="K99" s="204" t="s">
        <v>177</v>
      </c>
      <c r="L99" s="61"/>
      <c r="M99" s="209" t="s">
        <v>21</v>
      </c>
      <c r="N99" s="210" t="s">
        <v>43</v>
      </c>
      <c r="O99" s="42"/>
      <c r="P99" s="211">
        <f>O99*H99</f>
        <v>0</v>
      </c>
      <c r="Q99" s="211">
        <v>8.3000000000000001E-4</v>
      </c>
      <c r="R99" s="211">
        <f>Q99*H99</f>
        <v>1.6185000000000001E-2</v>
      </c>
      <c r="S99" s="211">
        <v>0</v>
      </c>
      <c r="T99" s="212">
        <f>S99*H99</f>
        <v>0</v>
      </c>
      <c r="AR99" s="24" t="s">
        <v>273</v>
      </c>
      <c r="AT99" s="24" t="s">
        <v>173</v>
      </c>
      <c r="AU99" s="24" t="s">
        <v>83</v>
      </c>
      <c r="AY99" s="24" t="s">
        <v>171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24" t="s">
        <v>79</v>
      </c>
      <c r="BK99" s="213">
        <f>ROUND(I99*H99,2)</f>
        <v>0</v>
      </c>
      <c r="BL99" s="24" t="s">
        <v>273</v>
      </c>
      <c r="BM99" s="24" t="s">
        <v>1696</v>
      </c>
    </row>
    <row r="100" spans="2:65" s="12" customFormat="1" ht="13.5">
      <c r="B100" s="214"/>
      <c r="C100" s="215"/>
      <c r="D100" s="216" t="s">
        <v>180</v>
      </c>
      <c r="E100" s="217" t="s">
        <v>21</v>
      </c>
      <c r="F100" s="218" t="s">
        <v>1697</v>
      </c>
      <c r="G100" s="215"/>
      <c r="H100" s="219">
        <v>19.5</v>
      </c>
      <c r="I100" s="220"/>
      <c r="J100" s="215"/>
      <c r="K100" s="215"/>
      <c r="L100" s="221"/>
      <c r="M100" s="222"/>
      <c r="N100" s="223"/>
      <c r="O100" s="223"/>
      <c r="P100" s="223"/>
      <c r="Q100" s="223"/>
      <c r="R100" s="223"/>
      <c r="S100" s="223"/>
      <c r="T100" s="224"/>
      <c r="AT100" s="225" t="s">
        <v>180</v>
      </c>
      <c r="AU100" s="225" t="s">
        <v>83</v>
      </c>
      <c r="AV100" s="12" t="s">
        <v>83</v>
      </c>
      <c r="AW100" s="12" t="s">
        <v>35</v>
      </c>
      <c r="AX100" s="12" t="s">
        <v>79</v>
      </c>
      <c r="AY100" s="225" t="s">
        <v>171</v>
      </c>
    </row>
    <row r="101" spans="2:65" s="1" customFormat="1" ht="22.5" customHeight="1">
      <c r="B101" s="41"/>
      <c r="C101" s="202" t="s">
        <v>209</v>
      </c>
      <c r="D101" s="202" t="s">
        <v>173</v>
      </c>
      <c r="E101" s="203" t="s">
        <v>1698</v>
      </c>
      <c r="F101" s="204" t="s">
        <v>1699</v>
      </c>
      <c r="G101" s="205" t="s">
        <v>281</v>
      </c>
      <c r="H101" s="206">
        <v>5</v>
      </c>
      <c r="I101" s="207"/>
      <c r="J101" s="208">
        <f>ROUND(I101*H101,2)</f>
        <v>0</v>
      </c>
      <c r="K101" s="204" t="s">
        <v>21</v>
      </c>
      <c r="L101" s="61"/>
      <c r="M101" s="209" t="s">
        <v>21</v>
      </c>
      <c r="N101" s="210" t="s">
        <v>43</v>
      </c>
      <c r="O101" s="42"/>
      <c r="P101" s="211">
        <f>O101*H101</f>
        <v>0</v>
      </c>
      <c r="Q101" s="211">
        <v>2.9E-4</v>
      </c>
      <c r="R101" s="211">
        <f>Q101*H101</f>
        <v>1.4499999999999999E-3</v>
      </c>
      <c r="S101" s="211">
        <v>0</v>
      </c>
      <c r="T101" s="212">
        <f>S101*H101</f>
        <v>0</v>
      </c>
      <c r="AR101" s="24" t="s">
        <v>273</v>
      </c>
      <c r="AT101" s="24" t="s">
        <v>173</v>
      </c>
      <c r="AU101" s="24" t="s">
        <v>83</v>
      </c>
      <c r="AY101" s="24" t="s">
        <v>171</v>
      </c>
      <c r="BE101" s="213">
        <f>IF(N101="základní",J101,0)</f>
        <v>0</v>
      </c>
      <c r="BF101" s="213">
        <f>IF(N101="snížená",J101,0)</f>
        <v>0</v>
      </c>
      <c r="BG101" s="213">
        <f>IF(N101="zákl. přenesená",J101,0)</f>
        <v>0</v>
      </c>
      <c r="BH101" s="213">
        <f>IF(N101="sníž. přenesená",J101,0)</f>
        <v>0</v>
      </c>
      <c r="BI101" s="213">
        <f>IF(N101="nulová",J101,0)</f>
        <v>0</v>
      </c>
      <c r="BJ101" s="24" t="s">
        <v>79</v>
      </c>
      <c r="BK101" s="213">
        <f>ROUND(I101*H101,2)</f>
        <v>0</v>
      </c>
      <c r="BL101" s="24" t="s">
        <v>273</v>
      </c>
      <c r="BM101" s="24" t="s">
        <v>1700</v>
      </c>
    </row>
    <row r="102" spans="2:65" s="12" customFormat="1" ht="13.5">
      <c r="B102" s="214"/>
      <c r="C102" s="215"/>
      <c r="D102" s="216" t="s">
        <v>180</v>
      </c>
      <c r="E102" s="217" t="s">
        <v>21</v>
      </c>
      <c r="F102" s="218" t="s">
        <v>1701</v>
      </c>
      <c r="G102" s="215"/>
      <c r="H102" s="219">
        <v>5</v>
      </c>
      <c r="I102" s="220"/>
      <c r="J102" s="215"/>
      <c r="K102" s="215"/>
      <c r="L102" s="221"/>
      <c r="M102" s="222"/>
      <c r="N102" s="223"/>
      <c r="O102" s="223"/>
      <c r="P102" s="223"/>
      <c r="Q102" s="223"/>
      <c r="R102" s="223"/>
      <c r="S102" s="223"/>
      <c r="T102" s="224"/>
      <c r="AT102" s="225" t="s">
        <v>180</v>
      </c>
      <c r="AU102" s="225" t="s">
        <v>83</v>
      </c>
      <c r="AV102" s="12" t="s">
        <v>83</v>
      </c>
      <c r="AW102" s="12" t="s">
        <v>35</v>
      </c>
      <c r="AX102" s="12" t="s">
        <v>79</v>
      </c>
      <c r="AY102" s="225" t="s">
        <v>171</v>
      </c>
    </row>
    <row r="103" spans="2:65" s="1" customFormat="1" ht="22.5" customHeight="1">
      <c r="B103" s="41"/>
      <c r="C103" s="202" t="s">
        <v>215</v>
      </c>
      <c r="D103" s="202" t="s">
        <v>173</v>
      </c>
      <c r="E103" s="203" t="s">
        <v>1702</v>
      </c>
      <c r="F103" s="204" t="s">
        <v>1703</v>
      </c>
      <c r="G103" s="205" t="s">
        <v>281</v>
      </c>
      <c r="H103" s="206">
        <v>1.8</v>
      </c>
      <c r="I103" s="207"/>
      <c r="J103" s="208">
        <f>ROUND(I103*H103,2)</f>
        <v>0</v>
      </c>
      <c r="K103" s="204" t="s">
        <v>177</v>
      </c>
      <c r="L103" s="61"/>
      <c r="M103" s="209" t="s">
        <v>21</v>
      </c>
      <c r="N103" s="210" t="s">
        <v>43</v>
      </c>
      <c r="O103" s="42"/>
      <c r="P103" s="211">
        <f>O103*H103</f>
        <v>0</v>
      </c>
      <c r="Q103" s="211">
        <v>2.9E-4</v>
      </c>
      <c r="R103" s="211">
        <f>Q103*H103</f>
        <v>5.22E-4</v>
      </c>
      <c r="S103" s="211">
        <v>0</v>
      </c>
      <c r="T103" s="212">
        <f>S103*H103</f>
        <v>0</v>
      </c>
      <c r="AR103" s="24" t="s">
        <v>273</v>
      </c>
      <c r="AT103" s="24" t="s">
        <v>173</v>
      </c>
      <c r="AU103" s="24" t="s">
        <v>83</v>
      </c>
      <c r="AY103" s="24" t="s">
        <v>171</v>
      </c>
      <c r="BE103" s="213">
        <f>IF(N103="základní",J103,0)</f>
        <v>0</v>
      </c>
      <c r="BF103" s="213">
        <f>IF(N103="snížená",J103,0)</f>
        <v>0</v>
      </c>
      <c r="BG103" s="213">
        <f>IF(N103="zákl. přenesená",J103,0)</f>
        <v>0</v>
      </c>
      <c r="BH103" s="213">
        <f>IF(N103="sníž. přenesená",J103,0)</f>
        <v>0</v>
      </c>
      <c r="BI103" s="213">
        <f>IF(N103="nulová",J103,0)</f>
        <v>0</v>
      </c>
      <c r="BJ103" s="24" t="s">
        <v>79</v>
      </c>
      <c r="BK103" s="213">
        <f>ROUND(I103*H103,2)</f>
        <v>0</v>
      </c>
      <c r="BL103" s="24" t="s">
        <v>273</v>
      </c>
      <c r="BM103" s="24" t="s">
        <v>1704</v>
      </c>
    </row>
    <row r="104" spans="2:65" s="12" customFormat="1" ht="13.5">
      <c r="B104" s="214"/>
      <c r="C104" s="215"/>
      <c r="D104" s="216" t="s">
        <v>180</v>
      </c>
      <c r="E104" s="217" t="s">
        <v>21</v>
      </c>
      <c r="F104" s="218" t="s">
        <v>1705</v>
      </c>
      <c r="G104" s="215"/>
      <c r="H104" s="219">
        <v>1.8</v>
      </c>
      <c r="I104" s="220"/>
      <c r="J104" s="215"/>
      <c r="K104" s="215"/>
      <c r="L104" s="221"/>
      <c r="M104" s="222"/>
      <c r="N104" s="223"/>
      <c r="O104" s="223"/>
      <c r="P104" s="223"/>
      <c r="Q104" s="223"/>
      <c r="R104" s="223"/>
      <c r="S104" s="223"/>
      <c r="T104" s="224"/>
      <c r="AT104" s="225" t="s">
        <v>180</v>
      </c>
      <c r="AU104" s="225" t="s">
        <v>83</v>
      </c>
      <c r="AV104" s="12" t="s">
        <v>83</v>
      </c>
      <c r="AW104" s="12" t="s">
        <v>35</v>
      </c>
      <c r="AX104" s="12" t="s">
        <v>79</v>
      </c>
      <c r="AY104" s="225" t="s">
        <v>171</v>
      </c>
    </row>
    <row r="105" spans="2:65" s="1" customFormat="1" ht="22.5" customHeight="1">
      <c r="B105" s="41"/>
      <c r="C105" s="202" t="s">
        <v>220</v>
      </c>
      <c r="D105" s="202" t="s">
        <v>173</v>
      </c>
      <c r="E105" s="203" t="s">
        <v>1706</v>
      </c>
      <c r="F105" s="204" t="s">
        <v>1707</v>
      </c>
      <c r="G105" s="205" t="s">
        <v>281</v>
      </c>
      <c r="H105" s="206">
        <v>36</v>
      </c>
      <c r="I105" s="207"/>
      <c r="J105" s="208">
        <f>ROUND(I105*H105,2)</f>
        <v>0</v>
      </c>
      <c r="K105" s="204" t="s">
        <v>177</v>
      </c>
      <c r="L105" s="61"/>
      <c r="M105" s="209" t="s">
        <v>21</v>
      </c>
      <c r="N105" s="210" t="s">
        <v>43</v>
      </c>
      <c r="O105" s="42"/>
      <c r="P105" s="211">
        <f>O105*H105</f>
        <v>0</v>
      </c>
      <c r="Q105" s="211">
        <v>3.5E-4</v>
      </c>
      <c r="R105" s="211">
        <f>Q105*H105</f>
        <v>1.26E-2</v>
      </c>
      <c r="S105" s="211">
        <v>0</v>
      </c>
      <c r="T105" s="212">
        <f>S105*H105</f>
        <v>0</v>
      </c>
      <c r="AR105" s="24" t="s">
        <v>273</v>
      </c>
      <c r="AT105" s="24" t="s">
        <v>173</v>
      </c>
      <c r="AU105" s="24" t="s">
        <v>83</v>
      </c>
      <c r="AY105" s="24" t="s">
        <v>171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24" t="s">
        <v>79</v>
      </c>
      <c r="BK105" s="213">
        <f>ROUND(I105*H105,2)</f>
        <v>0</v>
      </c>
      <c r="BL105" s="24" t="s">
        <v>273</v>
      </c>
      <c r="BM105" s="24" t="s">
        <v>1708</v>
      </c>
    </row>
    <row r="106" spans="2:65" s="12" customFormat="1" ht="13.5">
      <c r="B106" s="214"/>
      <c r="C106" s="215"/>
      <c r="D106" s="216" t="s">
        <v>180</v>
      </c>
      <c r="E106" s="217" t="s">
        <v>21</v>
      </c>
      <c r="F106" s="218" t="s">
        <v>1709</v>
      </c>
      <c r="G106" s="215"/>
      <c r="H106" s="219">
        <v>36</v>
      </c>
      <c r="I106" s="220"/>
      <c r="J106" s="215"/>
      <c r="K106" s="215"/>
      <c r="L106" s="221"/>
      <c r="M106" s="222"/>
      <c r="N106" s="223"/>
      <c r="O106" s="223"/>
      <c r="P106" s="223"/>
      <c r="Q106" s="223"/>
      <c r="R106" s="223"/>
      <c r="S106" s="223"/>
      <c r="T106" s="224"/>
      <c r="AT106" s="225" t="s">
        <v>180</v>
      </c>
      <c r="AU106" s="225" t="s">
        <v>83</v>
      </c>
      <c r="AV106" s="12" t="s">
        <v>83</v>
      </c>
      <c r="AW106" s="12" t="s">
        <v>35</v>
      </c>
      <c r="AX106" s="12" t="s">
        <v>79</v>
      </c>
      <c r="AY106" s="225" t="s">
        <v>171</v>
      </c>
    </row>
    <row r="107" spans="2:65" s="1" customFormat="1" ht="22.5" customHeight="1">
      <c r="B107" s="41"/>
      <c r="C107" s="202" t="s">
        <v>226</v>
      </c>
      <c r="D107" s="202" t="s">
        <v>173</v>
      </c>
      <c r="E107" s="203" t="s">
        <v>1710</v>
      </c>
      <c r="F107" s="204" t="s">
        <v>1711</v>
      </c>
      <c r="G107" s="205" t="s">
        <v>281</v>
      </c>
      <c r="H107" s="206">
        <v>3</v>
      </c>
      <c r="I107" s="207"/>
      <c r="J107" s="208">
        <f t="shared" ref="J107:J118" si="0">ROUND(I107*H107,2)</f>
        <v>0</v>
      </c>
      <c r="K107" s="204" t="s">
        <v>177</v>
      </c>
      <c r="L107" s="61"/>
      <c r="M107" s="209" t="s">
        <v>21</v>
      </c>
      <c r="N107" s="210" t="s">
        <v>43</v>
      </c>
      <c r="O107" s="42"/>
      <c r="P107" s="211">
        <f t="shared" ref="P107:P118" si="1">O107*H107</f>
        <v>0</v>
      </c>
      <c r="Q107" s="211">
        <v>5.6999999999999998E-4</v>
      </c>
      <c r="R107" s="211">
        <f t="shared" ref="R107:R118" si="2">Q107*H107</f>
        <v>1.7099999999999999E-3</v>
      </c>
      <c r="S107" s="211">
        <v>0</v>
      </c>
      <c r="T107" s="212">
        <f t="shared" ref="T107:T118" si="3">S107*H107</f>
        <v>0</v>
      </c>
      <c r="AR107" s="24" t="s">
        <v>273</v>
      </c>
      <c r="AT107" s="24" t="s">
        <v>173</v>
      </c>
      <c r="AU107" s="24" t="s">
        <v>83</v>
      </c>
      <c r="AY107" s="24" t="s">
        <v>171</v>
      </c>
      <c r="BE107" s="213">
        <f t="shared" ref="BE107:BE118" si="4">IF(N107="základní",J107,0)</f>
        <v>0</v>
      </c>
      <c r="BF107" s="213">
        <f t="shared" ref="BF107:BF118" si="5">IF(N107="snížená",J107,0)</f>
        <v>0</v>
      </c>
      <c r="BG107" s="213">
        <f t="shared" ref="BG107:BG118" si="6">IF(N107="zákl. přenesená",J107,0)</f>
        <v>0</v>
      </c>
      <c r="BH107" s="213">
        <f t="shared" ref="BH107:BH118" si="7">IF(N107="sníž. přenesená",J107,0)</f>
        <v>0</v>
      </c>
      <c r="BI107" s="213">
        <f t="shared" ref="BI107:BI118" si="8">IF(N107="nulová",J107,0)</f>
        <v>0</v>
      </c>
      <c r="BJ107" s="24" t="s">
        <v>79</v>
      </c>
      <c r="BK107" s="213">
        <f t="shared" ref="BK107:BK118" si="9">ROUND(I107*H107,2)</f>
        <v>0</v>
      </c>
      <c r="BL107" s="24" t="s">
        <v>273</v>
      </c>
      <c r="BM107" s="24" t="s">
        <v>1712</v>
      </c>
    </row>
    <row r="108" spans="2:65" s="1" customFormat="1" ht="22.5" customHeight="1">
      <c r="B108" s="41"/>
      <c r="C108" s="202" t="s">
        <v>238</v>
      </c>
      <c r="D108" s="202" t="s">
        <v>173</v>
      </c>
      <c r="E108" s="203" t="s">
        <v>1713</v>
      </c>
      <c r="F108" s="204" t="s">
        <v>1714</v>
      </c>
      <c r="G108" s="205" t="s">
        <v>176</v>
      </c>
      <c r="H108" s="206">
        <v>7</v>
      </c>
      <c r="I108" s="207"/>
      <c r="J108" s="208">
        <f t="shared" si="0"/>
        <v>0</v>
      </c>
      <c r="K108" s="204" t="s">
        <v>177</v>
      </c>
      <c r="L108" s="61"/>
      <c r="M108" s="209" t="s">
        <v>21</v>
      </c>
      <c r="N108" s="210" t="s">
        <v>43</v>
      </c>
      <c r="O108" s="42"/>
      <c r="P108" s="211">
        <f t="shared" si="1"/>
        <v>0</v>
      </c>
      <c r="Q108" s="211">
        <v>0</v>
      </c>
      <c r="R108" s="211">
        <f t="shared" si="2"/>
        <v>0</v>
      </c>
      <c r="S108" s="211">
        <v>0</v>
      </c>
      <c r="T108" s="212">
        <f t="shared" si="3"/>
        <v>0</v>
      </c>
      <c r="AR108" s="24" t="s">
        <v>273</v>
      </c>
      <c r="AT108" s="24" t="s">
        <v>173</v>
      </c>
      <c r="AU108" s="24" t="s">
        <v>83</v>
      </c>
      <c r="AY108" s="24" t="s">
        <v>171</v>
      </c>
      <c r="BE108" s="213">
        <f t="shared" si="4"/>
        <v>0</v>
      </c>
      <c r="BF108" s="213">
        <f t="shared" si="5"/>
        <v>0</v>
      </c>
      <c r="BG108" s="213">
        <f t="shared" si="6"/>
        <v>0</v>
      </c>
      <c r="BH108" s="213">
        <f t="shared" si="7"/>
        <v>0</v>
      </c>
      <c r="BI108" s="213">
        <f t="shared" si="8"/>
        <v>0</v>
      </c>
      <c r="BJ108" s="24" t="s">
        <v>79</v>
      </c>
      <c r="BK108" s="213">
        <f t="shared" si="9"/>
        <v>0</v>
      </c>
      <c r="BL108" s="24" t="s">
        <v>273</v>
      </c>
      <c r="BM108" s="24" t="s">
        <v>1715</v>
      </c>
    </row>
    <row r="109" spans="2:65" s="1" customFormat="1" ht="22.5" customHeight="1">
      <c r="B109" s="41"/>
      <c r="C109" s="202" t="s">
        <v>245</v>
      </c>
      <c r="D109" s="202" t="s">
        <v>173</v>
      </c>
      <c r="E109" s="203" t="s">
        <v>1716</v>
      </c>
      <c r="F109" s="204" t="s">
        <v>1717</v>
      </c>
      <c r="G109" s="205" t="s">
        <v>176</v>
      </c>
      <c r="H109" s="206">
        <v>9</v>
      </c>
      <c r="I109" s="207"/>
      <c r="J109" s="208">
        <f t="shared" si="0"/>
        <v>0</v>
      </c>
      <c r="K109" s="204" t="s">
        <v>177</v>
      </c>
      <c r="L109" s="61"/>
      <c r="M109" s="209" t="s">
        <v>21</v>
      </c>
      <c r="N109" s="210" t="s">
        <v>43</v>
      </c>
      <c r="O109" s="42"/>
      <c r="P109" s="211">
        <f t="shared" si="1"/>
        <v>0</v>
      </c>
      <c r="Q109" s="211">
        <v>0</v>
      </c>
      <c r="R109" s="211">
        <f t="shared" si="2"/>
        <v>0</v>
      </c>
      <c r="S109" s="211">
        <v>0</v>
      </c>
      <c r="T109" s="212">
        <f t="shared" si="3"/>
        <v>0</v>
      </c>
      <c r="AR109" s="24" t="s">
        <v>273</v>
      </c>
      <c r="AT109" s="24" t="s">
        <v>173</v>
      </c>
      <c r="AU109" s="24" t="s">
        <v>83</v>
      </c>
      <c r="AY109" s="24" t="s">
        <v>171</v>
      </c>
      <c r="BE109" s="213">
        <f t="shared" si="4"/>
        <v>0</v>
      </c>
      <c r="BF109" s="213">
        <f t="shared" si="5"/>
        <v>0</v>
      </c>
      <c r="BG109" s="213">
        <f t="shared" si="6"/>
        <v>0</v>
      </c>
      <c r="BH109" s="213">
        <f t="shared" si="7"/>
        <v>0</v>
      </c>
      <c r="BI109" s="213">
        <f t="shared" si="8"/>
        <v>0</v>
      </c>
      <c r="BJ109" s="24" t="s">
        <v>79</v>
      </c>
      <c r="BK109" s="213">
        <f t="shared" si="9"/>
        <v>0</v>
      </c>
      <c r="BL109" s="24" t="s">
        <v>273</v>
      </c>
      <c r="BM109" s="24" t="s">
        <v>1718</v>
      </c>
    </row>
    <row r="110" spans="2:65" s="1" customFormat="1" ht="22.5" customHeight="1">
      <c r="B110" s="41"/>
      <c r="C110" s="202" t="s">
        <v>251</v>
      </c>
      <c r="D110" s="202" t="s">
        <v>173</v>
      </c>
      <c r="E110" s="203" t="s">
        <v>1719</v>
      </c>
      <c r="F110" s="204" t="s">
        <v>1720</v>
      </c>
      <c r="G110" s="205" t="s">
        <v>176</v>
      </c>
      <c r="H110" s="206">
        <v>1</v>
      </c>
      <c r="I110" s="207"/>
      <c r="J110" s="208">
        <f t="shared" si="0"/>
        <v>0</v>
      </c>
      <c r="K110" s="204" t="s">
        <v>177</v>
      </c>
      <c r="L110" s="61"/>
      <c r="M110" s="209" t="s">
        <v>21</v>
      </c>
      <c r="N110" s="210" t="s">
        <v>43</v>
      </c>
      <c r="O110" s="42"/>
      <c r="P110" s="211">
        <f t="shared" si="1"/>
        <v>0</v>
      </c>
      <c r="Q110" s="211">
        <v>0</v>
      </c>
      <c r="R110" s="211">
        <f t="shared" si="2"/>
        <v>0</v>
      </c>
      <c r="S110" s="211">
        <v>0</v>
      </c>
      <c r="T110" s="212">
        <f t="shared" si="3"/>
        <v>0</v>
      </c>
      <c r="AR110" s="24" t="s">
        <v>273</v>
      </c>
      <c r="AT110" s="24" t="s">
        <v>173</v>
      </c>
      <c r="AU110" s="24" t="s">
        <v>83</v>
      </c>
      <c r="AY110" s="24" t="s">
        <v>171</v>
      </c>
      <c r="BE110" s="213">
        <f t="shared" si="4"/>
        <v>0</v>
      </c>
      <c r="BF110" s="213">
        <f t="shared" si="5"/>
        <v>0</v>
      </c>
      <c r="BG110" s="213">
        <f t="shared" si="6"/>
        <v>0</v>
      </c>
      <c r="BH110" s="213">
        <f t="shared" si="7"/>
        <v>0</v>
      </c>
      <c r="BI110" s="213">
        <f t="shared" si="8"/>
        <v>0</v>
      </c>
      <c r="BJ110" s="24" t="s">
        <v>79</v>
      </c>
      <c r="BK110" s="213">
        <f t="shared" si="9"/>
        <v>0</v>
      </c>
      <c r="BL110" s="24" t="s">
        <v>273</v>
      </c>
      <c r="BM110" s="24" t="s">
        <v>1721</v>
      </c>
    </row>
    <row r="111" spans="2:65" s="1" customFormat="1" ht="22.5" customHeight="1">
      <c r="B111" s="41"/>
      <c r="C111" s="202" t="s">
        <v>258</v>
      </c>
      <c r="D111" s="202" t="s">
        <v>173</v>
      </c>
      <c r="E111" s="203" t="s">
        <v>1722</v>
      </c>
      <c r="F111" s="204" t="s">
        <v>1723</v>
      </c>
      <c r="G111" s="205" t="s">
        <v>176</v>
      </c>
      <c r="H111" s="206">
        <v>1</v>
      </c>
      <c r="I111" s="207"/>
      <c r="J111" s="208">
        <f t="shared" si="0"/>
        <v>0</v>
      </c>
      <c r="K111" s="204" t="s">
        <v>177</v>
      </c>
      <c r="L111" s="61"/>
      <c r="M111" s="209" t="s">
        <v>21</v>
      </c>
      <c r="N111" s="210" t="s">
        <v>43</v>
      </c>
      <c r="O111" s="42"/>
      <c r="P111" s="211">
        <f t="shared" si="1"/>
        <v>0</v>
      </c>
      <c r="Q111" s="211">
        <v>0</v>
      </c>
      <c r="R111" s="211">
        <f t="shared" si="2"/>
        <v>0</v>
      </c>
      <c r="S111" s="211">
        <v>0</v>
      </c>
      <c r="T111" s="212">
        <f t="shared" si="3"/>
        <v>0</v>
      </c>
      <c r="AR111" s="24" t="s">
        <v>273</v>
      </c>
      <c r="AT111" s="24" t="s">
        <v>173</v>
      </c>
      <c r="AU111" s="24" t="s">
        <v>83</v>
      </c>
      <c r="AY111" s="24" t="s">
        <v>171</v>
      </c>
      <c r="BE111" s="213">
        <f t="shared" si="4"/>
        <v>0</v>
      </c>
      <c r="BF111" s="213">
        <f t="shared" si="5"/>
        <v>0</v>
      </c>
      <c r="BG111" s="213">
        <f t="shared" si="6"/>
        <v>0</v>
      </c>
      <c r="BH111" s="213">
        <f t="shared" si="7"/>
        <v>0</v>
      </c>
      <c r="BI111" s="213">
        <f t="shared" si="8"/>
        <v>0</v>
      </c>
      <c r="BJ111" s="24" t="s">
        <v>79</v>
      </c>
      <c r="BK111" s="213">
        <f t="shared" si="9"/>
        <v>0</v>
      </c>
      <c r="BL111" s="24" t="s">
        <v>273</v>
      </c>
      <c r="BM111" s="24" t="s">
        <v>1724</v>
      </c>
    </row>
    <row r="112" spans="2:65" s="1" customFormat="1" ht="22.5" customHeight="1">
      <c r="B112" s="41"/>
      <c r="C112" s="202" t="s">
        <v>10</v>
      </c>
      <c r="D112" s="202" t="s">
        <v>173</v>
      </c>
      <c r="E112" s="203" t="s">
        <v>1725</v>
      </c>
      <c r="F112" s="204" t="s">
        <v>1726</v>
      </c>
      <c r="G112" s="205" t="s">
        <v>176</v>
      </c>
      <c r="H112" s="206">
        <v>1</v>
      </c>
      <c r="I112" s="207"/>
      <c r="J112" s="208">
        <f t="shared" si="0"/>
        <v>0</v>
      </c>
      <c r="K112" s="204" t="s">
        <v>177</v>
      </c>
      <c r="L112" s="61"/>
      <c r="M112" s="209" t="s">
        <v>21</v>
      </c>
      <c r="N112" s="210" t="s">
        <v>43</v>
      </c>
      <c r="O112" s="42"/>
      <c r="P112" s="211">
        <f t="shared" si="1"/>
        <v>0</v>
      </c>
      <c r="Q112" s="211">
        <v>1.01E-3</v>
      </c>
      <c r="R112" s="211">
        <f t="shared" si="2"/>
        <v>1.01E-3</v>
      </c>
      <c r="S112" s="211">
        <v>0</v>
      </c>
      <c r="T112" s="212">
        <f t="shared" si="3"/>
        <v>0</v>
      </c>
      <c r="AR112" s="24" t="s">
        <v>273</v>
      </c>
      <c r="AT112" s="24" t="s">
        <v>173</v>
      </c>
      <c r="AU112" s="24" t="s">
        <v>83</v>
      </c>
      <c r="AY112" s="24" t="s">
        <v>171</v>
      </c>
      <c r="BE112" s="213">
        <f t="shared" si="4"/>
        <v>0</v>
      </c>
      <c r="BF112" s="213">
        <f t="shared" si="5"/>
        <v>0</v>
      </c>
      <c r="BG112" s="213">
        <f t="shared" si="6"/>
        <v>0</v>
      </c>
      <c r="BH112" s="213">
        <f t="shared" si="7"/>
        <v>0</v>
      </c>
      <c r="BI112" s="213">
        <f t="shared" si="8"/>
        <v>0</v>
      </c>
      <c r="BJ112" s="24" t="s">
        <v>79</v>
      </c>
      <c r="BK112" s="213">
        <f t="shared" si="9"/>
        <v>0</v>
      </c>
      <c r="BL112" s="24" t="s">
        <v>273</v>
      </c>
      <c r="BM112" s="24" t="s">
        <v>1727</v>
      </c>
    </row>
    <row r="113" spans="2:65" s="1" customFormat="1" ht="22.5" customHeight="1">
      <c r="B113" s="41"/>
      <c r="C113" s="202" t="s">
        <v>273</v>
      </c>
      <c r="D113" s="202" t="s">
        <v>173</v>
      </c>
      <c r="E113" s="203" t="s">
        <v>1728</v>
      </c>
      <c r="F113" s="204" t="s">
        <v>1729</v>
      </c>
      <c r="G113" s="205" t="s">
        <v>176</v>
      </c>
      <c r="H113" s="206">
        <v>6</v>
      </c>
      <c r="I113" s="207"/>
      <c r="J113" s="208">
        <f t="shared" si="0"/>
        <v>0</v>
      </c>
      <c r="K113" s="204" t="s">
        <v>177</v>
      </c>
      <c r="L113" s="61"/>
      <c r="M113" s="209" t="s">
        <v>21</v>
      </c>
      <c r="N113" s="210" t="s">
        <v>43</v>
      </c>
      <c r="O113" s="42"/>
      <c r="P113" s="211">
        <f t="shared" si="1"/>
        <v>0</v>
      </c>
      <c r="Q113" s="211">
        <v>0</v>
      </c>
      <c r="R113" s="211">
        <f t="shared" si="2"/>
        <v>0</v>
      </c>
      <c r="S113" s="211">
        <v>3.0999999999999999E-3</v>
      </c>
      <c r="T113" s="212">
        <f t="shared" si="3"/>
        <v>1.8599999999999998E-2</v>
      </c>
      <c r="AR113" s="24" t="s">
        <v>273</v>
      </c>
      <c r="AT113" s="24" t="s">
        <v>173</v>
      </c>
      <c r="AU113" s="24" t="s">
        <v>83</v>
      </c>
      <c r="AY113" s="24" t="s">
        <v>171</v>
      </c>
      <c r="BE113" s="213">
        <f t="shared" si="4"/>
        <v>0</v>
      </c>
      <c r="BF113" s="213">
        <f t="shared" si="5"/>
        <v>0</v>
      </c>
      <c r="BG113" s="213">
        <f t="shared" si="6"/>
        <v>0</v>
      </c>
      <c r="BH113" s="213">
        <f t="shared" si="7"/>
        <v>0</v>
      </c>
      <c r="BI113" s="213">
        <f t="shared" si="8"/>
        <v>0</v>
      </c>
      <c r="BJ113" s="24" t="s">
        <v>79</v>
      </c>
      <c r="BK113" s="213">
        <f t="shared" si="9"/>
        <v>0</v>
      </c>
      <c r="BL113" s="24" t="s">
        <v>273</v>
      </c>
      <c r="BM113" s="24" t="s">
        <v>1730</v>
      </c>
    </row>
    <row r="114" spans="2:65" s="1" customFormat="1" ht="31.5" customHeight="1">
      <c r="B114" s="41"/>
      <c r="C114" s="202" t="s">
        <v>278</v>
      </c>
      <c r="D114" s="202" t="s">
        <v>173</v>
      </c>
      <c r="E114" s="203" t="s">
        <v>1731</v>
      </c>
      <c r="F114" s="204" t="s">
        <v>1732</v>
      </c>
      <c r="G114" s="205" t="s">
        <v>176</v>
      </c>
      <c r="H114" s="206">
        <v>2</v>
      </c>
      <c r="I114" s="207"/>
      <c r="J114" s="208">
        <f t="shared" si="0"/>
        <v>0</v>
      </c>
      <c r="K114" s="204" t="s">
        <v>21</v>
      </c>
      <c r="L114" s="61"/>
      <c r="M114" s="209" t="s">
        <v>21</v>
      </c>
      <c r="N114" s="210" t="s">
        <v>43</v>
      </c>
      <c r="O114" s="42"/>
      <c r="P114" s="211">
        <f t="shared" si="1"/>
        <v>0</v>
      </c>
      <c r="Q114" s="211">
        <v>2.1199999999999999E-3</v>
      </c>
      <c r="R114" s="211">
        <f t="shared" si="2"/>
        <v>4.2399999999999998E-3</v>
      </c>
      <c r="S114" s="211">
        <v>0</v>
      </c>
      <c r="T114" s="212">
        <f t="shared" si="3"/>
        <v>0</v>
      </c>
      <c r="AR114" s="24" t="s">
        <v>273</v>
      </c>
      <c r="AT114" s="24" t="s">
        <v>173</v>
      </c>
      <c r="AU114" s="24" t="s">
        <v>83</v>
      </c>
      <c r="AY114" s="24" t="s">
        <v>171</v>
      </c>
      <c r="BE114" s="213">
        <f t="shared" si="4"/>
        <v>0</v>
      </c>
      <c r="BF114" s="213">
        <f t="shared" si="5"/>
        <v>0</v>
      </c>
      <c r="BG114" s="213">
        <f t="shared" si="6"/>
        <v>0</v>
      </c>
      <c r="BH114" s="213">
        <f t="shared" si="7"/>
        <v>0</v>
      </c>
      <c r="BI114" s="213">
        <f t="shared" si="8"/>
        <v>0</v>
      </c>
      <c r="BJ114" s="24" t="s">
        <v>79</v>
      </c>
      <c r="BK114" s="213">
        <f t="shared" si="9"/>
        <v>0</v>
      </c>
      <c r="BL114" s="24" t="s">
        <v>273</v>
      </c>
      <c r="BM114" s="24" t="s">
        <v>1733</v>
      </c>
    </row>
    <row r="115" spans="2:65" s="1" customFormat="1" ht="22.5" customHeight="1">
      <c r="B115" s="41"/>
      <c r="C115" s="202" t="s">
        <v>284</v>
      </c>
      <c r="D115" s="202" t="s">
        <v>173</v>
      </c>
      <c r="E115" s="203" t="s">
        <v>1734</v>
      </c>
      <c r="F115" s="204" t="s">
        <v>1735</v>
      </c>
      <c r="G115" s="205" t="s">
        <v>176</v>
      </c>
      <c r="H115" s="206">
        <v>3</v>
      </c>
      <c r="I115" s="207"/>
      <c r="J115" s="208">
        <f t="shared" si="0"/>
        <v>0</v>
      </c>
      <c r="K115" s="204" t="s">
        <v>177</v>
      </c>
      <c r="L115" s="61"/>
      <c r="M115" s="209" t="s">
        <v>21</v>
      </c>
      <c r="N115" s="210" t="s">
        <v>43</v>
      </c>
      <c r="O115" s="42"/>
      <c r="P115" s="211">
        <f t="shared" si="1"/>
        <v>0</v>
      </c>
      <c r="Q115" s="211">
        <v>2.9E-4</v>
      </c>
      <c r="R115" s="211">
        <f t="shared" si="2"/>
        <v>8.7000000000000001E-4</v>
      </c>
      <c r="S115" s="211">
        <v>0</v>
      </c>
      <c r="T115" s="212">
        <f t="shared" si="3"/>
        <v>0</v>
      </c>
      <c r="AR115" s="24" t="s">
        <v>273</v>
      </c>
      <c r="AT115" s="24" t="s">
        <v>173</v>
      </c>
      <c r="AU115" s="24" t="s">
        <v>83</v>
      </c>
      <c r="AY115" s="24" t="s">
        <v>171</v>
      </c>
      <c r="BE115" s="213">
        <f t="shared" si="4"/>
        <v>0</v>
      </c>
      <c r="BF115" s="213">
        <f t="shared" si="5"/>
        <v>0</v>
      </c>
      <c r="BG115" s="213">
        <f t="shared" si="6"/>
        <v>0</v>
      </c>
      <c r="BH115" s="213">
        <f t="shared" si="7"/>
        <v>0</v>
      </c>
      <c r="BI115" s="213">
        <f t="shared" si="8"/>
        <v>0</v>
      </c>
      <c r="BJ115" s="24" t="s">
        <v>79</v>
      </c>
      <c r="BK115" s="213">
        <f t="shared" si="9"/>
        <v>0</v>
      </c>
      <c r="BL115" s="24" t="s">
        <v>273</v>
      </c>
      <c r="BM115" s="24" t="s">
        <v>1736</v>
      </c>
    </row>
    <row r="116" spans="2:65" s="1" customFormat="1" ht="22.5" customHeight="1">
      <c r="B116" s="41"/>
      <c r="C116" s="202" t="s">
        <v>290</v>
      </c>
      <c r="D116" s="202" t="s">
        <v>173</v>
      </c>
      <c r="E116" s="203" t="s">
        <v>1737</v>
      </c>
      <c r="F116" s="204" t="s">
        <v>1738</v>
      </c>
      <c r="G116" s="205" t="s">
        <v>281</v>
      </c>
      <c r="H116" s="206">
        <v>106.3</v>
      </c>
      <c r="I116" s="207"/>
      <c r="J116" s="208">
        <f t="shared" si="0"/>
        <v>0</v>
      </c>
      <c r="K116" s="204" t="s">
        <v>177</v>
      </c>
      <c r="L116" s="61"/>
      <c r="M116" s="209" t="s">
        <v>21</v>
      </c>
      <c r="N116" s="210" t="s">
        <v>43</v>
      </c>
      <c r="O116" s="42"/>
      <c r="P116" s="211">
        <f t="shared" si="1"/>
        <v>0</v>
      </c>
      <c r="Q116" s="211">
        <v>0</v>
      </c>
      <c r="R116" s="211">
        <f t="shared" si="2"/>
        <v>0</v>
      </c>
      <c r="S116" s="211">
        <v>0</v>
      </c>
      <c r="T116" s="212">
        <f t="shared" si="3"/>
        <v>0</v>
      </c>
      <c r="AR116" s="24" t="s">
        <v>273</v>
      </c>
      <c r="AT116" s="24" t="s">
        <v>173</v>
      </c>
      <c r="AU116" s="24" t="s">
        <v>83</v>
      </c>
      <c r="AY116" s="24" t="s">
        <v>171</v>
      </c>
      <c r="BE116" s="213">
        <f t="shared" si="4"/>
        <v>0</v>
      </c>
      <c r="BF116" s="213">
        <f t="shared" si="5"/>
        <v>0</v>
      </c>
      <c r="BG116" s="213">
        <f t="shared" si="6"/>
        <v>0</v>
      </c>
      <c r="BH116" s="213">
        <f t="shared" si="7"/>
        <v>0</v>
      </c>
      <c r="BI116" s="213">
        <f t="shared" si="8"/>
        <v>0</v>
      </c>
      <c r="BJ116" s="24" t="s">
        <v>79</v>
      </c>
      <c r="BK116" s="213">
        <f t="shared" si="9"/>
        <v>0</v>
      </c>
      <c r="BL116" s="24" t="s">
        <v>273</v>
      </c>
      <c r="BM116" s="24" t="s">
        <v>1739</v>
      </c>
    </row>
    <row r="117" spans="2:65" s="1" customFormat="1" ht="31.5" customHeight="1">
      <c r="B117" s="41"/>
      <c r="C117" s="202" t="s">
        <v>297</v>
      </c>
      <c r="D117" s="202" t="s">
        <v>173</v>
      </c>
      <c r="E117" s="203" t="s">
        <v>1740</v>
      </c>
      <c r="F117" s="204" t="s">
        <v>1741</v>
      </c>
      <c r="G117" s="205" t="s">
        <v>229</v>
      </c>
      <c r="H117" s="206">
        <v>6</v>
      </c>
      <c r="I117" s="207"/>
      <c r="J117" s="208">
        <f t="shared" si="0"/>
        <v>0</v>
      </c>
      <c r="K117" s="204" t="s">
        <v>177</v>
      </c>
      <c r="L117" s="61"/>
      <c r="M117" s="209" t="s">
        <v>21</v>
      </c>
      <c r="N117" s="210" t="s">
        <v>43</v>
      </c>
      <c r="O117" s="42"/>
      <c r="P117" s="211">
        <f t="shared" si="1"/>
        <v>0</v>
      </c>
      <c r="Q117" s="211">
        <v>0</v>
      </c>
      <c r="R117" s="211">
        <f t="shared" si="2"/>
        <v>0</v>
      </c>
      <c r="S117" s="211">
        <v>0</v>
      </c>
      <c r="T117" s="212">
        <f t="shared" si="3"/>
        <v>0</v>
      </c>
      <c r="AR117" s="24" t="s">
        <v>273</v>
      </c>
      <c r="AT117" s="24" t="s">
        <v>173</v>
      </c>
      <c r="AU117" s="24" t="s">
        <v>83</v>
      </c>
      <c r="AY117" s="24" t="s">
        <v>171</v>
      </c>
      <c r="BE117" s="213">
        <f t="shared" si="4"/>
        <v>0</v>
      </c>
      <c r="BF117" s="213">
        <f t="shared" si="5"/>
        <v>0</v>
      </c>
      <c r="BG117" s="213">
        <f t="shared" si="6"/>
        <v>0</v>
      </c>
      <c r="BH117" s="213">
        <f t="shared" si="7"/>
        <v>0</v>
      </c>
      <c r="BI117" s="213">
        <f t="shared" si="8"/>
        <v>0</v>
      </c>
      <c r="BJ117" s="24" t="s">
        <v>79</v>
      </c>
      <c r="BK117" s="213">
        <f t="shared" si="9"/>
        <v>0</v>
      </c>
      <c r="BL117" s="24" t="s">
        <v>273</v>
      </c>
      <c r="BM117" s="24" t="s">
        <v>1742</v>
      </c>
    </row>
    <row r="118" spans="2:65" s="1" customFormat="1" ht="31.5" customHeight="1">
      <c r="B118" s="41"/>
      <c r="C118" s="202" t="s">
        <v>9</v>
      </c>
      <c r="D118" s="202" t="s">
        <v>173</v>
      </c>
      <c r="E118" s="203" t="s">
        <v>1743</v>
      </c>
      <c r="F118" s="204" t="s">
        <v>1744</v>
      </c>
      <c r="G118" s="205" t="s">
        <v>229</v>
      </c>
      <c r="H118" s="206">
        <v>7.9000000000000001E-2</v>
      </c>
      <c r="I118" s="207"/>
      <c r="J118" s="208">
        <f t="shared" si="0"/>
        <v>0</v>
      </c>
      <c r="K118" s="204" t="s">
        <v>177</v>
      </c>
      <c r="L118" s="61"/>
      <c r="M118" s="209" t="s">
        <v>21</v>
      </c>
      <c r="N118" s="210" t="s">
        <v>43</v>
      </c>
      <c r="O118" s="42"/>
      <c r="P118" s="211">
        <f t="shared" si="1"/>
        <v>0</v>
      </c>
      <c r="Q118" s="211">
        <v>0</v>
      </c>
      <c r="R118" s="211">
        <f t="shared" si="2"/>
        <v>0</v>
      </c>
      <c r="S118" s="211">
        <v>0</v>
      </c>
      <c r="T118" s="212">
        <f t="shared" si="3"/>
        <v>0</v>
      </c>
      <c r="AR118" s="24" t="s">
        <v>273</v>
      </c>
      <c r="AT118" s="24" t="s">
        <v>173</v>
      </c>
      <c r="AU118" s="24" t="s">
        <v>83</v>
      </c>
      <c r="AY118" s="24" t="s">
        <v>171</v>
      </c>
      <c r="BE118" s="213">
        <f t="shared" si="4"/>
        <v>0</v>
      </c>
      <c r="BF118" s="213">
        <f t="shared" si="5"/>
        <v>0</v>
      </c>
      <c r="BG118" s="213">
        <f t="shared" si="6"/>
        <v>0</v>
      </c>
      <c r="BH118" s="213">
        <f t="shared" si="7"/>
        <v>0</v>
      </c>
      <c r="BI118" s="213">
        <f t="shared" si="8"/>
        <v>0</v>
      </c>
      <c r="BJ118" s="24" t="s">
        <v>79</v>
      </c>
      <c r="BK118" s="213">
        <f t="shared" si="9"/>
        <v>0</v>
      </c>
      <c r="BL118" s="24" t="s">
        <v>273</v>
      </c>
      <c r="BM118" s="24" t="s">
        <v>1745</v>
      </c>
    </row>
    <row r="119" spans="2:65" s="11" customFormat="1" ht="29.85" customHeight="1">
      <c r="B119" s="185"/>
      <c r="C119" s="186"/>
      <c r="D119" s="199" t="s">
        <v>71</v>
      </c>
      <c r="E119" s="200" t="s">
        <v>1746</v>
      </c>
      <c r="F119" s="200" t="s">
        <v>1747</v>
      </c>
      <c r="G119" s="186"/>
      <c r="H119" s="186"/>
      <c r="I119" s="189"/>
      <c r="J119" s="201">
        <f>BK119</f>
        <v>0</v>
      </c>
      <c r="K119" s="186"/>
      <c r="L119" s="191"/>
      <c r="M119" s="192"/>
      <c r="N119" s="193"/>
      <c r="O119" s="193"/>
      <c r="P119" s="194">
        <f>SUM(P120:P147)</f>
        <v>0</v>
      </c>
      <c r="Q119" s="193"/>
      <c r="R119" s="194">
        <f>SUM(R120:R147)</f>
        <v>0.45885500000000001</v>
      </c>
      <c r="S119" s="193"/>
      <c r="T119" s="195">
        <f>SUM(T120:T147)</f>
        <v>0.5593999999999999</v>
      </c>
      <c r="AR119" s="196" t="s">
        <v>83</v>
      </c>
      <c r="AT119" s="197" t="s">
        <v>71</v>
      </c>
      <c r="AU119" s="197" t="s">
        <v>79</v>
      </c>
      <c r="AY119" s="196" t="s">
        <v>171</v>
      </c>
      <c r="BK119" s="198">
        <f>SUM(BK120:BK147)</f>
        <v>0</v>
      </c>
    </row>
    <row r="120" spans="2:65" s="1" customFormat="1" ht="22.5" customHeight="1">
      <c r="B120" s="41"/>
      <c r="C120" s="202" t="s">
        <v>310</v>
      </c>
      <c r="D120" s="202" t="s">
        <v>173</v>
      </c>
      <c r="E120" s="203" t="s">
        <v>1748</v>
      </c>
      <c r="F120" s="204" t="s">
        <v>1749</v>
      </c>
      <c r="G120" s="205" t="s">
        <v>281</v>
      </c>
      <c r="H120" s="206">
        <v>45</v>
      </c>
      <c r="I120" s="207"/>
      <c r="J120" s="208">
        <f>ROUND(I120*H120,2)</f>
        <v>0</v>
      </c>
      <c r="K120" s="204" t="s">
        <v>177</v>
      </c>
      <c r="L120" s="61"/>
      <c r="M120" s="209" t="s">
        <v>21</v>
      </c>
      <c r="N120" s="210" t="s">
        <v>43</v>
      </c>
      <c r="O120" s="42"/>
      <c r="P120" s="211">
        <f>O120*H120</f>
        <v>0</v>
      </c>
      <c r="Q120" s="211">
        <v>0</v>
      </c>
      <c r="R120" s="211">
        <f>Q120*H120</f>
        <v>0</v>
      </c>
      <c r="S120" s="211">
        <v>2.1299999999999999E-3</v>
      </c>
      <c r="T120" s="212">
        <f>S120*H120</f>
        <v>9.5849999999999991E-2</v>
      </c>
      <c r="AR120" s="24" t="s">
        <v>273</v>
      </c>
      <c r="AT120" s="24" t="s">
        <v>173</v>
      </c>
      <c r="AU120" s="24" t="s">
        <v>83</v>
      </c>
      <c r="AY120" s="24" t="s">
        <v>171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24" t="s">
        <v>79</v>
      </c>
      <c r="BK120" s="213">
        <f>ROUND(I120*H120,2)</f>
        <v>0</v>
      </c>
      <c r="BL120" s="24" t="s">
        <v>273</v>
      </c>
      <c r="BM120" s="24" t="s">
        <v>1750</v>
      </c>
    </row>
    <row r="121" spans="2:65" s="1" customFormat="1" ht="22.5" customHeight="1">
      <c r="B121" s="41"/>
      <c r="C121" s="202" t="s">
        <v>324</v>
      </c>
      <c r="D121" s="202" t="s">
        <v>173</v>
      </c>
      <c r="E121" s="203" t="s">
        <v>1751</v>
      </c>
      <c r="F121" s="204" t="s">
        <v>1752</v>
      </c>
      <c r="G121" s="205" t="s">
        <v>281</v>
      </c>
      <c r="H121" s="206">
        <v>35</v>
      </c>
      <c r="I121" s="207"/>
      <c r="J121" s="208">
        <f>ROUND(I121*H121,2)</f>
        <v>0</v>
      </c>
      <c r="K121" s="204" t="s">
        <v>177</v>
      </c>
      <c r="L121" s="61"/>
      <c r="M121" s="209" t="s">
        <v>21</v>
      </c>
      <c r="N121" s="210" t="s">
        <v>43</v>
      </c>
      <c r="O121" s="42"/>
      <c r="P121" s="211">
        <f>O121*H121</f>
        <v>0</v>
      </c>
      <c r="Q121" s="211">
        <v>0</v>
      </c>
      <c r="R121" s="211">
        <f>Q121*H121</f>
        <v>0</v>
      </c>
      <c r="S121" s="211">
        <v>4.9699999999999996E-3</v>
      </c>
      <c r="T121" s="212">
        <f>S121*H121</f>
        <v>0.17394999999999999</v>
      </c>
      <c r="AR121" s="24" t="s">
        <v>273</v>
      </c>
      <c r="AT121" s="24" t="s">
        <v>173</v>
      </c>
      <c r="AU121" s="24" t="s">
        <v>83</v>
      </c>
      <c r="AY121" s="24" t="s">
        <v>171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24" t="s">
        <v>79</v>
      </c>
      <c r="BK121" s="213">
        <f>ROUND(I121*H121,2)</f>
        <v>0</v>
      </c>
      <c r="BL121" s="24" t="s">
        <v>273</v>
      </c>
      <c r="BM121" s="24" t="s">
        <v>1753</v>
      </c>
    </row>
    <row r="122" spans="2:65" s="1" customFormat="1" ht="31.5" customHeight="1">
      <c r="B122" s="41"/>
      <c r="C122" s="202" t="s">
        <v>330</v>
      </c>
      <c r="D122" s="202" t="s">
        <v>173</v>
      </c>
      <c r="E122" s="203" t="s">
        <v>1754</v>
      </c>
      <c r="F122" s="204" t="s">
        <v>1755</v>
      </c>
      <c r="G122" s="205" t="s">
        <v>281</v>
      </c>
      <c r="H122" s="206">
        <v>45</v>
      </c>
      <c r="I122" s="207"/>
      <c r="J122" s="208">
        <f>ROUND(I122*H122,2)</f>
        <v>0</v>
      </c>
      <c r="K122" s="204" t="s">
        <v>177</v>
      </c>
      <c r="L122" s="61"/>
      <c r="M122" s="209" t="s">
        <v>21</v>
      </c>
      <c r="N122" s="210" t="s">
        <v>43</v>
      </c>
      <c r="O122" s="42"/>
      <c r="P122" s="211">
        <f>O122*H122</f>
        <v>0</v>
      </c>
      <c r="Q122" s="211">
        <v>6.6E-4</v>
      </c>
      <c r="R122" s="211">
        <f>Q122*H122</f>
        <v>2.9700000000000001E-2</v>
      </c>
      <c r="S122" s="211">
        <v>0</v>
      </c>
      <c r="T122" s="212">
        <f>S122*H122</f>
        <v>0</v>
      </c>
      <c r="AR122" s="24" t="s">
        <v>273</v>
      </c>
      <c r="AT122" s="24" t="s">
        <v>173</v>
      </c>
      <c r="AU122" s="24" t="s">
        <v>83</v>
      </c>
      <c r="AY122" s="24" t="s">
        <v>171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24" t="s">
        <v>79</v>
      </c>
      <c r="BK122" s="213">
        <f>ROUND(I122*H122,2)</f>
        <v>0</v>
      </c>
      <c r="BL122" s="24" t="s">
        <v>273</v>
      </c>
      <c r="BM122" s="24" t="s">
        <v>1756</v>
      </c>
    </row>
    <row r="123" spans="2:65" s="12" customFormat="1" ht="13.5">
      <c r="B123" s="214"/>
      <c r="C123" s="215"/>
      <c r="D123" s="226" t="s">
        <v>180</v>
      </c>
      <c r="E123" s="227" t="s">
        <v>21</v>
      </c>
      <c r="F123" s="228" t="s">
        <v>1757</v>
      </c>
      <c r="G123" s="215"/>
      <c r="H123" s="229">
        <v>45</v>
      </c>
      <c r="I123" s="220"/>
      <c r="J123" s="215"/>
      <c r="K123" s="215"/>
      <c r="L123" s="221"/>
      <c r="M123" s="222"/>
      <c r="N123" s="223"/>
      <c r="O123" s="223"/>
      <c r="P123" s="223"/>
      <c r="Q123" s="223"/>
      <c r="R123" s="223"/>
      <c r="S123" s="223"/>
      <c r="T123" s="224"/>
      <c r="AT123" s="225" t="s">
        <v>180</v>
      </c>
      <c r="AU123" s="225" t="s">
        <v>83</v>
      </c>
      <c r="AV123" s="12" t="s">
        <v>83</v>
      </c>
      <c r="AW123" s="12" t="s">
        <v>35</v>
      </c>
      <c r="AX123" s="12" t="s">
        <v>72</v>
      </c>
      <c r="AY123" s="225" t="s">
        <v>171</v>
      </c>
    </row>
    <row r="124" spans="2:65" s="12" customFormat="1" ht="13.5">
      <c r="B124" s="214"/>
      <c r="C124" s="215"/>
      <c r="D124" s="226" t="s">
        <v>180</v>
      </c>
      <c r="E124" s="227" t="s">
        <v>21</v>
      </c>
      <c r="F124" s="228" t="s">
        <v>21</v>
      </c>
      <c r="G124" s="215"/>
      <c r="H124" s="229">
        <v>0</v>
      </c>
      <c r="I124" s="220"/>
      <c r="J124" s="215"/>
      <c r="K124" s="215"/>
      <c r="L124" s="221"/>
      <c r="M124" s="222"/>
      <c r="N124" s="223"/>
      <c r="O124" s="223"/>
      <c r="P124" s="223"/>
      <c r="Q124" s="223"/>
      <c r="R124" s="223"/>
      <c r="S124" s="223"/>
      <c r="T124" s="224"/>
      <c r="AT124" s="225" t="s">
        <v>180</v>
      </c>
      <c r="AU124" s="225" t="s">
        <v>83</v>
      </c>
      <c r="AV124" s="12" t="s">
        <v>83</v>
      </c>
      <c r="AW124" s="12" t="s">
        <v>35</v>
      </c>
      <c r="AX124" s="12" t="s">
        <v>72</v>
      </c>
      <c r="AY124" s="225" t="s">
        <v>171</v>
      </c>
    </row>
    <row r="125" spans="2:65" s="13" customFormat="1" ht="13.5">
      <c r="B125" s="230"/>
      <c r="C125" s="231"/>
      <c r="D125" s="216" t="s">
        <v>180</v>
      </c>
      <c r="E125" s="241" t="s">
        <v>21</v>
      </c>
      <c r="F125" s="242" t="s">
        <v>207</v>
      </c>
      <c r="G125" s="231"/>
      <c r="H125" s="243">
        <v>45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AT125" s="240" t="s">
        <v>180</v>
      </c>
      <c r="AU125" s="240" t="s">
        <v>83</v>
      </c>
      <c r="AV125" s="13" t="s">
        <v>178</v>
      </c>
      <c r="AW125" s="13" t="s">
        <v>35</v>
      </c>
      <c r="AX125" s="13" t="s">
        <v>79</v>
      </c>
      <c r="AY125" s="240" t="s">
        <v>171</v>
      </c>
    </row>
    <row r="126" spans="2:65" s="1" customFormat="1" ht="31.5" customHeight="1">
      <c r="B126" s="41"/>
      <c r="C126" s="202" t="s">
        <v>346</v>
      </c>
      <c r="D126" s="202" t="s">
        <v>173</v>
      </c>
      <c r="E126" s="203" t="s">
        <v>1758</v>
      </c>
      <c r="F126" s="204" t="s">
        <v>1759</v>
      </c>
      <c r="G126" s="205" t="s">
        <v>281</v>
      </c>
      <c r="H126" s="206">
        <v>79.5</v>
      </c>
      <c r="I126" s="207"/>
      <c r="J126" s="208">
        <f>ROUND(I126*H126,2)</f>
        <v>0</v>
      </c>
      <c r="K126" s="204" t="s">
        <v>177</v>
      </c>
      <c r="L126" s="61"/>
      <c r="M126" s="209" t="s">
        <v>21</v>
      </c>
      <c r="N126" s="210" t="s">
        <v>43</v>
      </c>
      <c r="O126" s="42"/>
      <c r="P126" s="211">
        <f>O126*H126</f>
        <v>0</v>
      </c>
      <c r="Q126" s="211">
        <v>9.1E-4</v>
      </c>
      <c r="R126" s="211">
        <f>Q126*H126</f>
        <v>7.2345000000000007E-2</v>
      </c>
      <c r="S126" s="211">
        <v>0</v>
      </c>
      <c r="T126" s="212">
        <f>S126*H126</f>
        <v>0</v>
      </c>
      <c r="AR126" s="24" t="s">
        <v>273</v>
      </c>
      <c r="AT126" s="24" t="s">
        <v>173</v>
      </c>
      <c r="AU126" s="24" t="s">
        <v>83</v>
      </c>
      <c r="AY126" s="24" t="s">
        <v>171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24" t="s">
        <v>79</v>
      </c>
      <c r="BK126" s="213">
        <f>ROUND(I126*H126,2)</f>
        <v>0</v>
      </c>
      <c r="BL126" s="24" t="s">
        <v>273</v>
      </c>
      <c r="BM126" s="24" t="s">
        <v>1760</v>
      </c>
    </row>
    <row r="127" spans="2:65" s="12" customFormat="1" ht="13.5">
      <c r="B127" s="214"/>
      <c r="C127" s="215"/>
      <c r="D127" s="226" t="s">
        <v>180</v>
      </c>
      <c r="E127" s="227" t="s">
        <v>21</v>
      </c>
      <c r="F127" s="228" t="s">
        <v>1761</v>
      </c>
      <c r="G127" s="215"/>
      <c r="H127" s="229">
        <v>79.5</v>
      </c>
      <c r="I127" s="220"/>
      <c r="J127" s="215"/>
      <c r="K127" s="215"/>
      <c r="L127" s="221"/>
      <c r="M127" s="222"/>
      <c r="N127" s="223"/>
      <c r="O127" s="223"/>
      <c r="P127" s="223"/>
      <c r="Q127" s="223"/>
      <c r="R127" s="223"/>
      <c r="S127" s="223"/>
      <c r="T127" s="224"/>
      <c r="AT127" s="225" t="s">
        <v>180</v>
      </c>
      <c r="AU127" s="225" t="s">
        <v>83</v>
      </c>
      <c r="AV127" s="12" t="s">
        <v>83</v>
      </c>
      <c r="AW127" s="12" t="s">
        <v>35</v>
      </c>
      <c r="AX127" s="12" t="s">
        <v>72</v>
      </c>
      <c r="AY127" s="225" t="s">
        <v>171</v>
      </c>
    </row>
    <row r="128" spans="2:65" s="13" customFormat="1" ht="13.5">
      <c r="B128" s="230"/>
      <c r="C128" s="231"/>
      <c r="D128" s="216" t="s">
        <v>180</v>
      </c>
      <c r="E128" s="241" t="s">
        <v>21</v>
      </c>
      <c r="F128" s="242" t="s">
        <v>207</v>
      </c>
      <c r="G128" s="231"/>
      <c r="H128" s="243">
        <v>79.5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AT128" s="240" t="s">
        <v>180</v>
      </c>
      <c r="AU128" s="240" t="s">
        <v>83</v>
      </c>
      <c r="AV128" s="13" t="s">
        <v>178</v>
      </c>
      <c r="AW128" s="13" t="s">
        <v>35</v>
      </c>
      <c r="AX128" s="13" t="s">
        <v>79</v>
      </c>
      <c r="AY128" s="240" t="s">
        <v>171</v>
      </c>
    </row>
    <row r="129" spans="2:65" s="1" customFormat="1" ht="31.5" customHeight="1">
      <c r="B129" s="41"/>
      <c r="C129" s="202" t="s">
        <v>354</v>
      </c>
      <c r="D129" s="202" t="s">
        <v>173</v>
      </c>
      <c r="E129" s="203" t="s">
        <v>1762</v>
      </c>
      <c r="F129" s="204" t="s">
        <v>1763</v>
      </c>
      <c r="G129" s="205" t="s">
        <v>281</v>
      </c>
      <c r="H129" s="206">
        <v>62.5</v>
      </c>
      <c r="I129" s="207"/>
      <c r="J129" s="208">
        <f>ROUND(I129*H129,2)</f>
        <v>0</v>
      </c>
      <c r="K129" s="204" t="s">
        <v>177</v>
      </c>
      <c r="L129" s="61"/>
      <c r="M129" s="209" t="s">
        <v>21</v>
      </c>
      <c r="N129" s="210" t="s">
        <v>43</v>
      </c>
      <c r="O129" s="42"/>
      <c r="P129" s="211">
        <f>O129*H129</f>
        <v>0</v>
      </c>
      <c r="Q129" s="211">
        <v>1.1900000000000001E-3</v>
      </c>
      <c r="R129" s="211">
        <f>Q129*H129</f>
        <v>7.4375000000000011E-2</v>
      </c>
      <c r="S129" s="211">
        <v>0</v>
      </c>
      <c r="T129" s="212">
        <f>S129*H129</f>
        <v>0</v>
      </c>
      <c r="AR129" s="24" t="s">
        <v>273</v>
      </c>
      <c r="AT129" s="24" t="s">
        <v>173</v>
      </c>
      <c r="AU129" s="24" t="s">
        <v>83</v>
      </c>
      <c r="AY129" s="24" t="s">
        <v>171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24" t="s">
        <v>79</v>
      </c>
      <c r="BK129" s="213">
        <f>ROUND(I129*H129,2)</f>
        <v>0</v>
      </c>
      <c r="BL129" s="24" t="s">
        <v>273</v>
      </c>
      <c r="BM129" s="24" t="s">
        <v>1764</v>
      </c>
    </row>
    <row r="130" spans="2:65" s="12" customFormat="1" ht="13.5">
      <c r="B130" s="214"/>
      <c r="C130" s="215"/>
      <c r="D130" s="216" t="s">
        <v>180</v>
      </c>
      <c r="E130" s="217" t="s">
        <v>21</v>
      </c>
      <c r="F130" s="218" t="s">
        <v>1765</v>
      </c>
      <c r="G130" s="215"/>
      <c r="H130" s="219">
        <v>62.5</v>
      </c>
      <c r="I130" s="220"/>
      <c r="J130" s="215"/>
      <c r="K130" s="215"/>
      <c r="L130" s="221"/>
      <c r="M130" s="222"/>
      <c r="N130" s="223"/>
      <c r="O130" s="223"/>
      <c r="P130" s="223"/>
      <c r="Q130" s="223"/>
      <c r="R130" s="223"/>
      <c r="S130" s="223"/>
      <c r="T130" s="224"/>
      <c r="AT130" s="225" t="s">
        <v>180</v>
      </c>
      <c r="AU130" s="225" t="s">
        <v>83</v>
      </c>
      <c r="AV130" s="12" t="s">
        <v>83</v>
      </c>
      <c r="AW130" s="12" t="s">
        <v>35</v>
      </c>
      <c r="AX130" s="12" t="s">
        <v>79</v>
      </c>
      <c r="AY130" s="225" t="s">
        <v>171</v>
      </c>
    </row>
    <row r="131" spans="2:65" s="1" customFormat="1" ht="31.5" customHeight="1">
      <c r="B131" s="41"/>
      <c r="C131" s="202" t="s">
        <v>359</v>
      </c>
      <c r="D131" s="202" t="s">
        <v>173</v>
      </c>
      <c r="E131" s="203" t="s">
        <v>1766</v>
      </c>
      <c r="F131" s="204" t="s">
        <v>1767</v>
      </c>
      <c r="G131" s="205" t="s">
        <v>281</v>
      </c>
      <c r="H131" s="206">
        <v>60</v>
      </c>
      <c r="I131" s="207"/>
      <c r="J131" s="208">
        <f>ROUND(I131*H131,2)</f>
        <v>0</v>
      </c>
      <c r="K131" s="204" t="s">
        <v>177</v>
      </c>
      <c r="L131" s="61"/>
      <c r="M131" s="209" t="s">
        <v>21</v>
      </c>
      <c r="N131" s="210" t="s">
        <v>43</v>
      </c>
      <c r="O131" s="42"/>
      <c r="P131" s="211">
        <f>O131*H131</f>
        <v>0</v>
      </c>
      <c r="Q131" s="211">
        <v>2.5200000000000001E-3</v>
      </c>
      <c r="R131" s="211">
        <f>Q131*H131</f>
        <v>0.1512</v>
      </c>
      <c r="S131" s="211">
        <v>0</v>
      </c>
      <c r="T131" s="212">
        <f>S131*H131</f>
        <v>0</v>
      </c>
      <c r="AR131" s="24" t="s">
        <v>273</v>
      </c>
      <c r="AT131" s="24" t="s">
        <v>173</v>
      </c>
      <c r="AU131" s="24" t="s">
        <v>83</v>
      </c>
      <c r="AY131" s="24" t="s">
        <v>171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24" t="s">
        <v>79</v>
      </c>
      <c r="BK131" s="213">
        <f>ROUND(I131*H131,2)</f>
        <v>0</v>
      </c>
      <c r="BL131" s="24" t="s">
        <v>273</v>
      </c>
      <c r="BM131" s="24" t="s">
        <v>1768</v>
      </c>
    </row>
    <row r="132" spans="2:65" s="12" customFormat="1" ht="13.5">
      <c r="B132" s="214"/>
      <c r="C132" s="215"/>
      <c r="D132" s="216" t="s">
        <v>180</v>
      </c>
      <c r="E132" s="217" t="s">
        <v>21</v>
      </c>
      <c r="F132" s="218" t="s">
        <v>1769</v>
      </c>
      <c r="G132" s="215"/>
      <c r="H132" s="219">
        <v>60</v>
      </c>
      <c r="I132" s="220"/>
      <c r="J132" s="215"/>
      <c r="K132" s="215"/>
      <c r="L132" s="221"/>
      <c r="M132" s="222"/>
      <c r="N132" s="223"/>
      <c r="O132" s="223"/>
      <c r="P132" s="223"/>
      <c r="Q132" s="223"/>
      <c r="R132" s="223"/>
      <c r="S132" s="223"/>
      <c r="T132" s="224"/>
      <c r="AT132" s="225" t="s">
        <v>180</v>
      </c>
      <c r="AU132" s="225" t="s">
        <v>83</v>
      </c>
      <c r="AV132" s="12" t="s">
        <v>83</v>
      </c>
      <c r="AW132" s="12" t="s">
        <v>35</v>
      </c>
      <c r="AX132" s="12" t="s">
        <v>79</v>
      </c>
      <c r="AY132" s="225" t="s">
        <v>171</v>
      </c>
    </row>
    <row r="133" spans="2:65" s="1" customFormat="1" ht="31.5" customHeight="1">
      <c r="B133" s="41"/>
      <c r="C133" s="202" t="s">
        <v>365</v>
      </c>
      <c r="D133" s="202" t="s">
        <v>173</v>
      </c>
      <c r="E133" s="203" t="s">
        <v>1770</v>
      </c>
      <c r="F133" s="204" t="s">
        <v>1771</v>
      </c>
      <c r="G133" s="205" t="s">
        <v>176</v>
      </c>
      <c r="H133" s="206">
        <v>2</v>
      </c>
      <c r="I133" s="207"/>
      <c r="J133" s="208">
        <f>ROUND(I133*H133,2)</f>
        <v>0</v>
      </c>
      <c r="K133" s="204" t="s">
        <v>177</v>
      </c>
      <c r="L133" s="61"/>
      <c r="M133" s="209" t="s">
        <v>21</v>
      </c>
      <c r="N133" s="210" t="s">
        <v>43</v>
      </c>
      <c r="O133" s="42"/>
      <c r="P133" s="211">
        <f>O133*H133</f>
        <v>0</v>
      </c>
      <c r="Q133" s="211">
        <v>2.1800000000000001E-3</v>
      </c>
      <c r="R133" s="211">
        <f>Q133*H133</f>
        <v>4.3600000000000002E-3</v>
      </c>
      <c r="S133" s="211">
        <v>0</v>
      </c>
      <c r="T133" s="212">
        <f>S133*H133</f>
        <v>0</v>
      </c>
      <c r="AR133" s="24" t="s">
        <v>273</v>
      </c>
      <c r="AT133" s="24" t="s">
        <v>173</v>
      </c>
      <c r="AU133" s="24" t="s">
        <v>83</v>
      </c>
      <c r="AY133" s="24" t="s">
        <v>171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24" t="s">
        <v>79</v>
      </c>
      <c r="BK133" s="213">
        <f>ROUND(I133*H133,2)</f>
        <v>0</v>
      </c>
      <c r="BL133" s="24" t="s">
        <v>273</v>
      </c>
      <c r="BM133" s="24" t="s">
        <v>1772</v>
      </c>
    </row>
    <row r="134" spans="2:65" s="1" customFormat="1" ht="44.25" customHeight="1">
      <c r="B134" s="41"/>
      <c r="C134" s="202" t="s">
        <v>371</v>
      </c>
      <c r="D134" s="202" t="s">
        <v>173</v>
      </c>
      <c r="E134" s="203" t="s">
        <v>1773</v>
      </c>
      <c r="F134" s="204" t="s">
        <v>1774</v>
      </c>
      <c r="G134" s="205" t="s">
        <v>281</v>
      </c>
      <c r="H134" s="206">
        <v>45.5</v>
      </c>
      <c r="I134" s="207"/>
      <c r="J134" s="208">
        <f>ROUND(I134*H134,2)</f>
        <v>0</v>
      </c>
      <c r="K134" s="204" t="s">
        <v>177</v>
      </c>
      <c r="L134" s="61"/>
      <c r="M134" s="209" t="s">
        <v>21</v>
      </c>
      <c r="N134" s="210" t="s">
        <v>43</v>
      </c>
      <c r="O134" s="42"/>
      <c r="P134" s="211">
        <f>O134*H134</f>
        <v>0</v>
      </c>
      <c r="Q134" s="211">
        <v>4.0000000000000003E-5</v>
      </c>
      <c r="R134" s="211">
        <f>Q134*H134</f>
        <v>1.8200000000000002E-3</v>
      </c>
      <c r="S134" s="211">
        <v>0</v>
      </c>
      <c r="T134" s="212">
        <f>S134*H134</f>
        <v>0</v>
      </c>
      <c r="AR134" s="24" t="s">
        <v>273</v>
      </c>
      <c r="AT134" s="24" t="s">
        <v>173</v>
      </c>
      <c r="AU134" s="24" t="s">
        <v>83</v>
      </c>
      <c r="AY134" s="24" t="s">
        <v>171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24" t="s">
        <v>79</v>
      </c>
      <c r="BK134" s="213">
        <f>ROUND(I134*H134,2)</f>
        <v>0</v>
      </c>
      <c r="BL134" s="24" t="s">
        <v>273</v>
      </c>
      <c r="BM134" s="24" t="s">
        <v>1775</v>
      </c>
    </row>
    <row r="135" spans="2:65" s="12" customFormat="1" ht="13.5">
      <c r="B135" s="214"/>
      <c r="C135" s="215"/>
      <c r="D135" s="216" t="s">
        <v>180</v>
      </c>
      <c r="E135" s="217" t="s">
        <v>21</v>
      </c>
      <c r="F135" s="218" t="s">
        <v>1776</v>
      </c>
      <c r="G135" s="215"/>
      <c r="H135" s="219">
        <v>45.5</v>
      </c>
      <c r="I135" s="220"/>
      <c r="J135" s="215"/>
      <c r="K135" s="215"/>
      <c r="L135" s="221"/>
      <c r="M135" s="222"/>
      <c r="N135" s="223"/>
      <c r="O135" s="223"/>
      <c r="P135" s="223"/>
      <c r="Q135" s="223"/>
      <c r="R135" s="223"/>
      <c r="S135" s="223"/>
      <c r="T135" s="224"/>
      <c r="AT135" s="225" t="s">
        <v>180</v>
      </c>
      <c r="AU135" s="225" t="s">
        <v>83</v>
      </c>
      <c r="AV135" s="12" t="s">
        <v>83</v>
      </c>
      <c r="AW135" s="12" t="s">
        <v>35</v>
      </c>
      <c r="AX135" s="12" t="s">
        <v>79</v>
      </c>
      <c r="AY135" s="225" t="s">
        <v>171</v>
      </c>
    </row>
    <row r="136" spans="2:65" s="1" customFormat="1" ht="44.25" customHeight="1">
      <c r="B136" s="41"/>
      <c r="C136" s="202" t="s">
        <v>377</v>
      </c>
      <c r="D136" s="202" t="s">
        <v>173</v>
      </c>
      <c r="E136" s="203" t="s">
        <v>1777</v>
      </c>
      <c r="F136" s="204" t="s">
        <v>1778</v>
      </c>
      <c r="G136" s="205" t="s">
        <v>281</v>
      </c>
      <c r="H136" s="206">
        <v>201.5</v>
      </c>
      <c r="I136" s="207"/>
      <c r="J136" s="208">
        <f>ROUND(I136*H136,2)</f>
        <v>0</v>
      </c>
      <c r="K136" s="204" t="s">
        <v>177</v>
      </c>
      <c r="L136" s="61"/>
      <c r="M136" s="209" t="s">
        <v>21</v>
      </c>
      <c r="N136" s="210" t="s">
        <v>43</v>
      </c>
      <c r="O136" s="42"/>
      <c r="P136" s="211">
        <f>O136*H136</f>
        <v>0</v>
      </c>
      <c r="Q136" s="211">
        <v>6.9999999999999994E-5</v>
      </c>
      <c r="R136" s="211">
        <f>Q136*H136</f>
        <v>1.4104999999999999E-2</v>
      </c>
      <c r="S136" s="211">
        <v>0</v>
      </c>
      <c r="T136" s="212">
        <f>S136*H136</f>
        <v>0</v>
      </c>
      <c r="AR136" s="24" t="s">
        <v>273</v>
      </c>
      <c r="AT136" s="24" t="s">
        <v>173</v>
      </c>
      <c r="AU136" s="24" t="s">
        <v>83</v>
      </c>
      <c r="AY136" s="24" t="s">
        <v>171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24" t="s">
        <v>79</v>
      </c>
      <c r="BK136" s="213">
        <f>ROUND(I136*H136,2)</f>
        <v>0</v>
      </c>
      <c r="BL136" s="24" t="s">
        <v>273</v>
      </c>
      <c r="BM136" s="24" t="s">
        <v>1779</v>
      </c>
    </row>
    <row r="137" spans="2:65" s="12" customFormat="1" ht="13.5">
      <c r="B137" s="214"/>
      <c r="C137" s="215"/>
      <c r="D137" s="216" t="s">
        <v>180</v>
      </c>
      <c r="E137" s="217" t="s">
        <v>21</v>
      </c>
      <c r="F137" s="218" t="s">
        <v>1780</v>
      </c>
      <c r="G137" s="215"/>
      <c r="H137" s="219">
        <v>201.5</v>
      </c>
      <c r="I137" s="220"/>
      <c r="J137" s="215"/>
      <c r="K137" s="215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180</v>
      </c>
      <c r="AU137" s="225" t="s">
        <v>83</v>
      </c>
      <c r="AV137" s="12" t="s">
        <v>83</v>
      </c>
      <c r="AW137" s="12" t="s">
        <v>35</v>
      </c>
      <c r="AX137" s="12" t="s">
        <v>79</v>
      </c>
      <c r="AY137" s="225" t="s">
        <v>171</v>
      </c>
    </row>
    <row r="138" spans="2:65" s="1" customFormat="1" ht="22.5" customHeight="1">
      <c r="B138" s="41"/>
      <c r="C138" s="202" t="s">
        <v>382</v>
      </c>
      <c r="D138" s="202" t="s">
        <v>173</v>
      </c>
      <c r="E138" s="203" t="s">
        <v>1781</v>
      </c>
      <c r="F138" s="204" t="s">
        <v>1782</v>
      </c>
      <c r="G138" s="205" t="s">
        <v>176</v>
      </c>
      <c r="H138" s="206">
        <v>28</v>
      </c>
      <c r="I138" s="207"/>
      <c r="J138" s="208">
        <f>ROUND(I138*H138,2)</f>
        <v>0</v>
      </c>
      <c r="K138" s="204" t="s">
        <v>177</v>
      </c>
      <c r="L138" s="61"/>
      <c r="M138" s="209" t="s">
        <v>21</v>
      </c>
      <c r="N138" s="210" t="s">
        <v>43</v>
      </c>
      <c r="O138" s="42"/>
      <c r="P138" s="211">
        <f>O138*H138</f>
        <v>0</v>
      </c>
      <c r="Q138" s="211">
        <v>0</v>
      </c>
      <c r="R138" s="211">
        <f>Q138*H138</f>
        <v>0</v>
      </c>
      <c r="S138" s="211">
        <v>0</v>
      </c>
      <c r="T138" s="212">
        <f>S138*H138</f>
        <v>0</v>
      </c>
      <c r="AR138" s="24" t="s">
        <v>273</v>
      </c>
      <c r="AT138" s="24" t="s">
        <v>173</v>
      </c>
      <c r="AU138" s="24" t="s">
        <v>83</v>
      </c>
      <c r="AY138" s="24" t="s">
        <v>171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24" t="s">
        <v>79</v>
      </c>
      <c r="BK138" s="213">
        <f>ROUND(I138*H138,2)</f>
        <v>0</v>
      </c>
      <c r="BL138" s="24" t="s">
        <v>273</v>
      </c>
      <c r="BM138" s="24" t="s">
        <v>1783</v>
      </c>
    </row>
    <row r="139" spans="2:65" s="12" customFormat="1" ht="13.5">
      <c r="B139" s="214"/>
      <c r="C139" s="215"/>
      <c r="D139" s="216" t="s">
        <v>180</v>
      </c>
      <c r="E139" s="217" t="s">
        <v>21</v>
      </c>
      <c r="F139" s="218" t="s">
        <v>1784</v>
      </c>
      <c r="G139" s="215"/>
      <c r="H139" s="219">
        <v>28</v>
      </c>
      <c r="I139" s="220"/>
      <c r="J139" s="215"/>
      <c r="K139" s="215"/>
      <c r="L139" s="221"/>
      <c r="M139" s="222"/>
      <c r="N139" s="223"/>
      <c r="O139" s="223"/>
      <c r="P139" s="223"/>
      <c r="Q139" s="223"/>
      <c r="R139" s="223"/>
      <c r="S139" s="223"/>
      <c r="T139" s="224"/>
      <c r="AT139" s="225" t="s">
        <v>180</v>
      </c>
      <c r="AU139" s="225" t="s">
        <v>83</v>
      </c>
      <c r="AV139" s="12" t="s">
        <v>83</v>
      </c>
      <c r="AW139" s="12" t="s">
        <v>35</v>
      </c>
      <c r="AX139" s="12" t="s">
        <v>79</v>
      </c>
      <c r="AY139" s="225" t="s">
        <v>171</v>
      </c>
    </row>
    <row r="140" spans="2:65" s="1" customFormat="1" ht="22.5" customHeight="1">
      <c r="B140" s="41"/>
      <c r="C140" s="202" t="s">
        <v>362</v>
      </c>
      <c r="D140" s="202" t="s">
        <v>173</v>
      </c>
      <c r="E140" s="203" t="s">
        <v>1785</v>
      </c>
      <c r="F140" s="204" t="s">
        <v>1786</v>
      </c>
      <c r="G140" s="205" t="s">
        <v>1787</v>
      </c>
      <c r="H140" s="206">
        <v>20</v>
      </c>
      <c r="I140" s="207"/>
      <c r="J140" s="208">
        <f t="shared" ref="J140:J147" si="10">ROUND(I140*H140,2)</f>
        <v>0</v>
      </c>
      <c r="K140" s="204" t="s">
        <v>21</v>
      </c>
      <c r="L140" s="61"/>
      <c r="M140" s="209" t="s">
        <v>21</v>
      </c>
      <c r="N140" s="210" t="s">
        <v>43</v>
      </c>
      <c r="O140" s="42"/>
      <c r="P140" s="211">
        <f t="shared" ref="P140:P147" si="11">O140*H140</f>
        <v>0</v>
      </c>
      <c r="Q140" s="211">
        <v>0</v>
      </c>
      <c r="R140" s="211">
        <f t="shared" ref="R140:R147" si="12">Q140*H140</f>
        <v>0</v>
      </c>
      <c r="S140" s="211">
        <v>5.6299999999999996E-3</v>
      </c>
      <c r="T140" s="212">
        <f t="shared" ref="T140:T147" si="13">S140*H140</f>
        <v>0.11259999999999999</v>
      </c>
      <c r="AR140" s="24" t="s">
        <v>273</v>
      </c>
      <c r="AT140" s="24" t="s">
        <v>173</v>
      </c>
      <c r="AU140" s="24" t="s">
        <v>83</v>
      </c>
      <c r="AY140" s="24" t="s">
        <v>171</v>
      </c>
      <c r="BE140" s="213">
        <f t="shared" ref="BE140:BE147" si="14">IF(N140="základní",J140,0)</f>
        <v>0</v>
      </c>
      <c r="BF140" s="213">
        <f t="shared" ref="BF140:BF147" si="15">IF(N140="snížená",J140,0)</f>
        <v>0</v>
      </c>
      <c r="BG140" s="213">
        <f t="shared" ref="BG140:BG147" si="16">IF(N140="zákl. přenesená",J140,0)</f>
        <v>0</v>
      </c>
      <c r="BH140" s="213">
        <f t="shared" ref="BH140:BH147" si="17">IF(N140="sníž. přenesená",J140,0)</f>
        <v>0</v>
      </c>
      <c r="BI140" s="213">
        <f t="shared" ref="BI140:BI147" si="18">IF(N140="nulová",J140,0)</f>
        <v>0</v>
      </c>
      <c r="BJ140" s="24" t="s">
        <v>79</v>
      </c>
      <c r="BK140" s="213">
        <f t="shared" ref="BK140:BK147" si="19">ROUND(I140*H140,2)</f>
        <v>0</v>
      </c>
      <c r="BL140" s="24" t="s">
        <v>273</v>
      </c>
      <c r="BM140" s="24" t="s">
        <v>1788</v>
      </c>
    </row>
    <row r="141" spans="2:65" s="1" customFormat="1" ht="22.5" customHeight="1">
      <c r="B141" s="41"/>
      <c r="C141" s="202" t="s">
        <v>402</v>
      </c>
      <c r="D141" s="202" t="s">
        <v>173</v>
      </c>
      <c r="E141" s="203" t="s">
        <v>1789</v>
      </c>
      <c r="F141" s="204" t="s">
        <v>1790</v>
      </c>
      <c r="G141" s="205" t="s">
        <v>176</v>
      </c>
      <c r="H141" s="206">
        <v>4</v>
      </c>
      <c r="I141" s="207"/>
      <c r="J141" s="208">
        <f t="shared" si="10"/>
        <v>0</v>
      </c>
      <c r="K141" s="204" t="s">
        <v>177</v>
      </c>
      <c r="L141" s="61"/>
      <c r="M141" s="209" t="s">
        <v>21</v>
      </c>
      <c r="N141" s="210" t="s">
        <v>43</v>
      </c>
      <c r="O141" s="42"/>
      <c r="P141" s="211">
        <f t="shared" si="11"/>
        <v>0</v>
      </c>
      <c r="Q141" s="211">
        <v>7.2000000000000005E-4</v>
      </c>
      <c r="R141" s="211">
        <f t="shared" si="12"/>
        <v>2.8800000000000002E-3</v>
      </c>
      <c r="S141" s="211">
        <v>0</v>
      </c>
      <c r="T141" s="212">
        <f t="shared" si="13"/>
        <v>0</v>
      </c>
      <c r="AR141" s="24" t="s">
        <v>273</v>
      </c>
      <c r="AT141" s="24" t="s">
        <v>173</v>
      </c>
      <c r="AU141" s="24" t="s">
        <v>83</v>
      </c>
      <c r="AY141" s="24" t="s">
        <v>171</v>
      </c>
      <c r="BE141" s="213">
        <f t="shared" si="14"/>
        <v>0</v>
      </c>
      <c r="BF141" s="213">
        <f t="shared" si="15"/>
        <v>0</v>
      </c>
      <c r="BG141" s="213">
        <f t="shared" si="16"/>
        <v>0</v>
      </c>
      <c r="BH141" s="213">
        <f t="shared" si="17"/>
        <v>0</v>
      </c>
      <c r="BI141" s="213">
        <f t="shared" si="18"/>
        <v>0</v>
      </c>
      <c r="BJ141" s="24" t="s">
        <v>79</v>
      </c>
      <c r="BK141" s="213">
        <f t="shared" si="19"/>
        <v>0</v>
      </c>
      <c r="BL141" s="24" t="s">
        <v>273</v>
      </c>
      <c r="BM141" s="24" t="s">
        <v>1791</v>
      </c>
    </row>
    <row r="142" spans="2:65" s="1" customFormat="1" ht="22.5" customHeight="1">
      <c r="B142" s="41"/>
      <c r="C142" s="202" t="s">
        <v>407</v>
      </c>
      <c r="D142" s="202" t="s">
        <v>173</v>
      </c>
      <c r="E142" s="203" t="s">
        <v>1792</v>
      </c>
      <c r="F142" s="204" t="s">
        <v>1793</v>
      </c>
      <c r="G142" s="205" t="s">
        <v>176</v>
      </c>
      <c r="H142" s="206">
        <v>4</v>
      </c>
      <c r="I142" s="207"/>
      <c r="J142" s="208">
        <f t="shared" si="10"/>
        <v>0</v>
      </c>
      <c r="K142" s="204" t="s">
        <v>177</v>
      </c>
      <c r="L142" s="61"/>
      <c r="M142" s="209" t="s">
        <v>21</v>
      </c>
      <c r="N142" s="210" t="s">
        <v>43</v>
      </c>
      <c r="O142" s="42"/>
      <c r="P142" s="211">
        <f t="shared" si="11"/>
        <v>0</v>
      </c>
      <c r="Q142" s="211">
        <v>1.32E-3</v>
      </c>
      <c r="R142" s="211">
        <f t="shared" si="12"/>
        <v>5.28E-3</v>
      </c>
      <c r="S142" s="211">
        <v>0</v>
      </c>
      <c r="T142" s="212">
        <f t="shared" si="13"/>
        <v>0</v>
      </c>
      <c r="AR142" s="24" t="s">
        <v>273</v>
      </c>
      <c r="AT142" s="24" t="s">
        <v>173</v>
      </c>
      <c r="AU142" s="24" t="s">
        <v>83</v>
      </c>
      <c r="AY142" s="24" t="s">
        <v>171</v>
      </c>
      <c r="BE142" s="213">
        <f t="shared" si="14"/>
        <v>0</v>
      </c>
      <c r="BF142" s="213">
        <f t="shared" si="15"/>
        <v>0</v>
      </c>
      <c r="BG142" s="213">
        <f t="shared" si="16"/>
        <v>0</v>
      </c>
      <c r="BH142" s="213">
        <f t="shared" si="17"/>
        <v>0</v>
      </c>
      <c r="BI142" s="213">
        <f t="shared" si="18"/>
        <v>0</v>
      </c>
      <c r="BJ142" s="24" t="s">
        <v>79</v>
      </c>
      <c r="BK142" s="213">
        <f t="shared" si="19"/>
        <v>0</v>
      </c>
      <c r="BL142" s="24" t="s">
        <v>273</v>
      </c>
      <c r="BM142" s="24" t="s">
        <v>1794</v>
      </c>
    </row>
    <row r="143" spans="2:65" s="1" customFormat="1" ht="22.5" customHeight="1">
      <c r="B143" s="41"/>
      <c r="C143" s="202" t="s">
        <v>412</v>
      </c>
      <c r="D143" s="202" t="s">
        <v>173</v>
      </c>
      <c r="E143" s="203" t="s">
        <v>1795</v>
      </c>
      <c r="F143" s="204" t="s">
        <v>1796</v>
      </c>
      <c r="G143" s="205" t="s">
        <v>176</v>
      </c>
      <c r="H143" s="206">
        <v>1</v>
      </c>
      <c r="I143" s="207"/>
      <c r="J143" s="208">
        <f t="shared" si="10"/>
        <v>0</v>
      </c>
      <c r="K143" s="204" t="s">
        <v>177</v>
      </c>
      <c r="L143" s="61"/>
      <c r="M143" s="209" t="s">
        <v>21</v>
      </c>
      <c r="N143" s="210" t="s">
        <v>43</v>
      </c>
      <c r="O143" s="42"/>
      <c r="P143" s="211">
        <f t="shared" si="11"/>
        <v>0</v>
      </c>
      <c r="Q143" s="211">
        <v>1.5200000000000001E-3</v>
      </c>
      <c r="R143" s="211">
        <f t="shared" si="12"/>
        <v>1.5200000000000001E-3</v>
      </c>
      <c r="S143" s="211">
        <v>0</v>
      </c>
      <c r="T143" s="212">
        <f t="shared" si="13"/>
        <v>0</v>
      </c>
      <c r="AR143" s="24" t="s">
        <v>273</v>
      </c>
      <c r="AT143" s="24" t="s">
        <v>173</v>
      </c>
      <c r="AU143" s="24" t="s">
        <v>83</v>
      </c>
      <c r="AY143" s="24" t="s">
        <v>171</v>
      </c>
      <c r="BE143" s="213">
        <f t="shared" si="14"/>
        <v>0</v>
      </c>
      <c r="BF143" s="213">
        <f t="shared" si="15"/>
        <v>0</v>
      </c>
      <c r="BG143" s="213">
        <f t="shared" si="16"/>
        <v>0</v>
      </c>
      <c r="BH143" s="213">
        <f t="shared" si="17"/>
        <v>0</v>
      </c>
      <c r="BI143" s="213">
        <f t="shared" si="18"/>
        <v>0</v>
      </c>
      <c r="BJ143" s="24" t="s">
        <v>79</v>
      </c>
      <c r="BK143" s="213">
        <f t="shared" si="19"/>
        <v>0</v>
      </c>
      <c r="BL143" s="24" t="s">
        <v>273</v>
      </c>
      <c r="BM143" s="24" t="s">
        <v>1797</v>
      </c>
    </row>
    <row r="144" spans="2:65" s="1" customFormat="1" ht="22.5" customHeight="1">
      <c r="B144" s="41"/>
      <c r="C144" s="202" t="s">
        <v>431</v>
      </c>
      <c r="D144" s="202" t="s">
        <v>173</v>
      </c>
      <c r="E144" s="203" t="s">
        <v>1798</v>
      </c>
      <c r="F144" s="204" t="s">
        <v>1799</v>
      </c>
      <c r="G144" s="205" t="s">
        <v>1787</v>
      </c>
      <c r="H144" s="206">
        <v>20</v>
      </c>
      <c r="I144" s="207"/>
      <c r="J144" s="208">
        <f t="shared" si="10"/>
        <v>0</v>
      </c>
      <c r="K144" s="204" t="s">
        <v>21</v>
      </c>
      <c r="L144" s="61"/>
      <c r="M144" s="209" t="s">
        <v>21</v>
      </c>
      <c r="N144" s="210" t="s">
        <v>43</v>
      </c>
      <c r="O144" s="42"/>
      <c r="P144" s="211">
        <f t="shared" si="11"/>
        <v>0</v>
      </c>
      <c r="Q144" s="211">
        <v>0</v>
      </c>
      <c r="R144" s="211">
        <f t="shared" si="12"/>
        <v>0</v>
      </c>
      <c r="S144" s="211">
        <v>8.8500000000000002E-3</v>
      </c>
      <c r="T144" s="212">
        <f t="shared" si="13"/>
        <v>0.17699999999999999</v>
      </c>
      <c r="AR144" s="24" t="s">
        <v>273</v>
      </c>
      <c r="AT144" s="24" t="s">
        <v>173</v>
      </c>
      <c r="AU144" s="24" t="s">
        <v>83</v>
      </c>
      <c r="AY144" s="24" t="s">
        <v>171</v>
      </c>
      <c r="BE144" s="213">
        <f t="shared" si="14"/>
        <v>0</v>
      </c>
      <c r="BF144" s="213">
        <f t="shared" si="15"/>
        <v>0</v>
      </c>
      <c r="BG144" s="213">
        <f t="shared" si="16"/>
        <v>0</v>
      </c>
      <c r="BH144" s="213">
        <f t="shared" si="17"/>
        <v>0</v>
      </c>
      <c r="BI144" s="213">
        <f t="shared" si="18"/>
        <v>0</v>
      </c>
      <c r="BJ144" s="24" t="s">
        <v>79</v>
      </c>
      <c r="BK144" s="213">
        <f t="shared" si="19"/>
        <v>0</v>
      </c>
      <c r="BL144" s="24" t="s">
        <v>273</v>
      </c>
      <c r="BM144" s="24" t="s">
        <v>1800</v>
      </c>
    </row>
    <row r="145" spans="2:65" s="1" customFormat="1" ht="31.5" customHeight="1">
      <c r="B145" s="41"/>
      <c r="C145" s="202" t="s">
        <v>437</v>
      </c>
      <c r="D145" s="202" t="s">
        <v>173</v>
      </c>
      <c r="E145" s="203" t="s">
        <v>1801</v>
      </c>
      <c r="F145" s="204" t="s">
        <v>1802</v>
      </c>
      <c r="G145" s="205" t="s">
        <v>281</v>
      </c>
      <c r="H145" s="206">
        <v>247</v>
      </c>
      <c r="I145" s="207"/>
      <c r="J145" s="208">
        <f t="shared" si="10"/>
        <v>0</v>
      </c>
      <c r="K145" s="204" t="s">
        <v>177</v>
      </c>
      <c r="L145" s="61"/>
      <c r="M145" s="209" t="s">
        <v>21</v>
      </c>
      <c r="N145" s="210" t="s">
        <v>43</v>
      </c>
      <c r="O145" s="42"/>
      <c r="P145" s="211">
        <f t="shared" si="11"/>
        <v>0</v>
      </c>
      <c r="Q145" s="211">
        <v>4.0000000000000002E-4</v>
      </c>
      <c r="R145" s="211">
        <f t="shared" si="12"/>
        <v>9.8799999999999999E-2</v>
      </c>
      <c r="S145" s="211">
        <v>0</v>
      </c>
      <c r="T145" s="212">
        <f t="shared" si="13"/>
        <v>0</v>
      </c>
      <c r="AR145" s="24" t="s">
        <v>273</v>
      </c>
      <c r="AT145" s="24" t="s">
        <v>173</v>
      </c>
      <c r="AU145" s="24" t="s">
        <v>83</v>
      </c>
      <c r="AY145" s="24" t="s">
        <v>171</v>
      </c>
      <c r="BE145" s="213">
        <f t="shared" si="14"/>
        <v>0</v>
      </c>
      <c r="BF145" s="213">
        <f t="shared" si="15"/>
        <v>0</v>
      </c>
      <c r="BG145" s="213">
        <f t="shared" si="16"/>
        <v>0</v>
      </c>
      <c r="BH145" s="213">
        <f t="shared" si="17"/>
        <v>0</v>
      </c>
      <c r="BI145" s="213">
        <f t="shared" si="18"/>
        <v>0</v>
      </c>
      <c r="BJ145" s="24" t="s">
        <v>79</v>
      </c>
      <c r="BK145" s="213">
        <f t="shared" si="19"/>
        <v>0</v>
      </c>
      <c r="BL145" s="24" t="s">
        <v>273</v>
      </c>
      <c r="BM145" s="24" t="s">
        <v>1803</v>
      </c>
    </row>
    <row r="146" spans="2:65" s="1" customFormat="1" ht="31.5" customHeight="1">
      <c r="B146" s="41"/>
      <c r="C146" s="202" t="s">
        <v>441</v>
      </c>
      <c r="D146" s="202" t="s">
        <v>173</v>
      </c>
      <c r="E146" s="203" t="s">
        <v>1804</v>
      </c>
      <c r="F146" s="204" t="s">
        <v>1805</v>
      </c>
      <c r="G146" s="205" t="s">
        <v>281</v>
      </c>
      <c r="H146" s="206">
        <v>247</v>
      </c>
      <c r="I146" s="207"/>
      <c r="J146" s="208">
        <f t="shared" si="10"/>
        <v>0</v>
      </c>
      <c r="K146" s="204" t="s">
        <v>177</v>
      </c>
      <c r="L146" s="61"/>
      <c r="M146" s="209" t="s">
        <v>21</v>
      </c>
      <c r="N146" s="210" t="s">
        <v>43</v>
      </c>
      <c r="O146" s="42"/>
      <c r="P146" s="211">
        <f t="shared" si="11"/>
        <v>0</v>
      </c>
      <c r="Q146" s="211">
        <v>1.0000000000000001E-5</v>
      </c>
      <c r="R146" s="211">
        <f t="shared" si="12"/>
        <v>2.4700000000000004E-3</v>
      </c>
      <c r="S146" s="211">
        <v>0</v>
      </c>
      <c r="T146" s="212">
        <f t="shared" si="13"/>
        <v>0</v>
      </c>
      <c r="AR146" s="24" t="s">
        <v>273</v>
      </c>
      <c r="AT146" s="24" t="s">
        <v>173</v>
      </c>
      <c r="AU146" s="24" t="s">
        <v>83</v>
      </c>
      <c r="AY146" s="24" t="s">
        <v>171</v>
      </c>
      <c r="BE146" s="213">
        <f t="shared" si="14"/>
        <v>0</v>
      </c>
      <c r="BF146" s="213">
        <f t="shared" si="15"/>
        <v>0</v>
      </c>
      <c r="BG146" s="213">
        <f t="shared" si="16"/>
        <v>0</v>
      </c>
      <c r="BH146" s="213">
        <f t="shared" si="17"/>
        <v>0</v>
      </c>
      <c r="BI146" s="213">
        <f t="shared" si="18"/>
        <v>0</v>
      </c>
      <c r="BJ146" s="24" t="s">
        <v>79</v>
      </c>
      <c r="BK146" s="213">
        <f t="shared" si="19"/>
        <v>0</v>
      </c>
      <c r="BL146" s="24" t="s">
        <v>273</v>
      </c>
      <c r="BM146" s="24" t="s">
        <v>1806</v>
      </c>
    </row>
    <row r="147" spans="2:65" s="1" customFormat="1" ht="31.5" customHeight="1">
      <c r="B147" s="41"/>
      <c r="C147" s="202" t="s">
        <v>446</v>
      </c>
      <c r="D147" s="202" t="s">
        <v>173</v>
      </c>
      <c r="E147" s="203" t="s">
        <v>1807</v>
      </c>
      <c r="F147" s="204" t="s">
        <v>1808</v>
      </c>
      <c r="G147" s="205" t="s">
        <v>229</v>
      </c>
      <c r="H147" s="206">
        <v>0.45900000000000002</v>
      </c>
      <c r="I147" s="207"/>
      <c r="J147" s="208">
        <f t="shared" si="10"/>
        <v>0</v>
      </c>
      <c r="K147" s="204" t="s">
        <v>177</v>
      </c>
      <c r="L147" s="61"/>
      <c r="M147" s="209" t="s">
        <v>21</v>
      </c>
      <c r="N147" s="210" t="s">
        <v>43</v>
      </c>
      <c r="O147" s="42"/>
      <c r="P147" s="211">
        <f t="shared" si="11"/>
        <v>0</v>
      </c>
      <c r="Q147" s="211">
        <v>0</v>
      </c>
      <c r="R147" s="211">
        <f t="shared" si="12"/>
        <v>0</v>
      </c>
      <c r="S147" s="211">
        <v>0</v>
      </c>
      <c r="T147" s="212">
        <f t="shared" si="13"/>
        <v>0</v>
      </c>
      <c r="AR147" s="24" t="s">
        <v>273</v>
      </c>
      <c r="AT147" s="24" t="s">
        <v>173</v>
      </c>
      <c r="AU147" s="24" t="s">
        <v>83</v>
      </c>
      <c r="AY147" s="24" t="s">
        <v>171</v>
      </c>
      <c r="BE147" s="213">
        <f t="shared" si="14"/>
        <v>0</v>
      </c>
      <c r="BF147" s="213">
        <f t="shared" si="15"/>
        <v>0</v>
      </c>
      <c r="BG147" s="213">
        <f t="shared" si="16"/>
        <v>0</v>
      </c>
      <c r="BH147" s="213">
        <f t="shared" si="17"/>
        <v>0</v>
      </c>
      <c r="BI147" s="213">
        <f t="shared" si="18"/>
        <v>0</v>
      </c>
      <c r="BJ147" s="24" t="s">
        <v>79</v>
      </c>
      <c r="BK147" s="213">
        <f t="shared" si="19"/>
        <v>0</v>
      </c>
      <c r="BL147" s="24" t="s">
        <v>273</v>
      </c>
      <c r="BM147" s="24" t="s">
        <v>1809</v>
      </c>
    </row>
    <row r="148" spans="2:65" s="11" customFormat="1" ht="29.85" customHeight="1">
      <c r="B148" s="185"/>
      <c r="C148" s="186"/>
      <c r="D148" s="199" t="s">
        <v>71</v>
      </c>
      <c r="E148" s="200" t="s">
        <v>1810</v>
      </c>
      <c r="F148" s="200" t="s">
        <v>1811</v>
      </c>
      <c r="G148" s="186"/>
      <c r="H148" s="186"/>
      <c r="I148" s="189"/>
      <c r="J148" s="201">
        <f>BK148</f>
        <v>0</v>
      </c>
      <c r="K148" s="186"/>
      <c r="L148" s="191"/>
      <c r="M148" s="192"/>
      <c r="N148" s="193"/>
      <c r="O148" s="193"/>
      <c r="P148" s="194">
        <f>SUM(P149:P155)</f>
        <v>0</v>
      </c>
      <c r="Q148" s="193"/>
      <c r="R148" s="194">
        <f>SUM(R149:R155)</f>
        <v>4.3100000000000005E-3</v>
      </c>
      <c r="S148" s="193"/>
      <c r="T148" s="195">
        <f>SUM(T149:T155)</f>
        <v>4.0849999999999997E-2</v>
      </c>
      <c r="AR148" s="196" t="s">
        <v>83</v>
      </c>
      <c r="AT148" s="197" t="s">
        <v>71</v>
      </c>
      <c r="AU148" s="197" t="s">
        <v>79</v>
      </c>
      <c r="AY148" s="196" t="s">
        <v>171</v>
      </c>
      <c r="BK148" s="198">
        <f>SUM(BK149:BK155)</f>
        <v>0</v>
      </c>
    </row>
    <row r="149" spans="2:65" s="1" customFormat="1" ht="31.5" customHeight="1">
      <c r="B149" s="41"/>
      <c r="C149" s="202" t="s">
        <v>457</v>
      </c>
      <c r="D149" s="202" t="s">
        <v>173</v>
      </c>
      <c r="E149" s="203" t="s">
        <v>1812</v>
      </c>
      <c r="F149" s="204" t="s">
        <v>1813</v>
      </c>
      <c r="G149" s="205" t="s">
        <v>281</v>
      </c>
      <c r="H149" s="206">
        <v>1</v>
      </c>
      <c r="I149" s="207"/>
      <c r="J149" s="208">
        <f>ROUND(I149*H149,2)</f>
        <v>0</v>
      </c>
      <c r="K149" s="204" t="s">
        <v>177</v>
      </c>
      <c r="L149" s="61"/>
      <c r="M149" s="209" t="s">
        <v>21</v>
      </c>
      <c r="N149" s="210" t="s">
        <v>43</v>
      </c>
      <c r="O149" s="42"/>
      <c r="P149" s="211">
        <f>O149*H149</f>
        <v>0</v>
      </c>
      <c r="Q149" s="211">
        <v>1.8500000000000001E-3</v>
      </c>
      <c r="R149" s="211">
        <f>Q149*H149</f>
        <v>1.8500000000000001E-3</v>
      </c>
      <c r="S149" s="211">
        <v>0</v>
      </c>
      <c r="T149" s="212">
        <f>S149*H149</f>
        <v>0</v>
      </c>
      <c r="AR149" s="24" t="s">
        <v>273</v>
      </c>
      <c r="AT149" s="24" t="s">
        <v>173</v>
      </c>
      <c r="AU149" s="24" t="s">
        <v>83</v>
      </c>
      <c r="AY149" s="24" t="s">
        <v>171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24" t="s">
        <v>79</v>
      </c>
      <c r="BK149" s="213">
        <f>ROUND(I149*H149,2)</f>
        <v>0</v>
      </c>
      <c r="BL149" s="24" t="s">
        <v>273</v>
      </c>
      <c r="BM149" s="24" t="s">
        <v>1814</v>
      </c>
    </row>
    <row r="150" spans="2:65" s="1" customFormat="1" ht="22.5" customHeight="1">
      <c r="B150" s="41"/>
      <c r="C150" s="202" t="s">
        <v>461</v>
      </c>
      <c r="D150" s="202" t="s">
        <v>173</v>
      </c>
      <c r="E150" s="203" t="s">
        <v>1815</v>
      </c>
      <c r="F150" s="204" t="s">
        <v>1816</v>
      </c>
      <c r="G150" s="205" t="s">
        <v>281</v>
      </c>
      <c r="H150" s="206">
        <v>19</v>
      </c>
      <c r="I150" s="207"/>
      <c r="J150" s="208">
        <f>ROUND(I150*H150,2)</f>
        <v>0</v>
      </c>
      <c r="K150" s="204" t="s">
        <v>177</v>
      </c>
      <c r="L150" s="61"/>
      <c r="M150" s="209" t="s">
        <v>21</v>
      </c>
      <c r="N150" s="210" t="s">
        <v>43</v>
      </c>
      <c r="O150" s="42"/>
      <c r="P150" s="211">
        <f>O150*H150</f>
        <v>0</v>
      </c>
      <c r="Q150" s="211">
        <v>1.1E-4</v>
      </c>
      <c r="R150" s="211">
        <f>Q150*H150</f>
        <v>2.0900000000000003E-3</v>
      </c>
      <c r="S150" s="211">
        <v>2.15E-3</v>
      </c>
      <c r="T150" s="212">
        <f>S150*H150</f>
        <v>4.0849999999999997E-2</v>
      </c>
      <c r="AR150" s="24" t="s">
        <v>273</v>
      </c>
      <c r="AT150" s="24" t="s">
        <v>173</v>
      </c>
      <c r="AU150" s="24" t="s">
        <v>83</v>
      </c>
      <c r="AY150" s="24" t="s">
        <v>171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24" t="s">
        <v>79</v>
      </c>
      <c r="BK150" s="213">
        <f>ROUND(I150*H150,2)</f>
        <v>0</v>
      </c>
      <c r="BL150" s="24" t="s">
        <v>273</v>
      </c>
      <c r="BM150" s="24" t="s">
        <v>1817</v>
      </c>
    </row>
    <row r="151" spans="2:65" s="12" customFormat="1" ht="13.5">
      <c r="B151" s="214"/>
      <c r="C151" s="215"/>
      <c r="D151" s="216" t="s">
        <v>180</v>
      </c>
      <c r="E151" s="217" t="s">
        <v>21</v>
      </c>
      <c r="F151" s="218" t="s">
        <v>1818</v>
      </c>
      <c r="G151" s="215"/>
      <c r="H151" s="219">
        <v>19</v>
      </c>
      <c r="I151" s="220"/>
      <c r="J151" s="215"/>
      <c r="K151" s="215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180</v>
      </c>
      <c r="AU151" s="225" t="s">
        <v>83</v>
      </c>
      <c r="AV151" s="12" t="s">
        <v>83</v>
      </c>
      <c r="AW151" s="12" t="s">
        <v>35</v>
      </c>
      <c r="AX151" s="12" t="s">
        <v>79</v>
      </c>
      <c r="AY151" s="225" t="s">
        <v>171</v>
      </c>
    </row>
    <row r="152" spans="2:65" s="1" customFormat="1" ht="22.5" customHeight="1">
      <c r="B152" s="41"/>
      <c r="C152" s="202" t="s">
        <v>468</v>
      </c>
      <c r="D152" s="202" t="s">
        <v>173</v>
      </c>
      <c r="E152" s="203" t="s">
        <v>1819</v>
      </c>
      <c r="F152" s="204" t="s">
        <v>1820</v>
      </c>
      <c r="G152" s="205" t="s">
        <v>176</v>
      </c>
      <c r="H152" s="206">
        <v>1</v>
      </c>
      <c r="I152" s="207"/>
      <c r="J152" s="208">
        <f>ROUND(I152*H152,2)</f>
        <v>0</v>
      </c>
      <c r="K152" s="204" t="s">
        <v>177</v>
      </c>
      <c r="L152" s="61"/>
      <c r="M152" s="209" t="s">
        <v>21</v>
      </c>
      <c r="N152" s="210" t="s">
        <v>43</v>
      </c>
      <c r="O152" s="42"/>
      <c r="P152" s="211">
        <f>O152*H152</f>
        <v>0</v>
      </c>
      <c r="Q152" s="211">
        <v>0</v>
      </c>
      <c r="R152" s="211">
        <f>Q152*H152</f>
        <v>0</v>
      </c>
      <c r="S152" s="211">
        <v>0</v>
      </c>
      <c r="T152" s="212">
        <f>S152*H152</f>
        <v>0</v>
      </c>
      <c r="AR152" s="24" t="s">
        <v>273</v>
      </c>
      <c r="AT152" s="24" t="s">
        <v>173</v>
      </c>
      <c r="AU152" s="24" t="s">
        <v>83</v>
      </c>
      <c r="AY152" s="24" t="s">
        <v>171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24" t="s">
        <v>79</v>
      </c>
      <c r="BK152" s="213">
        <f>ROUND(I152*H152,2)</f>
        <v>0</v>
      </c>
      <c r="BL152" s="24" t="s">
        <v>273</v>
      </c>
      <c r="BM152" s="24" t="s">
        <v>1821</v>
      </c>
    </row>
    <row r="153" spans="2:65" s="1" customFormat="1" ht="22.5" customHeight="1">
      <c r="B153" s="41"/>
      <c r="C153" s="255" t="s">
        <v>485</v>
      </c>
      <c r="D153" s="255" t="s">
        <v>239</v>
      </c>
      <c r="E153" s="256" t="s">
        <v>1822</v>
      </c>
      <c r="F153" s="257" t="s">
        <v>1823</v>
      </c>
      <c r="G153" s="258" t="s">
        <v>176</v>
      </c>
      <c r="H153" s="259">
        <v>1</v>
      </c>
      <c r="I153" s="260"/>
      <c r="J153" s="261">
        <f>ROUND(I153*H153,2)</f>
        <v>0</v>
      </c>
      <c r="K153" s="257" t="s">
        <v>177</v>
      </c>
      <c r="L153" s="262"/>
      <c r="M153" s="263" t="s">
        <v>21</v>
      </c>
      <c r="N153" s="264" t="s">
        <v>43</v>
      </c>
      <c r="O153" s="42"/>
      <c r="P153" s="211">
        <f>O153*H153</f>
        <v>0</v>
      </c>
      <c r="Q153" s="211">
        <v>3.6999999999999999E-4</v>
      </c>
      <c r="R153" s="211">
        <f>Q153*H153</f>
        <v>3.6999999999999999E-4</v>
      </c>
      <c r="S153" s="211">
        <v>0</v>
      </c>
      <c r="T153" s="212">
        <f>S153*H153</f>
        <v>0</v>
      </c>
      <c r="AR153" s="24" t="s">
        <v>362</v>
      </c>
      <c r="AT153" s="24" t="s">
        <v>239</v>
      </c>
      <c r="AU153" s="24" t="s">
        <v>83</v>
      </c>
      <c r="AY153" s="24" t="s">
        <v>171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24" t="s">
        <v>79</v>
      </c>
      <c r="BK153" s="213">
        <f>ROUND(I153*H153,2)</f>
        <v>0</v>
      </c>
      <c r="BL153" s="24" t="s">
        <v>273</v>
      </c>
      <c r="BM153" s="24" t="s">
        <v>1824</v>
      </c>
    </row>
    <row r="154" spans="2:65" s="1" customFormat="1" ht="31.5" customHeight="1">
      <c r="B154" s="41"/>
      <c r="C154" s="202" t="s">
        <v>492</v>
      </c>
      <c r="D154" s="202" t="s">
        <v>173</v>
      </c>
      <c r="E154" s="203" t="s">
        <v>1825</v>
      </c>
      <c r="F154" s="204" t="s">
        <v>1826</v>
      </c>
      <c r="G154" s="205" t="s">
        <v>229</v>
      </c>
      <c r="H154" s="206">
        <v>0.03</v>
      </c>
      <c r="I154" s="207"/>
      <c r="J154" s="208">
        <f>ROUND(I154*H154,2)</f>
        <v>0</v>
      </c>
      <c r="K154" s="204" t="s">
        <v>177</v>
      </c>
      <c r="L154" s="61"/>
      <c r="M154" s="209" t="s">
        <v>21</v>
      </c>
      <c r="N154" s="210" t="s">
        <v>43</v>
      </c>
      <c r="O154" s="42"/>
      <c r="P154" s="211">
        <f>O154*H154</f>
        <v>0</v>
      </c>
      <c r="Q154" s="211">
        <v>0</v>
      </c>
      <c r="R154" s="211">
        <f>Q154*H154</f>
        <v>0</v>
      </c>
      <c r="S154" s="211">
        <v>0</v>
      </c>
      <c r="T154" s="212">
        <f>S154*H154</f>
        <v>0</v>
      </c>
      <c r="AR154" s="24" t="s">
        <v>273</v>
      </c>
      <c r="AT154" s="24" t="s">
        <v>173</v>
      </c>
      <c r="AU154" s="24" t="s">
        <v>83</v>
      </c>
      <c r="AY154" s="24" t="s">
        <v>171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24" t="s">
        <v>79</v>
      </c>
      <c r="BK154" s="213">
        <f>ROUND(I154*H154,2)</f>
        <v>0</v>
      </c>
      <c r="BL154" s="24" t="s">
        <v>273</v>
      </c>
      <c r="BM154" s="24" t="s">
        <v>1827</v>
      </c>
    </row>
    <row r="155" spans="2:65" s="1" customFormat="1" ht="31.5" customHeight="1">
      <c r="B155" s="41"/>
      <c r="C155" s="202" t="s">
        <v>497</v>
      </c>
      <c r="D155" s="202" t="s">
        <v>173</v>
      </c>
      <c r="E155" s="203" t="s">
        <v>1828</v>
      </c>
      <c r="F155" s="204" t="s">
        <v>1829</v>
      </c>
      <c r="G155" s="205" t="s">
        <v>229</v>
      </c>
      <c r="H155" s="206">
        <v>4.0000000000000001E-3</v>
      </c>
      <c r="I155" s="207"/>
      <c r="J155" s="208">
        <f>ROUND(I155*H155,2)</f>
        <v>0</v>
      </c>
      <c r="K155" s="204" t="s">
        <v>177</v>
      </c>
      <c r="L155" s="61"/>
      <c r="M155" s="209" t="s">
        <v>21</v>
      </c>
      <c r="N155" s="210" t="s">
        <v>43</v>
      </c>
      <c r="O155" s="42"/>
      <c r="P155" s="211">
        <f>O155*H155</f>
        <v>0</v>
      </c>
      <c r="Q155" s="211">
        <v>0</v>
      </c>
      <c r="R155" s="211">
        <f>Q155*H155</f>
        <v>0</v>
      </c>
      <c r="S155" s="211">
        <v>0</v>
      </c>
      <c r="T155" s="212">
        <f>S155*H155</f>
        <v>0</v>
      </c>
      <c r="AR155" s="24" t="s">
        <v>273</v>
      </c>
      <c r="AT155" s="24" t="s">
        <v>173</v>
      </c>
      <c r="AU155" s="24" t="s">
        <v>83</v>
      </c>
      <c r="AY155" s="24" t="s">
        <v>171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24" t="s">
        <v>79</v>
      </c>
      <c r="BK155" s="213">
        <f>ROUND(I155*H155,2)</f>
        <v>0</v>
      </c>
      <c r="BL155" s="24" t="s">
        <v>273</v>
      </c>
      <c r="BM155" s="24" t="s">
        <v>1830</v>
      </c>
    </row>
    <row r="156" spans="2:65" s="11" customFormat="1" ht="29.85" customHeight="1">
      <c r="B156" s="185"/>
      <c r="C156" s="186"/>
      <c r="D156" s="199" t="s">
        <v>71</v>
      </c>
      <c r="E156" s="200" t="s">
        <v>1831</v>
      </c>
      <c r="F156" s="200" t="s">
        <v>1832</v>
      </c>
      <c r="G156" s="186"/>
      <c r="H156" s="186"/>
      <c r="I156" s="189"/>
      <c r="J156" s="201">
        <f>BK156</f>
        <v>0</v>
      </c>
      <c r="K156" s="186"/>
      <c r="L156" s="191"/>
      <c r="M156" s="192"/>
      <c r="N156" s="193"/>
      <c r="O156" s="193"/>
      <c r="P156" s="194">
        <f>SUM(P157:P178)</f>
        <v>0</v>
      </c>
      <c r="Q156" s="193"/>
      <c r="R156" s="194">
        <f>SUM(R157:R178)</f>
        <v>0.17716300000000001</v>
      </c>
      <c r="S156" s="193"/>
      <c r="T156" s="195">
        <f>SUM(T157:T178)</f>
        <v>0.49569999999999997</v>
      </c>
      <c r="AR156" s="196" t="s">
        <v>83</v>
      </c>
      <c r="AT156" s="197" t="s">
        <v>71</v>
      </c>
      <c r="AU156" s="197" t="s">
        <v>79</v>
      </c>
      <c r="AY156" s="196" t="s">
        <v>171</v>
      </c>
      <c r="BK156" s="198">
        <f>SUM(BK157:BK178)</f>
        <v>0</v>
      </c>
    </row>
    <row r="157" spans="2:65" s="1" customFormat="1" ht="22.5" customHeight="1">
      <c r="B157" s="41"/>
      <c r="C157" s="202" t="s">
        <v>506</v>
      </c>
      <c r="D157" s="202" t="s">
        <v>173</v>
      </c>
      <c r="E157" s="203" t="s">
        <v>1833</v>
      </c>
      <c r="F157" s="204" t="s">
        <v>1834</v>
      </c>
      <c r="G157" s="205" t="s">
        <v>176</v>
      </c>
      <c r="H157" s="206">
        <v>1</v>
      </c>
      <c r="I157" s="207"/>
      <c r="J157" s="208">
        <f t="shared" ref="J157:J178" si="20">ROUND(I157*H157,2)</f>
        <v>0</v>
      </c>
      <c r="K157" s="204" t="s">
        <v>177</v>
      </c>
      <c r="L157" s="61"/>
      <c r="M157" s="209" t="s">
        <v>21</v>
      </c>
      <c r="N157" s="210" t="s">
        <v>43</v>
      </c>
      <c r="O157" s="42"/>
      <c r="P157" s="211">
        <f t="shared" ref="P157:P178" si="21">O157*H157</f>
        <v>0</v>
      </c>
      <c r="Q157" s="211">
        <v>2.4199999999999998E-3</v>
      </c>
      <c r="R157" s="211">
        <f t="shared" ref="R157:R178" si="22">Q157*H157</f>
        <v>2.4199999999999998E-3</v>
      </c>
      <c r="S157" s="211">
        <v>0</v>
      </c>
      <c r="T157" s="212">
        <f t="shared" ref="T157:T178" si="23">S157*H157</f>
        <v>0</v>
      </c>
      <c r="AR157" s="24" t="s">
        <v>273</v>
      </c>
      <c r="AT157" s="24" t="s">
        <v>173</v>
      </c>
      <c r="AU157" s="24" t="s">
        <v>83</v>
      </c>
      <c r="AY157" s="24" t="s">
        <v>171</v>
      </c>
      <c r="BE157" s="213">
        <f t="shared" ref="BE157:BE178" si="24">IF(N157="základní",J157,0)</f>
        <v>0</v>
      </c>
      <c r="BF157" s="213">
        <f t="shared" ref="BF157:BF178" si="25">IF(N157="snížená",J157,0)</f>
        <v>0</v>
      </c>
      <c r="BG157" s="213">
        <f t="shared" ref="BG157:BG178" si="26">IF(N157="zákl. přenesená",J157,0)</f>
        <v>0</v>
      </c>
      <c r="BH157" s="213">
        <f t="shared" ref="BH157:BH178" si="27">IF(N157="sníž. přenesená",J157,0)</f>
        <v>0</v>
      </c>
      <c r="BI157" s="213">
        <f t="shared" ref="BI157:BI178" si="28">IF(N157="nulová",J157,0)</f>
        <v>0</v>
      </c>
      <c r="BJ157" s="24" t="s">
        <v>79</v>
      </c>
      <c r="BK157" s="213">
        <f t="shared" ref="BK157:BK178" si="29">ROUND(I157*H157,2)</f>
        <v>0</v>
      </c>
      <c r="BL157" s="24" t="s">
        <v>273</v>
      </c>
      <c r="BM157" s="24" t="s">
        <v>1835</v>
      </c>
    </row>
    <row r="158" spans="2:65" s="1" customFormat="1" ht="22.5" customHeight="1">
      <c r="B158" s="41"/>
      <c r="C158" s="255" t="s">
        <v>511</v>
      </c>
      <c r="D158" s="255" t="s">
        <v>239</v>
      </c>
      <c r="E158" s="256" t="s">
        <v>1836</v>
      </c>
      <c r="F158" s="257" t="s">
        <v>1837</v>
      </c>
      <c r="G158" s="258" t="s">
        <v>176</v>
      </c>
      <c r="H158" s="259">
        <v>1</v>
      </c>
      <c r="I158" s="260"/>
      <c r="J158" s="261">
        <f t="shared" si="20"/>
        <v>0</v>
      </c>
      <c r="K158" s="257" t="s">
        <v>177</v>
      </c>
      <c r="L158" s="262"/>
      <c r="M158" s="263" t="s">
        <v>21</v>
      </c>
      <c r="N158" s="264" t="s">
        <v>43</v>
      </c>
      <c r="O158" s="42"/>
      <c r="P158" s="211">
        <f t="shared" si="21"/>
        <v>0</v>
      </c>
      <c r="Q158" s="211">
        <v>1.4E-2</v>
      </c>
      <c r="R158" s="211">
        <f t="shared" si="22"/>
        <v>1.4E-2</v>
      </c>
      <c r="S158" s="211">
        <v>0</v>
      </c>
      <c r="T158" s="212">
        <f t="shared" si="23"/>
        <v>0</v>
      </c>
      <c r="AR158" s="24" t="s">
        <v>362</v>
      </c>
      <c r="AT158" s="24" t="s">
        <v>239</v>
      </c>
      <c r="AU158" s="24" t="s">
        <v>83</v>
      </c>
      <c r="AY158" s="24" t="s">
        <v>171</v>
      </c>
      <c r="BE158" s="213">
        <f t="shared" si="24"/>
        <v>0</v>
      </c>
      <c r="BF158" s="213">
        <f t="shared" si="25"/>
        <v>0</v>
      </c>
      <c r="BG158" s="213">
        <f t="shared" si="26"/>
        <v>0</v>
      </c>
      <c r="BH158" s="213">
        <f t="shared" si="27"/>
        <v>0</v>
      </c>
      <c r="BI158" s="213">
        <f t="shared" si="28"/>
        <v>0</v>
      </c>
      <c r="BJ158" s="24" t="s">
        <v>79</v>
      </c>
      <c r="BK158" s="213">
        <f t="shared" si="29"/>
        <v>0</v>
      </c>
      <c r="BL158" s="24" t="s">
        <v>273</v>
      </c>
      <c r="BM158" s="24" t="s">
        <v>1838</v>
      </c>
    </row>
    <row r="159" spans="2:65" s="1" customFormat="1" ht="22.5" customHeight="1">
      <c r="B159" s="41"/>
      <c r="C159" s="202" t="s">
        <v>519</v>
      </c>
      <c r="D159" s="202" t="s">
        <v>173</v>
      </c>
      <c r="E159" s="203" t="s">
        <v>1839</v>
      </c>
      <c r="F159" s="204" t="s">
        <v>1840</v>
      </c>
      <c r="G159" s="205" t="s">
        <v>1841</v>
      </c>
      <c r="H159" s="206">
        <v>10</v>
      </c>
      <c r="I159" s="207"/>
      <c r="J159" s="208">
        <f t="shared" si="20"/>
        <v>0</v>
      </c>
      <c r="K159" s="204" t="s">
        <v>177</v>
      </c>
      <c r="L159" s="61"/>
      <c r="M159" s="209" t="s">
        <v>21</v>
      </c>
      <c r="N159" s="210" t="s">
        <v>43</v>
      </c>
      <c r="O159" s="42"/>
      <c r="P159" s="211">
        <f t="shared" si="21"/>
        <v>0</v>
      </c>
      <c r="Q159" s="211">
        <v>0</v>
      </c>
      <c r="R159" s="211">
        <f t="shared" si="22"/>
        <v>0</v>
      </c>
      <c r="S159" s="211">
        <v>1.9460000000000002E-2</v>
      </c>
      <c r="T159" s="212">
        <f t="shared" si="23"/>
        <v>0.19460000000000002</v>
      </c>
      <c r="AR159" s="24" t="s">
        <v>273</v>
      </c>
      <c r="AT159" s="24" t="s">
        <v>173</v>
      </c>
      <c r="AU159" s="24" t="s">
        <v>83</v>
      </c>
      <c r="AY159" s="24" t="s">
        <v>171</v>
      </c>
      <c r="BE159" s="213">
        <f t="shared" si="24"/>
        <v>0</v>
      </c>
      <c r="BF159" s="213">
        <f t="shared" si="25"/>
        <v>0</v>
      </c>
      <c r="BG159" s="213">
        <f t="shared" si="26"/>
        <v>0</v>
      </c>
      <c r="BH159" s="213">
        <f t="shared" si="27"/>
        <v>0</v>
      </c>
      <c r="BI159" s="213">
        <f t="shared" si="28"/>
        <v>0</v>
      </c>
      <c r="BJ159" s="24" t="s">
        <v>79</v>
      </c>
      <c r="BK159" s="213">
        <f t="shared" si="29"/>
        <v>0</v>
      </c>
      <c r="BL159" s="24" t="s">
        <v>273</v>
      </c>
      <c r="BM159" s="24" t="s">
        <v>1842</v>
      </c>
    </row>
    <row r="160" spans="2:65" s="1" customFormat="1" ht="31.5" customHeight="1">
      <c r="B160" s="41"/>
      <c r="C160" s="202" t="s">
        <v>525</v>
      </c>
      <c r="D160" s="202" t="s">
        <v>173</v>
      </c>
      <c r="E160" s="203" t="s">
        <v>1843</v>
      </c>
      <c r="F160" s="204" t="s">
        <v>1844</v>
      </c>
      <c r="G160" s="205" t="s">
        <v>1841</v>
      </c>
      <c r="H160" s="206">
        <v>7</v>
      </c>
      <c r="I160" s="207"/>
      <c r="J160" s="208">
        <f t="shared" si="20"/>
        <v>0</v>
      </c>
      <c r="K160" s="204" t="s">
        <v>177</v>
      </c>
      <c r="L160" s="61"/>
      <c r="M160" s="209" t="s">
        <v>21</v>
      </c>
      <c r="N160" s="210" t="s">
        <v>43</v>
      </c>
      <c r="O160" s="42"/>
      <c r="P160" s="211">
        <f t="shared" si="21"/>
        <v>0</v>
      </c>
      <c r="Q160" s="211">
        <v>1.7260000000000001E-2</v>
      </c>
      <c r="R160" s="211">
        <f t="shared" si="22"/>
        <v>0.12082000000000001</v>
      </c>
      <c r="S160" s="211">
        <v>0</v>
      </c>
      <c r="T160" s="212">
        <f t="shared" si="23"/>
        <v>0</v>
      </c>
      <c r="AR160" s="24" t="s">
        <v>273</v>
      </c>
      <c r="AT160" s="24" t="s">
        <v>173</v>
      </c>
      <c r="AU160" s="24" t="s">
        <v>83</v>
      </c>
      <c r="AY160" s="24" t="s">
        <v>171</v>
      </c>
      <c r="BE160" s="213">
        <f t="shared" si="24"/>
        <v>0</v>
      </c>
      <c r="BF160" s="213">
        <f t="shared" si="25"/>
        <v>0</v>
      </c>
      <c r="BG160" s="213">
        <f t="shared" si="26"/>
        <v>0</v>
      </c>
      <c r="BH160" s="213">
        <f t="shared" si="27"/>
        <v>0</v>
      </c>
      <c r="BI160" s="213">
        <f t="shared" si="28"/>
        <v>0</v>
      </c>
      <c r="BJ160" s="24" t="s">
        <v>79</v>
      </c>
      <c r="BK160" s="213">
        <f t="shared" si="29"/>
        <v>0</v>
      </c>
      <c r="BL160" s="24" t="s">
        <v>273</v>
      </c>
      <c r="BM160" s="24" t="s">
        <v>1845</v>
      </c>
    </row>
    <row r="161" spans="2:65" s="1" customFormat="1" ht="22.5" customHeight="1">
      <c r="B161" s="41"/>
      <c r="C161" s="202" t="s">
        <v>530</v>
      </c>
      <c r="D161" s="202" t="s">
        <v>173</v>
      </c>
      <c r="E161" s="203" t="s">
        <v>1846</v>
      </c>
      <c r="F161" s="204" t="s">
        <v>1847</v>
      </c>
      <c r="G161" s="205" t="s">
        <v>1841</v>
      </c>
      <c r="H161" s="206">
        <v>6</v>
      </c>
      <c r="I161" s="207"/>
      <c r="J161" s="208">
        <f t="shared" si="20"/>
        <v>0</v>
      </c>
      <c r="K161" s="204" t="s">
        <v>177</v>
      </c>
      <c r="L161" s="61"/>
      <c r="M161" s="209" t="s">
        <v>21</v>
      </c>
      <c r="N161" s="210" t="s">
        <v>43</v>
      </c>
      <c r="O161" s="42"/>
      <c r="P161" s="211">
        <f t="shared" si="21"/>
        <v>0</v>
      </c>
      <c r="Q161" s="211">
        <v>0</v>
      </c>
      <c r="R161" s="211">
        <f t="shared" si="22"/>
        <v>0</v>
      </c>
      <c r="S161" s="211">
        <v>4.0500000000000001E-2</v>
      </c>
      <c r="T161" s="212">
        <f t="shared" si="23"/>
        <v>0.24299999999999999</v>
      </c>
      <c r="AR161" s="24" t="s">
        <v>273</v>
      </c>
      <c r="AT161" s="24" t="s">
        <v>173</v>
      </c>
      <c r="AU161" s="24" t="s">
        <v>83</v>
      </c>
      <c r="AY161" s="24" t="s">
        <v>171</v>
      </c>
      <c r="BE161" s="213">
        <f t="shared" si="24"/>
        <v>0</v>
      </c>
      <c r="BF161" s="213">
        <f t="shared" si="25"/>
        <v>0</v>
      </c>
      <c r="BG161" s="213">
        <f t="shared" si="26"/>
        <v>0</v>
      </c>
      <c r="BH161" s="213">
        <f t="shared" si="27"/>
        <v>0</v>
      </c>
      <c r="BI161" s="213">
        <f t="shared" si="28"/>
        <v>0</v>
      </c>
      <c r="BJ161" s="24" t="s">
        <v>79</v>
      </c>
      <c r="BK161" s="213">
        <f t="shared" si="29"/>
        <v>0</v>
      </c>
      <c r="BL161" s="24" t="s">
        <v>273</v>
      </c>
      <c r="BM161" s="24" t="s">
        <v>1848</v>
      </c>
    </row>
    <row r="162" spans="2:65" s="1" customFormat="1" ht="31.5" customHeight="1">
      <c r="B162" s="41"/>
      <c r="C162" s="202" t="s">
        <v>537</v>
      </c>
      <c r="D162" s="202" t="s">
        <v>173</v>
      </c>
      <c r="E162" s="203" t="s">
        <v>1849</v>
      </c>
      <c r="F162" s="204" t="s">
        <v>1850</v>
      </c>
      <c r="G162" s="205" t="s">
        <v>1841</v>
      </c>
      <c r="H162" s="206">
        <v>1</v>
      </c>
      <c r="I162" s="207"/>
      <c r="J162" s="208">
        <f t="shared" si="20"/>
        <v>0</v>
      </c>
      <c r="K162" s="204" t="s">
        <v>177</v>
      </c>
      <c r="L162" s="61"/>
      <c r="M162" s="209" t="s">
        <v>21</v>
      </c>
      <c r="N162" s="210" t="s">
        <v>43</v>
      </c>
      <c r="O162" s="42"/>
      <c r="P162" s="211">
        <f t="shared" si="21"/>
        <v>0</v>
      </c>
      <c r="Q162" s="211">
        <v>0</v>
      </c>
      <c r="R162" s="211">
        <f t="shared" si="22"/>
        <v>0</v>
      </c>
      <c r="S162" s="211">
        <v>3.4700000000000002E-2</v>
      </c>
      <c r="T162" s="212">
        <f t="shared" si="23"/>
        <v>3.4700000000000002E-2</v>
      </c>
      <c r="AR162" s="24" t="s">
        <v>273</v>
      </c>
      <c r="AT162" s="24" t="s">
        <v>173</v>
      </c>
      <c r="AU162" s="24" t="s">
        <v>83</v>
      </c>
      <c r="AY162" s="24" t="s">
        <v>171</v>
      </c>
      <c r="BE162" s="213">
        <f t="shared" si="24"/>
        <v>0</v>
      </c>
      <c r="BF162" s="213">
        <f t="shared" si="25"/>
        <v>0</v>
      </c>
      <c r="BG162" s="213">
        <f t="shared" si="26"/>
        <v>0</v>
      </c>
      <c r="BH162" s="213">
        <f t="shared" si="27"/>
        <v>0</v>
      </c>
      <c r="BI162" s="213">
        <f t="shared" si="28"/>
        <v>0</v>
      </c>
      <c r="BJ162" s="24" t="s">
        <v>79</v>
      </c>
      <c r="BK162" s="213">
        <f t="shared" si="29"/>
        <v>0</v>
      </c>
      <c r="BL162" s="24" t="s">
        <v>273</v>
      </c>
      <c r="BM162" s="24" t="s">
        <v>1851</v>
      </c>
    </row>
    <row r="163" spans="2:65" s="1" customFormat="1" ht="22.5" customHeight="1">
      <c r="B163" s="41"/>
      <c r="C163" s="202" t="s">
        <v>543</v>
      </c>
      <c r="D163" s="202" t="s">
        <v>173</v>
      </c>
      <c r="E163" s="203" t="s">
        <v>1852</v>
      </c>
      <c r="F163" s="204" t="s">
        <v>1853</v>
      </c>
      <c r="G163" s="205" t="s">
        <v>1841</v>
      </c>
      <c r="H163" s="206">
        <v>1</v>
      </c>
      <c r="I163" s="207"/>
      <c r="J163" s="208">
        <f t="shared" si="20"/>
        <v>0</v>
      </c>
      <c r="K163" s="204" t="s">
        <v>177</v>
      </c>
      <c r="L163" s="61"/>
      <c r="M163" s="209" t="s">
        <v>21</v>
      </c>
      <c r="N163" s="210" t="s">
        <v>43</v>
      </c>
      <c r="O163" s="42"/>
      <c r="P163" s="211">
        <f t="shared" si="21"/>
        <v>0</v>
      </c>
      <c r="Q163" s="211">
        <v>5.9000000000000003E-4</v>
      </c>
      <c r="R163" s="211">
        <f t="shared" si="22"/>
        <v>5.9000000000000003E-4</v>
      </c>
      <c r="S163" s="211">
        <v>0</v>
      </c>
      <c r="T163" s="212">
        <f t="shared" si="23"/>
        <v>0</v>
      </c>
      <c r="AR163" s="24" t="s">
        <v>273</v>
      </c>
      <c r="AT163" s="24" t="s">
        <v>173</v>
      </c>
      <c r="AU163" s="24" t="s">
        <v>83</v>
      </c>
      <c r="AY163" s="24" t="s">
        <v>171</v>
      </c>
      <c r="BE163" s="213">
        <f t="shared" si="24"/>
        <v>0</v>
      </c>
      <c r="BF163" s="213">
        <f t="shared" si="25"/>
        <v>0</v>
      </c>
      <c r="BG163" s="213">
        <f t="shared" si="26"/>
        <v>0</v>
      </c>
      <c r="BH163" s="213">
        <f t="shared" si="27"/>
        <v>0</v>
      </c>
      <c r="BI163" s="213">
        <f t="shared" si="28"/>
        <v>0</v>
      </c>
      <c r="BJ163" s="24" t="s">
        <v>79</v>
      </c>
      <c r="BK163" s="213">
        <f t="shared" si="29"/>
        <v>0</v>
      </c>
      <c r="BL163" s="24" t="s">
        <v>273</v>
      </c>
      <c r="BM163" s="24" t="s">
        <v>1854</v>
      </c>
    </row>
    <row r="164" spans="2:65" s="1" customFormat="1" ht="22.5" customHeight="1">
      <c r="B164" s="41"/>
      <c r="C164" s="255" t="s">
        <v>548</v>
      </c>
      <c r="D164" s="255" t="s">
        <v>239</v>
      </c>
      <c r="E164" s="256" t="s">
        <v>1855</v>
      </c>
      <c r="F164" s="257" t="s">
        <v>1856</v>
      </c>
      <c r="G164" s="258" t="s">
        <v>176</v>
      </c>
      <c r="H164" s="259">
        <v>1</v>
      </c>
      <c r="I164" s="260"/>
      <c r="J164" s="261">
        <f t="shared" si="20"/>
        <v>0</v>
      </c>
      <c r="K164" s="257" t="s">
        <v>177</v>
      </c>
      <c r="L164" s="262"/>
      <c r="M164" s="263" t="s">
        <v>21</v>
      </c>
      <c r="N164" s="264" t="s">
        <v>43</v>
      </c>
      <c r="O164" s="42"/>
      <c r="P164" s="211">
        <f t="shared" si="21"/>
        <v>0</v>
      </c>
      <c r="Q164" s="211">
        <v>1.4E-2</v>
      </c>
      <c r="R164" s="211">
        <f t="shared" si="22"/>
        <v>1.4E-2</v>
      </c>
      <c r="S164" s="211">
        <v>0</v>
      </c>
      <c r="T164" s="212">
        <f t="shared" si="23"/>
        <v>0</v>
      </c>
      <c r="AR164" s="24" t="s">
        <v>362</v>
      </c>
      <c r="AT164" s="24" t="s">
        <v>239</v>
      </c>
      <c r="AU164" s="24" t="s">
        <v>83</v>
      </c>
      <c r="AY164" s="24" t="s">
        <v>171</v>
      </c>
      <c r="BE164" s="213">
        <f t="shared" si="24"/>
        <v>0</v>
      </c>
      <c r="BF164" s="213">
        <f t="shared" si="25"/>
        <v>0</v>
      </c>
      <c r="BG164" s="213">
        <f t="shared" si="26"/>
        <v>0</v>
      </c>
      <c r="BH164" s="213">
        <f t="shared" si="27"/>
        <v>0</v>
      </c>
      <c r="BI164" s="213">
        <f t="shared" si="28"/>
        <v>0</v>
      </c>
      <c r="BJ164" s="24" t="s">
        <v>79</v>
      </c>
      <c r="BK164" s="213">
        <f t="shared" si="29"/>
        <v>0</v>
      </c>
      <c r="BL164" s="24" t="s">
        <v>273</v>
      </c>
      <c r="BM164" s="24" t="s">
        <v>1857</v>
      </c>
    </row>
    <row r="165" spans="2:65" s="1" customFormat="1" ht="22.5" customHeight="1">
      <c r="B165" s="41"/>
      <c r="C165" s="202" t="s">
        <v>553</v>
      </c>
      <c r="D165" s="202" t="s">
        <v>173</v>
      </c>
      <c r="E165" s="203" t="s">
        <v>1858</v>
      </c>
      <c r="F165" s="204" t="s">
        <v>1859</v>
      </c>
      <c r="G165" s="205" t="s">
        <v>1841</v>
      </c>
      <c r="H165" s="206">
        <v>13</v>
      </c>
      <c r="I165" s="207"/>
      <c r="J165" s="208">
        <f t="shared" si="20"/>
        <v>0</v>
      </c>
      <c r="K165" s="204" t="s">
        <v>177</v>
      </c>
      <c r="L165" s="61"/>
      <c r="M165" s="209" t="s">
        <v>21</v>
      </c>
      <c r="N165" s="210" t="s">
        <v>43</v>
      </c>
      <c r="O165" s="42"/>
      <c r="P165" s="211">
        <f t="shared" si="21"/>
        <v>0</v>
      </c>
      <c r="Q165" s="211">
        <v>1.2999999999999999E-4</v>
      </c>
      <c r="R165" s="211">
        <f t="shared" si="22"/>
        <v>1.6899999999999999E-3</v>
      </c>
      <c r="S165" s="211">
        <v>0</v>
      </c>
      <c r="T165" s="212">
        <f t="shared" si="23"/>
        <v>0</v>
      </c>
      <c r="AR165" s="24" t="s">
        <v>273</v>
      </c>
      <c r="AT165" s="24" t="s">
        <v>173</v>
      </c>
      <c r="AU165" s="24" t="s">
        <v>83</v>
      </c>
      <c r="AY165" s="24" t="s">
        <v>171</v>
      </c>
      <c r="BE165" s="213">
        <f t="shared" si="24"/>
        <v>0</v>
      </c>
      <c r="BF165" s="213">
        <f t="shared" si="25"/>
        <v>0</v>
      </c>
      <c r="BG165" s="213">
        <f t="shared" si="26"/>
        <v>0</v>
      </c>
      <c r="BH165" s="213">
        <f t="shared" si="27"/>
        <v>0</v>
      </c>
      <c r="BI165" s="213">
        <f t="shared" si="28"/>
        <v>0</v>
      </c>
      <c r="BJ165" s="24" t="s">
        <v>79</v>
      </c>
      <c r="BK165" s="213">
        <f t="shared" si="29"/>
        <v>0</v>
      </c>
      <c r="BL165" s="24" t="s">
        <v>273</v>
      </c>
      <c r="BM165" s="24" t="s">
        <v>1860</v>
      </c>
    </row>
    <row r="166" spans="2:65" s="1" customFormat="1" ht="22.5" customHeight="1">
      <c r="B166" s="41"/>
      <c r="C166" s="255" t="s">
        <v>558</v>
      </c>
      <c r="D166" s="255" t="s">
        <v>239</v>
      </c>
      <c r="E166" s="256" t="s">
        <v>1861</v>
      </c>
      <c r="F166" s="257" t="s">
        <v>1862</v>
      </c>
      <c r="G166" s="258" t="s">
        <v>176</v>
      </c>
      <c r="H166" s="259">
        <v>13</v>
      </c>
      <c r="I166" s="260"/>
      <c r="J166" s="261">
        <f t="shared" si="20"/>
        <v>0</v>
      </c>
      <c r="K166" s="257" t="s">
        <v>177</v>
      </c>
      <c r="L166" s="262"/>
      <c r="M166" s="263" t="s">
        <v>21</v>
      </c>
      <c r="N166" s="264" t="s">
        <v>43</v>
      </c>
      <c r="O166" s="42"/>
      <c r="P166" s="211">
        <f t="shared" si="21"/>
        <v>0</v>
      </c>
      <c r="Q166" s="211">
        <v>1.4999999999999999E-4</v>
      </c>
      <c r="R166" s="211">
        <f t="shared" si="22"/>
        <v>1.9499999999999999E-3</v>
      </c>
      <c r="S166" s="211">
        <v>0</v>
      </c>
      <c r="T166" s="212">
        <f t="shared" si="23"/>
        <v>0</v>
      </c>
      <c r="AR166" s="24" t="s">
        <v>362</v>
      </c>
      <c r="AT166" s="24" t="s">
        <v>239</v>
      </c>
      <c r="AU166" s="24" t="s">
        <v>83</v>
      </c>
      <c r="AY166" s="24" t="s">
        <v>171</v>
      </c>
      <c r="BE166" s="213">
        <f t="shared" si="24"/>
        <v>0</v>
      </c>
      <c r="BF166" s="213">
        <f t="shared" si="25"/>
        <v>0</v>
      </c>
      <c r="BG166" s="213">
        <f t="shared" si="26"/>
        <v>0</v>
      </c>
      <c r="BH166" s="213">
        <f t="shared" si="27"/>
        <v>0</v>
      </c>
      <c r="BI166" s="213">
        <f t="shared" si="28"/>
        <v>0</v>
      </c>
      <c r="BJ166" s="24" t="s">
        <v>79</v>
      </c>
      <c r="BK166" s="213">
        <f t="shared" si="29"/>
        <v>0</v>
      </c>
      <c r="BL166" s="24" t="s">
        <v>273</v>
      </c>
      <c r="BM166" s="24" t="s">
        <v>1863</v>
      </c>
    </row>
    <row r="167" spans="2:65" s="1" customFormat="1" ht="22.5" customHeight="1">
      <c r="B167" s="41"/>
      <c r="C167" s="202" t="s">
        <v>563</v>
      </c>
      <c r="D167" s="202" t="s">
        <v>173</v>
      </c>
      <c r="E167" s="203" t="s">
        <v>1864</v>
      </c>
      <c r="F167" s="204" t="s">
        <v>1865</v>
      </c>
      <c r="G167" s="205" t="s">
        <v>1841</v>
      </c>
      <c r="H167" s="206">
        <v>24</v>
      </c>
      <c r="I167" s="207"/>
      <c r="J167" s="208">
        <f t="shared" si="20"/>
        <v>0</v>
      </c>
      <c r="K167" s="204" t="s">
        <v>177</v>
      </c>
      <c r="L167" s="61"/>
      <c r="M167" s="209" t="s">
        <v>21</v>
      </c>
      <c r="N167" s="210" t="s">
        <v>43</v>
      </c>
      <c r="O167" s="42"/>
      <c r="P167" s="211">
        <f t="shared" si="21"/>
        <v>0</v>
      </c>
      <c r="Q167" s="211">
        <v>9.0000000000000006E-5</v>
      </c>
      <c r="R167" s="211">
        <f t="shared" si="22"/>
        <v>2.16E-3</v>
      </c>
      <c r="S167" s="211">
        <v>0</v>
      </c>
      <c r="T167" s="212">
        <f t="shared" si="23"/>
        <v>0</v>
      </c>
      <c r="AR167" s="24" t="s">
        <v>273</v>
      </c>
      <c r="AT167" s="24" t="s">
        <v>173</v>
      </c>
      <c r="AU167" s="24" t="s">
        <v>83</v>
      </c>
      <c r="AY167" s="24" t="s">
        <v>171</v>
      </c>
      <c r="BE167" s="213">
        <f t="shared" si="24"/>
        <v>0</v>
      </c>
      <c r="BF167" s="213">
        <f t="shared" si="25"/>
        <v>0</v>
      </c>
      <c r="BG167" s="213">
        <f t="shared" si="26"/>
        <v>0</v>
      </c>
      <c r="BH167" s="213">
        <f t="shared" si="27"/>
        <v>0</v>
      </c>
      <c r="BI167" s="213">
        <f t="shared" si="28"/>
        <v>0</v>
      </c>
      <c r="BJ167" s="24" t="s">
        <v>79</v>
      </c>
      <c r="BK167" s="213">
        <f t="shared" si="29"/>
        <v>0</v>
      </c>
      <c r="BL167" s="24" t="s">
        <v>273</v>
      </c>
      <c r="BM167" s="24" t="s">
        <v>1866</v>
      </c>
    </row>
    <row r="168" spans="2:65" s="1" customFormat="1" ht="22.5" customHeight="1">
      <c r="B168" s="41"/>
      <c r="C168" s="255" t="s">
        <v>568</v>
      </c>
      <c r="D168" s="255" t="s">
        <v>239</v>
      </c>
      <c r="E168" s="256" t="s">
        <v>1867</v>
      </c>
      <c r="F168" s="257" t="s">
        <v>1868</v>
      </c>
      <c r="G168" s="258" t="s">
        <v>176</v>
      </c>
      <c r="H168" s="259">
        <v>24</v>
      </c>
      <c r="I168" s="260"/>
      <c r="J168" s="261">
        <f t="shared" si="20"/>
        <v>0</v>
      </c>
      <c r="K168" s="257" t="s">
        <v>177</v>
      </c>
      <c r="L168" s="262"/>
      <c r="M168" s="263" t="s">
        <v>21</v>
      </c>
      <c r="N168" s="264" t="s">
        <v>43</v>
      </c>
      <c r="O168" s="42"/>
      <c r="P168" s="211">
        <f t="shared" si="21"/>
        <v>0</v>
      </c>
      <c r="Q168" s="211">
        <v>1.3999999999999999E-4</v>
      </c>
      <c r="R168" s="211">
        <f t="shared" si="22"/>
        <v>3.3599999999999997E-3</v>
      </c>
      <c r="S168" s="211">
        <v>0</v>
      </c>
      <c r="T168" s="212">
        <f t="shared" si="23"/>
        <v>0</v>
      </c>
      <c r="AR168" s="24" t="s">
        <v>362</v>
      </c>
      <c r="AT168" s="24" t="s">
        <v>239</v>
      </c>
      <c r="AU168" s="24" t="s">
        <v>83</v>
      </c>
      <c r="AY168" s="24" t="s">
        <v>171</v>
      </c>
      <c r="BE168" s="213">
        <f t="shared" si="24"/>
        <v>0</v>
      </c>
      <c r="BF168" s="213">
        <f t="shared" si="25"/>
        <v>0</v>
      </c>
      <c r="BG168" s="213">
        <f t="shared" si="26"/>
        <v>0</v>
      </c>
      <c r="BH168" s="213">
        <f t="shared" si="27"/>
        <v>0</v>
      </c>
      <c r="BI168" s="213">
        <f t="shared" si="28"/>
        <v>0</v>
      </c>
      <c r="BJ168" s="24" t="s">
        <v>79</v>
      </c>
      <c r="BK168" s="213">
        <f t="shared" si="29"/>
        <v>0</v>
      </c>
      <c r="BL168" s="24" t="s">
        <v>273</v>
      </c>
      <c r="BM168" s="24" t="s">
        <v>1869</v>
      </c>
    </row>
    <row r="169" spans="2:65" s="1" customFormat="1" ht="22.5" customHeight="1">
      <c r="B169" s="41"/>
      <c r="C169" s="202" t="s">
        <v>573</v>
      </c>
      <c r="D169" s="202" t="s">
        <v>173</v>
      </c>
      <c r="E169" s="203" t="s">
        <v>1870</v>
      </c>
      <c r="F169" s="204" t="s">
        <v>1871</v>
      </c>
      <c r="G169" s="205" t="s">
        <v>1841</v>
      </c>
      <c r="H169" s="206">
        <v>15</v>
      </c>
      <c r="I169" s="207"/>
      <c r="J169" s="208">
        <f t="shared" si="20"/>
        <v>0</v>
      </c>
      <c r="K169" s="204" t="s">
        <v>177</v>
      </c>
      <c r="L169" s="61"/>
      <c r="M169" s="209" t="s">
        <v>21</v>
      </c>
      <c r="N169" s="210" t="s">
        <v>43</v>
      </c>
      <c r="O169" s="42"/>
      <c r="P169" s="211">
        <f t="shared" si="21"/>
        <v>0</v>
      </c>
      <c r="Q169" s="211">
        <v>0</v>
      </c>
      <c r="R169" s="211">
        <f t="shared" si="22"/>
        <v>0</v>
      </c>
      <c r="S169" s="211">
        <v>1.56E-3</v>
      </c>
      <c r="T169" s="212">
        <f t="shared" si="23"/>
        <v>2.3400000000000001E-2</v>
      </c>
      <c r="AR169" s="24" t="s">
        <v>273</v>
      </c>
      <c r="AT169" s="24" t="s">
        <v>173</v>
      </c>
      <c r="AU169" s="24" t="s">
        <v>83</v>
      </c>
      <c r="AY169" s="24" t="s">
        <v>171</v>
      </c>
      <c r="BE169" s="213">
        <f t="shared" si="24"/>
        <v>0</v>
      </c>
      <c r="BF169" s="213">
        <f t="shared" si="25"/>
        <v>0</v>
      </c>
      <c r="BG169" s="213">
        <f t="shared" si="26"/>
        <v>0</v>
      </c>
      <c r="BH169" s="213">
        <f t="shared" si="27"/>
        <v>0</v>
      </c>
      <c r="BI169" s="213">
        <f t="shared" si="28"/>
        <v>0</v>
      </c>
      <c r="BJ169" s="24" t="s">
        <v>79</v>
      </c>
      <c r="BK169" s="213">
        <f t="shared" si="29"/>
        <v>0</v>
      </c>
      <c r="BL169" s="24" t="s">
        <v>273</v>
      </c>
      <c r="BM169" s="24" t="s">
        <v>1872</v>
      </c>
    </row>
    <row r="170" spans="2:65" s="1" customFormat="1" ht="22.5" customHeight="1">
      <c r="B170" s="41"/>
      <c r="C170" s="202" t="s">
        <v>578</v>
      </c>
      <c r="D170" s="202" t="s">
        <v>173</v>
      </c>
      <c r="E170" s="203" t="s">
        <v>1873</v>
      </c>
      <c r="F170" s="204" t="s">
        <v>1874</v>
      </c>
      <c r="G170" s="205" t="s">
        <v>1841</v>
      </c>
      <c r="H170" s="206">
        <v>4</v>
      </c>
      <c r="I170" s="207"/>
      <c r="J170" s="208">
        <f t="shared" si="20"/>
        <v>0</v>
      </c>
      <c r="K170" s="204" t="s">
        <v>177</v>
      </c>
      <c r="L170" s="61"/>
      <c r="M170" s="209" t="s">
        <v>21</v>
      </c>
      <c r="N170" s="210" t="s">
        <v>43</v>
      </c>
      <c r="O170" s="42"/>
      <c r="P170" s="211">
        <f t="shared" si="21"/>
        <v>0</v>
      </c>
      <c r="Q170" s="211">
        <v>1.8E-3</v>
      </c>
      <c r="R170" s="211">
        <f t="shared" si="22"/>
        <v>7.1999999999999998E-3</v>
      </c>
      <c r="S170" s="211">
        <v>0</v>
      </c>
      <c r="T170" s="212">
        <f t="shared" si="23"/>
        <v>0</v>
      </c>
      <c r="AR170" s="24" t="s">
        <v>273</v>
      </c>
      <c r="AT170" s="24" t="s">
        <v>173</v>
      </c>
      <c r="AU170" s="24" t="s">
        <v>83</v>
      </c>
      <c r="AY170" s="24" t="s">
        <v>171</v>
      </c>
      <c r="BE170" s="213">
        <f t="shared" si="24"/>
        <v>0</v>
      </c>
      <c r="BF170" s="213">
        <f t="shared" si="25"/>
        <v>0</v>
      </c>
      <c r="BG170" s="213">
        <f t="shared" si="26"/>
        <v>0</v>
      </c>
      <c r="BH170" s="213">
        <f t="shared" si="27"/>
        <v>0</v>
      </c>
      <c r="BI170" s="213">
        <f t="shared" si="28"/>
        <v>0</v>
      </c>
      <c r="BJ170" s="24" t="s">
        <v>79</v>
      </c>
      <c r="BK170" s="213">
        <f t="shared" si="29"/>
        <v>0</v>
      </c>
      <c r="BL170" s="24" t="s">
        <v>273</v>
      </c>
      <c r="BM170" s="24" t="s">
        <v>1875</v>
      </c>
    </row>
    <row r="171" spans="2:65" s="1" customFormat="1" ht="22.5" customHeight="1">
      <c r="B171" s="41"/>
      <c r="C171" s="202" t="s">
        <v>585</v>
      </c>
      <c r="D171" s="202" t="s">
        <v>173</v>
      </c>
      <c r="E171" s="203" t="s">
        <v>1876</v>
      </c>
      <c r="F171" s="204" t="s">
        <v>1877</v>
      </c>
      <c r="G171" s="205" t="s">
        <v>1841</v>
      </c>
      <c r="H171" s="206">
        <v>2</v>
      </c>
      <c r="I171" s="207"/>
      <c r="J171" s="208">
        <f t="shared" si="20"/>
        <v>0</v>
      </c>
      <c r="K171" s="204" t="s">
        <v>177</v>
      </c>
      <c r="L171" s="61"/>
      <c r="M171" s="209" t="s">
        <v>21</v>
      </c>
      <c r="N171" s="210" t="s">
        <v>43</v>
      </c>
      <c r="O171" s="42"/>
      <c r="P171" s="211">
        <f t="shared" si="21"/>
        <v>0</v>
      </c>
      <c r="Q171" s="211">
        <v>1.8400000000000001E-3</v>
      </c>
      <c r="R171" s="211">
        <f t="shared" si="22"/>
        <v>3.6800000000000001E-3</v>
      </c>
      <c r="S171" s="211">
        <v>0</v>
      </c>
      <c r="T171" s="212">
        <f t="shared" si="23"/>
        <v>0</v>
      </c>
      <c r="AR171" s="24" t="s">
        <v>273</v>
      </c>
      <c r="AT171" s="24" t="s">
        <v>173</v>
      </c>
      <c r="AU171" s="24" t="s">
        <v>83</v>
      </c>
      <c r="AY171" s="24" t="s">
        <v>171</v>
      </c>
      <c r="BE171" s="213">
        <f t="shared" si="24"/>
        <v>0</v>
      </c>
      <c r="BF171" s="213">
        <f t="shared" si="25"/>
        <v>0</v>
      </c>
      <c r="BG171" s="213">
        <f t="shared" si="26"/>
        <v>0</v>
      </c>
      <c r="BH171" s="213">
        <f t="shared" si="27"/>
        <v>0</v>
      </c>
      <c r="BI171" s="213">
        <f t="shared" si="28"/>
        <v>0</v>
      </c>
      <c r="BJ171" s="24" t="s">
        <v>79</v>
      </c>
      <c r="BK171" s="213">
        <f t="shared" si="29"/>
        <v>0</v>
      </c>
      <c r="BL171" s="24" t="s">
        <v>273</v>
      </c>
      <c r="BM171" s="24" t="s">
        <v>1878</v>
      </c>
    </row>
    <row r="172" spans="2:65" s="1" customFormat="1" ht="22.5" customHeight="1">
      <c r="B172" s="41"/>
      <c r="C172" s="202" t="s">
        <v>590</v>
      </c>
      <c r="D172" s="202" t="s">
        <v>173</v>
      </c>
      <c r="E172" s="203" t="s">
        <v>1879</v>
      </c>
      <c r="F172" s="204" t="s">
        <v>1880</v>
      </c>
      <c r="G172" s="205" t="s">
        <v>176</v>
      </c>
      <c r="H172" s="206">
        <v>1</v>
      </c>
      <c r="I172" s="207"/>
      <c r="J172" s="208">
        <f t="shared" si="20"/>
        <v>0</v>
      </c>
      <c r="K172" s="204" t="s">
        <v>177</v>
      </c>
      <c r="L172" s="61"/>
      <c r="M172" s="209" t="s">
        <v>21</v>
      </c>
      <c r="N172" s="210" t="s">
        <v>43</v>
      </c>
      <c r="O172" s="42"/>
      <c r="P172" s="211">
        <f t="shared" si="21"/>
        <v>0</v>
      </c>
      <c r="Q172" s="211">
        <v>4.0000000000000003E-5</v>
      </c>
      <c r="R172" s="211">
        <f t="shared" si="22"/>
        <v>4.0000000000000003E-5</v>
      </c>
      <c r="S172" s="211">
        <v>0</v>
      </c>
      <c r="T172" s="212">
        <f t="shared" si="23"/>
        <v>0</v>
      </c>
      <c r="AR172" s="24" t="s">
        <v>273</v>
      </c>
      <c r="AT172" s="24" t="s">
        <v>173</v>
      </c>
      <c r="AU172" s="24" t="s">
        <v>83</v>
      </c>
      <c r="AY172" s="24" t="s">
        <v>171</v>
      </c>
      <c r="BE172" s="213">
        <f t="shared" si="24"/>
        <v>0</v>
      </c>
      <c r="BF172" s="213">
        <f t="shared" si="25"/>
        <v>0</v>
      </c>
      <c r="BG172" s="213">
        <f t="shared" si="26"/>
        <v>0</v>
      </c>
      <c r="BH172" s="213">
        <f t="shared" si="27"/>
        <v>0</v>
      </c>
      <c r="BI172" s="213">
        <f t="shared" si="28"/>
        <v>0</v>
      </c>
      <c r="BJ172" s="24" t="s">
        <v>79</v>
      </c>
      <c r="BK172" s="213">
        <f t="shared" si="29"/>
        <v>0</v>
      </c>
      <c r="BL172" s="24" t="s">
        <v>273</v>
      </c>
      <c r="BM172" s="24" t="s">
        <v>1881</v>
      </c>
    </row>
    <row r="173" spans="2:65" s="1" customFormat="1" ht="22.5" customHeight="1">
      <c r="B173" s="41"/>
      <c r="C173" s="255" t="s">
        <v>594</v>
      </c>
      <c r="D173" s="255" t="s">
        <v>239</v>
      </c>
      <c r="E173" s="256" t="s">
        <v>1882</v>
      </c>
      <c r="F173" s="257" t="s">
        <v>1883</v>
      </c>
      <c r="G173" s="258" t="s">
        <v>176</v>
      </c>
      <c r="H173" s="259">
        <v>1</v>
      </c>
      <c r="I173" s="260"/>
      <c r="J173" s="261">
        <f t="shared" si="20"/>
        <v>0</v>
      </c>
      <c r="K173" s="257" t="s">
        <v>177</v>
      </c>
      <c r="L173" s="262"/>
      <c r="M173" s="263" t="s">
        <v>21</v>
      </c>
      <c r="N173" s="264" t="s">
        <v>43</v>
      </c>
      <c r="O173" s="42"/>
      <c r="P173" s="211">
        <f t="shared" si="21"/>
        <v>0</v>
      </c>
      <c r="Q173" s="211">
        <v>1.58E-3</v>
      </c>
      <c r="R173" s="211">
        <f t="shared" si="22"/>
        <v>1.58E-3</v>
      </c>
      <c r="S173" s="211">
        <v>0</v>
      </c>
      <c r="T173" s="212">
        <f t="shared" si="23"/>
        <v>0</v>
      </c>
      <c r="AR173" s="24" t="s">
        <v>362</v>
      </c>
      <c r="AT173" s="24" t="s">
        <v>239</v>
      </c>
      <c r="AU173" s="24" t="s">
        <v>83</v>
      </c>
      <c r="AY173" s="24" t="s">
        <v>171</v>
      </c>
      <c r="BE173" s="213">
        <f t="shared" si="24"/>
        <v>0</v>
      </c>
      <c r="BF173" s="213">
        <f t="shared" si="25"/>
        <v>0</v>
      </c>
      <c r="BG173" s="213">
        <f t="shared" si="26"/>
        <v>0</v>
      </c>
      <c r="BH173" s="213">
        <f t="shared" si="27"/>
        <v>0</v>
      </c>
      <c r="BI173" s="213">
        <f t="shared" si="28"/>
        <v>0</v>
      </c>
      <c r="BJ173" s="24" t="s">
        <v>79</v>
      </c>
      <c r="BK173" s="213">
        <f t="shared" si="29"/>
        <v>0</v>
      </c>
      <c r="BL173" s="24" t="s">
        <v>273</v>
      </c>
      <c r="BM173" s="24" t="s">
        <v>1884</v>
      </c>
    </row>
    <row r="174" spans="2:65" s="1" customFormat="1" ht="22.5" customHeight="1">
      <c r="B174" s="41"/>
      <c r="C174" s="202" t="s">
        <v>601</v>
      </c>
      <c r="D174" s="202" t="s">
        <v>173</v>
      </c>
      <c r="E174" s="203" t="s">
        <v>1885</v>
      </c>
      <c r="F174" s="204" t="s">
        <v>1886</v>
      </c>
      <c r="G174" s="205" t="s">
        <v>176</v>
      </c>
      <c r="H174" s="206">
        <v>1</v>
      </c>
      <c r="I174" s="207"/>
      <c r="J174" s="208">
        <f t="shared" si="20"/>
        <v>0</v>
      </c>
      <c r="K174" s="204" t="s">
        <v>1887</v>
      </c>
      <c r="L174" s="61"/>
      <c r="M174" s="209" t="s">
        <v>21</v>
      </c>
      <c r="N174" s="210" t="s">
        <v>43</v>
      </c>
      <c r="O174" s="42"/>
      <c r="P174" s="211">
        <f t="shared" si="21"/>
        <v>0</v>
      </c>
      <c r="Q174" s="211">
        <v>1.2999999999999999E-4</v>
      </c>
      <c r="R174" s="211">
        <f t="shared" si="22"/>
        <v>1.2999999999999999E-4</v>
      </c>
      <c r="S174" s="211">
        <v>0</v>
      </c>
      <c r="T174" s="212">
        <f t="shared" si="23"/>
        <v>0</v>
      </c>
      <c r="AR174" s="24" t="s">
        <v>273</v>
      </c>
      <c r="AT174" s="24" t="s">
        <v>173</v>
      </c>
      <c r="AU174" s="24" t="s">
        <v>83</v>
      </c>
      <c r="AY174" s="24" t="s">
        <v>171</v>
      </c>
      <c r="BE174" s="213">
        <f t="shared" si="24"/>
        <v>0</v>
      </c>
      <c r="BF174" s="213">
        <f t="shared" si="25"/>
        <v>0</v>
      </c>
      <c r="BG174" s="213">
        <f t="shared" si="26"/>
        <v>0</v>
      </c>
      <c r="BH174" s="213">
        <f t="shared" si="27"/>
        <v>0</v>
      </c>
      <c r="BI174" s="213">
        <f t="shared" si="28"/>
        <v>0</v>
      </c>
      <c r="BJ174" s="24" t="s">
        <v>79</v>
      </c>
      <c r="BK174" s="213">
        <f t="shared" si="29"/>
        <v>0</v>
      </c>
      <c r="BL174" s="24" t="s">
        <v>273</v>
      </c>
      <c r="BM174" s="24" t="s">
        <v>1888</v>
      </c>
    </row>
    <row r="175" spans="2:65" s="1" customFormat="1" ht="22.5" customHeight="1">
      <c r="B175" s="41"/>
      <c r="C175" s="255" t="s">
        <v>605</v>
      </c>
      <c r="D175" s="255" t="s">
        <v>239</v>
      </c>
      <c r="E175" s="256" t="s">
        <v>1889</v>
      </c>
      <c r="F175" s="257" t="s">
        <v>1890</v>
      </c>
      <c r="G175" s="258" t="s">
        <v>176</v>
      </c>
      <c r="H175" s="259">
        <v>1</v>
      </c>
      <c r="I175" s="260"/>
      <c r="J175" s="261">
        <f t="shared" si="20"/>
        <v>0</v>
      </c>
      <c r="K175" s="257" t="s">
        <v>1887</v>
      </c>
      <c r="L175" s="262"/>
      <c r="M175" s="263" t="s">
        <v>21</v>
      </c>
      <c r="N175" s="264" t="s">
        <v>43</v>
      </c>
      <c r="O175" s="42"/>
      <c r="P175" s="211">
        <f t="shared" si="21"/>
        <v>0</v>
      </c>
      <c r="Q175" s="211">
        <v>1.573E-3</v>
      </c>
      <c r="R175" s="211">
        <f t="shared" si="22"/>
        <v>1.573E-3</v>
      </c>
      <c r="S175" s="211">
        <v>0</v>
      </c>
      <c r="T175" s="212">
        <f t="shared" si="23"/>
        <v>0</v>
      </c>
      <c r="AR175" s="24" t="s">
        <v>362</v>
      </c>
      <c r="AT175" s="24" t="s">
        <v>239</v>
      </c>
      <c r="AU175" s="24" t="s">
        <v>83</v>
      </c>
      <c r="AY175" s="24" t="s">
        <v>171</v>
      </c>
      <c r="BE175" s="213">
        <f t="shared" si="24"/>
        <v>0</v>
      </c>
      <c r="BF175" s="213">
        <f t="shared" si="25"/>
        <v>0</v>
      </c>
      <c r="BG175" s="213">
        <f t="shared" si="26"/>
        <v>0</v>
      </c>
      <c r="BH175" s="213">
        <f t="shared" si="27"/>
        <v>0</v>
      </c>
      <c r="BI175" s="213">
        <f t="shared" si="28"/>
        <v>0</v>
      </c>
      <c r="BJ175" s="24" t="s">
        <v>79</v>
      </c>
      <c r="BK175" s="213">
        <f t="shared" si="29"/>
        <v>0</v>
      </c>
      <c r="BL175" s="24" t="s">
        <v>273</v>
      </c>
      <c r="BM175" s="24" t="s">
        <v>1891</v>
      </c>
    </row>
    <row r="176" spans="2:65" s="1" customFormat="1" ht="22.5" customHeight="1">
      <c r="B176" s="41"/>
      <c r="C176" s="255" t="s">
        <v>610</v>
      </c>
      <c r="D176" s="255" t="s">
        <v>239</v>
      </c>
      <c r="E176" s="256" t="s">
        <v>1892</v>
      </c>
      <c r="F176" s="257" t="s">
        <v>1893</v>
      </c>
      <c r="G176" s="258" t="s">
        <v>176</v>
      </c>
      <c r="H176" s="259">
        <v>1</v>
      </c>
      <c r="I176" s="260"/>
      <c r="J176" s="261">
        <f t="shared" si="20"/>
        <v>0</v>
      </c>
      <c r="K176" s="257" t="s">
        <v>21</v>
      </c>
      <c r="L176" s="262"/>
      <c r="M176" s="263" t="s">
        <v>21</v>
      </c>
      <c r="N176" s="264" t="s">
        <v>43</v>
      </c>
      <c r="O176" s="42"/>
      <c r="P176" s="211">
        <f t="shared" si="21"/>
        <v>0</v>
      </c>
      <c r="Q176" s="211">
        <v>9.8999999999999999E-4</v>
      </c>
      <c r="R176" s="211">
        <f t="shared" si="22"/>
        <v>9.8999999999999999E-4</v>
      </c>
      <c r="S176" s="211">
        <v>0</v>
      </c>
      <c r="T176" s="212">
        <f t="shared" si="23"/>
        <v>0</v>
      </c>
      <c r="AR176" s="24" t="s">
        <v>362</v>
      </c>
      <c r="AT176" s="24" t="s">
        <v>239</v>
      </c>
      <c r="AU176" s="24" t="s">
        <v>83</v>
      </c>
      <c r="AY176" s="24" t="s">
        <v>171</v>
      </c>
      <c r="BE176" s="213">
        <f t="shared" si="24"/>
        <v>0</v>
      </c>
      <c r="BF176" s="213">
        <f t="shared" si="25"/>
        <v>0</v>
      </c>
      <c r="BG176" s="213">
        <f t="shared" si="26"/>
        <v>0</v>
      </c>
      <c r="BH176" s="213">
        <f t="shared" si="27"/>
        <v>0</v>
      </c>
      <c r="BI176" s="213">
        <f t="shared" si="28"/>
        <v>0</v>
      </c>
      <c r="BJ176" s="24" t="s">
        <v>79</v>
      </c>
      <c r="BK176" s="213">
        <f t="shared" si="29"/>
        <v>0</v>
      </c>
      <c r="BL176" s="24" t="s">
        <v>273</v>
      </c>
      <c r="BM176" s="24" t="s">
        <v>1894</v>
      </c>
    </row>
    <row r="177" spans="2:65" s="1" customFormat="1" ht="22.5" customHeight="1">
      <c r="B177" s="41"/>
      <c r="C177" s="202" t="s">
        <v>614</v>
      </c>
      <c r="D177" s="202" t="s">
        <v>173</v>
      </c>
      <c r="E177" s="203" t="s">
        <v>1895</v>
      </c>
      <c r="F177" s="204" t="s">
        <v>1896</v>
      </c>
      <c r="G177" s="205" t="s">
        <v>176</v>
      </c>
      <c r="H177" s="206">
        <v>7</v>
      </c>
      <c r="I177" s="207"/>
      <c r="J177" s="208">
        <f t="shared" si="20"/>
        <v>0</v>
      </c>
      <c r="K177" s="204" t="s">
        <v>177</v>
      </c>
      <c r="L177" s="61"/>
      <c r="M177" s="209" t="s">
        <v>21</v>
      </c>
      <c r="N177" s="210" t="s">
        <v>43</v>
      </c>
      <c r="O177" s="42"/>
      <c r="P177" s="211">
        <f t="shared" si="21"/>
        <v>0</v>
      </c>
      <c r="Q177" s="211">
        <v>1.3999999999999999E-4</v>
      </c>
      <c r="R177" s="211">
        <f t="shared" si="22"/>
        <v>9.7999999999999997E-4</v>
      </c>
      <c r="S177" s="211">
        <v>0</v>
      </c>
      <c r="T177" s="212">
        <f t="shared" si="23"/>
        <v>0</v>
      </c>
      <c r="AR177" s="24" t="s">
        <v>273</v>
      </c>
      <c r="AT177" s="24" t="s">
        <v>173</v>
      </c>
      <c r="AU177" s="24" t="s">
        <v>83</v>
      </c>
      <c r="AY177" s="24" t="s">
        <v>171</v>
      </c>
      <c r="BE177" s="213">
        <f t="shared" si="24"/>
        <v>0</v>
      </c>
      <c r="BF177" s="213">
        <f t="shared" si="25"/>
        <v>0</v>
      </c>
      <c r="BG177" s="213">
        <f t="shared" si="26"/>
        <v>0</v>
      </c>
      <c r="BH177" s="213">
        <f t="shared" si="27"/>
        <v>0</v>
      </c>
      <c r="BI177" s="213">
        <f t="shared" si="28"/>
        <v>0</v>
      </c>
      <c r="BJ177" s="24" t="s">
        <v>79</v>
      </c>
      <c r="BK177" s="213">
        <f t="shared" si="29"/>
        <v>0</v>
      </c>
      <c r="BL177" s="24" t="s">
        <v>273</v>
      </c>
      <c r="BM177" s="24" t="s">
        <v>1897</v>
      </c>
    </row>
    <row r="178" spans="2:65" s="1" customFormat="1" ht="31.5" customHeight="1">
      <c r="B178" s="41"/>
      <c r="C178" s="202" t="s">
        <v>618</v>
      </c>
      <c r="D178" s="202" t="s">
        <v>173</v>
      </c>
      <c r="E178" s="203" t="s">
        <v>1898</v>
      </c>
      <c r="F178" s="204" t="s">
        <v>1899</v>
      </c>
      <c r="G178" s="205" t="s">
        <v>229</v>
      </c>
      <c r="H178" s="206">
        <v>0.17699999999999999</v>
      </c>
      <c r="I178" s="207"/>
      <c r="J178" s="208">
        <f t="shared" si="20"/>
        <v>0</v>
      </c>
      <c r="K178" s="204" t="s">
        <v>177</v>
      </c>
      <c r="L178" s="61"/>
      <c r="M178" s="209" t="s">
        <v>21</v>
      </c>
      <c r="N178" s="210" t="s">
        <v>43</v>
      </c>
      <c r="O178" s="42"/>
      <c r="P178" s="211">
        <f t="shared" si="21"/>
        <v>0</v>
      </c>
      <c r="Q178" s="211">
        <v>0</v>
      </c>
      <c r="R178" s="211">
        <f t="shared" si="22"/>
        <v>0</v>
      </c>
      <c r="S178" s="211">
        <v>0</v>
      </c>
      <c r="T178" s="212">
        <f t="shared" si="23"/>
        <v>0</v>
      </c>
      <c r="AR178" s="24" t="s">
        <v>273</v>
      </c>
      <c r="AT178" s="24" t="s">
        <v>173</v>
      </c>
      <c r="AU178" s="24" t="s">
        <v>83</v>
      </c>
      <c r="AY178" s="24" t="s">
        <v>171</v>
      </c>
      <c r="BE178" s="213">
        <f t="shared" si="24"/>
        <v>0</v>
      </c>
      <c r="BF178" s="213">
        <f t="shared" si="25"/>
        <v>0</v>
      </c>
      <c r="BG178" s="213">
        <f t="shared" si="26"/>
        <v>0</v>
      </c>
      <c r="BH178" s="213">
        <f t="shared" si="27"/>
        <v>0</v>
      </c>
      <c r="BI178" s="213">
        <f t="shared" si="28"/>
        <v>0</v>
      </c>
      <c r="BJ178" s="24" t="s">
        <v>79</v>
      </c>
      <c r="BK178" s="213">
        <f t="shared" si="29"/>
        <v>0</v>
      </c>
      <c r="BL178" s="24" t="s">
        <v>273</v>
      </c>
      <c r="BM178" s="24" t="s">
        <v>1900</v>
      </c>
    </row>
    <row r="179" spans="2:65" s="11" customFormat="1" ht="29.85" customHeight="1">
      <c r="B179" s="185"/>
      <c r="C179" s="186"/>
      <c r="D179" s="199" t="s">
        <v>71</v>
      </c>
      <c r="E179" s="200" t="s">
        <v>1901</v>
      </c>
      <c r="F179" s="200" t="s">
        <v>1902</v>
      </c>
      <c r="G179" s="186"/>
      <c r="H179" s="186"/>
      <c r="I179" s="189"/>
      <c r="J179" s="201">
        <f>BK179</f>
        <v>0</v>
      </c>
      <c r="K179" s="186"/>
      <c r="L179" s="191"/>
      <c r="M179" s="192"/>
      <c r="N179" s="193"/>
      <c r="O179" s="193"/>
      <c r="P179" s="194">
        <f>SUM(P180:P181)</f>
        <v>0</v>
      </c>
      <c r="Q179" s="193"/>
      <c r="R179" s="194">
        <f>SUM(R180:R181)</f>
        <v>1.865E-2</v>
      </c>
      <c r="S179" s="193"/>
      <c r="T179" s="195">
        <f>SUM(T180:T181)</f>
        <v>0</v>
      </c>
      <c r="AR179" s="196" t="s">
        <v>83</v>
      </c>
      <c r="AT179" s="197" t="s">
        <v>71</v>
      </c>
      <c r="AU179" s="197" t="s">
        <v>79</v>
      </c>
      <c r="AY179" s="196" t="s">
        <v>171</v>
      </c>
      <c r="BK179" s="198">
        <f>SUM(BK180:BK181)</f>
        <v>0</v>
      </c>
    </row>
    <row r="180" spans="2:65" s="1" customFormat="1" ht="31.5" customHeight="1">
      <c r="B180" s="41"/>
      <c r="C180" s="202" t="s">
        <v>622</v>
      </c>
      <c r="D180" s="202" t="s">
        <v>173</v>
      </c>
      <c r="E180" s="203" t="s">
        <v>1903</v>
      </c>
      <c r="F180" s="204" t="s">
        <v>1904</v>
      </c>
      <c r="G180" s="205" t="s">
        <v>1841</v>
      </c>
      <c r="H180" s="206">
        <v>1</v>
      </c>
      <c r="I180" s="207"/>
      <c r="J180" s="208">
        <f>ROUND(I180*H180,2)</f>
        <v>0</v>
      </c>
      <c r="K180" s="204" t="s">
        <v>177</v>
      </c>
      <c r="L180" s="61"/>
      <c r="M180" s="209" t="s">
        <v>21</v>
      </c>
      <c r="N180" s="210" t="s">
        <v>43</v>
      </c>
      <c r="O180" s="42"/>
      <c r="P180" s="211">
        <f>O180*H180</f>
        <v>0</v>
      </c>
      <c r="Q180" s="211">
        <v>1.865E-2</v>
      </c>
      <c r="R180" s="211">
        <f>Q180*H180</f>
        <v>1.865E-2</v>
      </c>
      <c r="S180" s="211">
        <v>0</v>
      </c>
      <c r="T180" s="212">
        <f>S180*H180</f>
        <v>0</v>
      </c>
      <c r="AR180" s="24" t="s">
        <v>273</v>
      </c>
      <c r="AT180" s="24" t="s">
        <v>173</v>
      </c>
      <c r="AU180" s="24" t="s">
        <v>83</v>
      </c>
      <c r="AY180" s="24" t="s">
        <v>171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24" t="s">
        <v>79</v>
      </c>
      <c r="BK180" s="213">
        <f>ROUND(I180*H180,2)</f>
        <v>0</v>
      </c>
      <c r="BL180" s="24" t="s">
        <v>273</v>
      </c>
      <c r="BM180" s="24" t="s">
        <v>1905</v>
      </c>
    </row>
    <row r="181" spans="2:65" s="1" customFormat="1" ht="31.5" customHeight="1">
      <c r="B181" s="41"/>
      <c r="C181" s="202" t="s">
        <v>626</v>
      </c>
      <c r="D181" s="202" t="s">
        <v>173</v>
      </c>
      <c r="E181" s="203" t="s">
        <v>1906</v>
      </c>
      <c r="F181" s="204" t="s">
        <v>1907</v>
      </c>
      <c r="G181" s="205" t="s">
        <v>229</v>
      </c>
      <c r="H181" s="206">
        <v>1.9E-2</v>
      </c>
      <c r="I181" s="207"/>
      <c r="J181" s="208">
        <f>ROUND(I181*H181,2)</f>
        <v>0</v>
      </c>
      <c r="K181" s="204" t="s">
        <v>177</v>
      </c>
      <c r="L181" s="61"/>
      <c r="M181" s="209" t="s">
        <v>21</v>
      </c>
      <c r="N181" s="267" t="s">
        <v>43</v>
      </c>
      <c r="O181" s="268"/>
      <c r="P181" s="269">
        <f>O181*H181</f>
        <v>0</v>
      </c>
      <c r="Q181" s="269">
        <v>0</v>
      </c>
      <c r="R181" s="269">
        <f>Q181*H181</f>
        <v>0</v>
      </c>
      <c r="S181" s="269">
        <v>0</v>
      </c>
      <c r="T181" s="270">
        <f>S181*H181</f>
        <v>0</v>
      </c>
      <c r="AR181" s="24" t="s">
        <v>273</v>
      </c>
      <c r="AT181" s="24" t="s">
        <v>173</v>
      </c>
      <c r="AU181" s="24" t="s">
        <v>83</v>
      </c>
      <c r="AY181" s="24" t="s">
        <v>171</v>
      </c>
      <c r="BE181" s="213">
        <f>IF(N181="základní",J181,0)</f>
        <v>0</v>
      </c>
      <c r="BF181" s="213">
        <f>IF(N181="snížená",J181,0)</f>
        <v>0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24" t="s">
        <v>79</v>
      </c>
      <c r="BK181" s="213">
        <f>ROUND(I181*H181,2)</f>
        <v>0</v>
      </c>
      <c r="BL181" s="24" t="s">
        <v>273</v>
      </c>
      <c r="BM181" s="24" t="s">
        <v>1908</v>
      </c>
    </row>
    <row r="182" spans="2:65" s="1" customFormat="1" ht="6.95" customHeight="1">
      <c r="B182" s="56"/>
      <c r="C182" s="57"/>
      <c r="D182" s="57"/>
      <c r="E182" s="57"/>
      <c r="F182" s="57"/>
      <c r="G182" s="57"/>
      <c r="H182" s="57"/>
      <c r="I182" s="148"/>
      <c r="J182" s="57"/>
      <c r="K182" s="57"/>
      <c r="L182" s="61"/>
    </row>
  </sheetData>
  <sheetProtection password="CC35" sheet="1" objects="1" scenarios="1" formatCells="0" formatColumns="0" formatRows="0" sort="0" autoFilter="0"/>
  <autoFilter ref="C87:K181"/>
  <mergeCells count="12">
    <mergeCell ref="G1:H1"/>
    <mergeCell ref="L2:V2"/>
    <mergeCell ref="E49:H49"/>
    <mergeCell ref="E51:H51"/>
    <mergeCell ref="E76:H76"/>
    <mergeCell ref="E78:H78"/>
    <mergeCell ref="E80:H8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110</v>
      </c>
      <c r="G1" s="406" t="s">
        <v>111</v>
      </c>
      <c r="H1" s="406"/>
      <c r="I1" s="124"/>
      <c r="J1" s="123" t="s">
        <v>112</v>
      </c>
      <c r="K1" s="122" t="s">
        <v>113</v>
      </c>
      <c r="L1" s="123" t="s">
        <v>114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AT2" s="24" t="s">
        <v>93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115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399" t="str">
        <f>'Rekapitulace stavby'!K6</f>
        <v>ZŠ ŠVERMOVA-STAVEBNÍ ÚPRAVY KUCHYNĚ</v>
      </c>
      <c r="F7" s="400"/>
      <c r="G7" s="400"/>
      <c r="H7" s="400"/>
      <c r="I7" s="126"/>
      <c r="J7" s="29"/>
      <c r="K7" s="31"/>
    </row>
    <row r="8" spans="1:70">
      <c r="B8" s="28"/>
      <c r="C8" s="29"/>
      <c r="D8" s="37" t="s">
        <v>116</v>
      </c>
      <c r="E8" s="29"/>
      <c r="F8" s="29"/>
      <c r="G8" s="29"/>
      <c r="H8" s="29"/>
      <c r="I8" s="126"/>
      <c r="J8" s="29"/>
      <c r="K8" s="31"/>
    </row>
    <row r="9" spans="1:70" s="1" customFormat="1" ht="22.5" customHeight="1">
      <c r="B9" s="41"/>
      <c r="C9" s="42"/>
      <c r="D9" s="42"/>
      <c r="E9" s="399" t="s">
        <v>117</v>
      </c>
      <c r="F9" s="402"/>
      <c r="G9" s="402"/>
      <c r="H9" s="402"/>
      <c r="I9" s="127"/>
      <c r="J9" s="42"/>
      <c r="K9" s="45"/>
    </row>
    <row r="10" spans="1:70" s="1" customFormat="1">
      <c r="B10" s="41"/>
      <c r="C10" s="42"/>
      <c r="D10" s="37" t="s">
        <v>1519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401" t="s">
        <v>1909</v>
      </c>
      <c r="F11" s="402"/>
      <c r="G11" s="402"/>
      <c r="H11" s="402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22.11.2017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22.5" customHeight="1">
      <c r="B26" s="130"/>
      <c r="C26" s="131"/>
      <c r="D26" s="131"/>
      <c r="E26" s="363" t="s">
        <v>21</v>
      </c>
      <c r="F26" s="363"/>
      <c r="G26" s="363"/>
      <c r="H26" s="363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ROUND(J91,2)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ROUND(SUM(BE91:BE175), 2)</f>
        <v>0</v>
      </c>
      <c r="G32" s="42"/>
      <c r="H32" s="42"/>
      <c r="I32" s="140">
        <v>0.21</v>
      </c>
      <c r="J32" s="139">
        <f>ROUND(ROUND((SUM(BE91:BE175)),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ROUND(SUM(BF91:BF175), 2)</f>
        <v>0</v>
      </c>
      <c r="G33" s="42"/>
      <c r="H33" s="42"/>
      <c r="I33" s="140">
        <v>0.15</v>
      </c>
      <c r="J33" s="139">
        <f>ROUND(ROUND((SUM(BF91:BF175)),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ROUND(SUM(BG91:BG175),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ROUND(SUM(BH91:BH175),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ROUND(SUM(BI91:BI175),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118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399" t="str">
        <f>E7</f>
        <v>ZŠ ŠVERMOVA-STAVEBNÍ ÚPRAVY KUCHYNĚ</v>
      </c>
      <c r="F47" s="400"/>
      <c r="G47" s="400"/>
      <c r="H47" s="400"/>
      <c r="I47" s="127"/>
      <c r="J47" s="42"/>
      <c r="K47" s="45"/>
    </row>
    <row r="48" spans="2:11">
      <c r="B48" s="28"/>
      <c r="C48" s="37" t="s">
        <v>116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22.5" customHeight="1">
      <c r="B49" s="41"/>
      <c r="C49" s="42"/>
      <c r="D49" s="42"/>
      <c r="E49" s="399" t="s">
        <v>117</v>
      </c>
      <c r="F49" s="402"/>
      <c r="G49" s="402"/>
      <c r="H49" s="402"/>
      <c r="I49" s="127"/>
      <c r="J49" s="42"/>
      <c r="K49" s="45"/>
    </row>
    <row r="50" spans="2:47" s="1" customFormat="1" ht="14.45" customHeight="1">
      <c r="B50" s="41"/>
      <c r="C50" s="37" t="s">
        <v>1519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401" t="str">
        <f>E11</f>
        <v>701-2 - VYTÁPĚNÍ</v>
      </c>
      <c r="F51" s="402"/>
      <c r="G51" s="402"/>
      <c r="H51" s="402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Liberec</v>
      </c>
      <c r="G53" s="42"/>
      <c r="H53" s="42"/>
      <c r="I53" s="128" t="s">
        <v>25</v>
      </c>
      <c r="J53" s="129" t="str">
        <f>IF(J14="","",J14)</f>
        <v>22.11.2017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Projektový atelier David</v>
      </c>
      <c r="G55" s="42"/>
      <c r="H55" s="42"/>
      <c r="I55" s="128" t="s">
        <v>33</v>
      </c>
      <c r="J55" s="35" t="str">
        <f>E23</f>
        <v>Ing arch David, ing.arch Středa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119</v>
      </c>
      <c r="D58" s="141"/>
      <c r="E58" s="141"/>
      <c r="F58" s="141"/>
      <c r="G58" s="141"/>
      <c r="H58" s="141"/>
      <c r="I58" s="154"/>
      <c r="J58" s="155" t="s">
        <v>120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121</v>
      </c>
      <c r="D60" s="42"/>
      <c r="E60" s="42"/>
      <c r="F60" s="42"/>
      <c r="G60" s="42"/>
      <c r="H60" s="42"/>
      <c r="I60" s="127"/>
      <c r="J60" s="137">
        <f>J91</f>
        <v>0</v>
      </c>
      <c r="K60" s="45"/>
      <c r="AU60" s="24" t="s">
        <v>122</v>
      </c>
    </row>
    <row r="61" spans="2:47" s="8" customFormat="1" ht="24.95" customHeight="1">
      <c r="B61" s="158"/>
      <c r="C61" s="159"/>
      <c r="D61" s="160" t="s">
        <v>130</v>
      </c>
      <c r="E61" s="161"/>
      <c r="F61" s="161"/>
      <c r="G61" s="161"/>
      <c r="H61" s="161"/>
      <c r="I61" s="162"/>
      <c r="J61" s="163">
        <f>J92</f>
        <v>0</v>
      </c>
      <c r="K61" s="164"/>
    </row>
    <row r="62" spans="2:47" s="9" customFormat="1" ht="19.899999999999999" customHeight="1">
      <c r="B62" s="165"/>
      <c r="C62" s="166"/>
      <c r="D62" s="167" t="s">
        <v>133</v>
      </c>
      <c r="E62" s="168"/>
      <c r="F62" s="168"/>
      <c r="G62" s="168"/>
      <c r="H62" s="168"/>
      <c r="I62" s="169"/>
      <c r="J62" s="170">
        <f>J93</f>
        <v>0</v>
      </c>
      <c r="K62" s="171"/>
    </row>
    <row r="63" spans="2:47" s="9" customFormat="1" ht="19.899999999999999" customHeight="1">
      <c r="B63" s="165"/>
      <c r="C63" s="166"/>
      <c r="D63" s="167" t="s">
        <v>1910</v>
      </c>
      <c r="E63" s="168"/>
      <c r="F63" s="168"/>
      <c r="G63" s="168"/>
      <c r="H63" s="168"/>
      <c r="I63" s="169"/>
      <c r="J63" s="170">
        <f>J95</f>
        <v>0</v>
      </c>
      <c r="K63" s="171"/>
    </row>
    <row r="64" spans="2:47" s="9" customFormat="1" ht="19.899999999999999" customHeight="1">
      <c r="B64" s="165"/>
      <c r="C64" s="166"/>
      <c r="D64" s="167" t="s">
        <v>1911</v>
      </c>
      <c r="E64" s="168"/>
      <c r="F64" s="168"/>
      <c r="G64" s="168"/>
      <c r="H64" s="168"/>
      <c r="I64" s="169"/>
      <c r="J64" s="170">
        <f>J101</f>
        <v>0</v>
      </c>
      <c r="K64" s="171"/>
    </row>
    <row r="65" spans="2:12" s="9" customFormat="1" ht="19.899999999999999" customHeight="1">
      <c r="B65" s="165"/>
      <c r="C65" s="166"/>
      <c r="D65" s="167" t="s">
        <v>1912</v>
      </c>
      <c r="E65" s="168"/>
      <c r="F65" s="168"/>
      <c r="G65" s="168"/>
      <c r="H65" s="168"/>
      <c r="I65" s="169"/>
      <c r="J65" s="170">
        <f>J117</f>
        <v>0</v>
      </c>
      <c r="K65" s="171"/>
    </row>
    <row r="66" spans="2:12" s="9" customFormat="1" ht="19.899999999999999" customHeight="1">
      <c r="B66" s="165"/>
      <c r="C66" s="166"/>
      <c r="D66" s="167" t="s">
        <v>1913</v>
      </c>
      <c r="E66" s="168"/>
      <c r="F66" s="168"/>
      <c r="G66" s="168"/>
      <c r="H66" s="168"/>
      <c r="I66" s="169"/>
      <c r="J66" s="170">
        <f>J143</f>
        <v>0</v>
      </c>
      <c r="K66" s="171"/>
    </row>
    <row r="67" spans="2:12" s="9" customFormat="1" ht="19.899999999999999" customHeight="1">
      <c r="B67" s="165"/>
      <c r="C67" s="166"/>
      <c r="D67" s="167" t="s">
        <v>146</v>
      </c>
      <c r="E67" s="168"/>
      <c r="F67" s="168"/>
      <c r="G67" s="168"/>
      <c r="H67" s="168"/>
      <c r="I67" s="169"/>
      <c r="J67" s="170">
        <f>J155</f>
        <v>0</v>
      </c>
      <c r="K67" s="171"/>
    </row>
    <row r="68" spans="2:12" s="8" customFormat="1" ht="24.95" customHeight="1">
      <c r="B68" s="158"/>
      <c r="C68" s="159"/>
      <c r="D68" s="160" t="s">
        <v>1914</v>
      </c>
      <c r="E68" s="161"/>
      <c r="F68" s="161"/>
      <c r="G68" s="161"/>
      <c r="H68" s="161"/>
      <c r="I68" s="162"/>
      <c r="J68" s="163">
        <f>J159</f>
        <v>0</v>
      </c>
      <c r="K68" s="164"/>
    </row>
    <row r="69" spans="2:12" s="8" customFormat="1" ht="24.95" customHeight="1">
      <c r="B69" s="158"/>
      <c r="C69" s="159"/>
      <c r="D69" s="160" t="s">
        <v>1915</v>
      </c>
      <c r="E69" s="161"/>
      <c r="F69" s="161"/>
      <c r="G69" s="161"/>
      <c r="H69" s="161"/>
      <c r="I69" s="162"/>
      <c r="J69" s="163">
        <f>J172</f>
        <v>0</v>
      </c>
      <c r="K69" s="164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7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8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51"/>
      <c r="J75" s="60"/>
      <c r="K75" s="60"/>
      <c r="L75" s="61"/>
    </row>
    <row r="76" spans="2:12" s="1" customFormat="1" ht="36.950000000000003" customHeight="1">
      <c r="B76" s="41"/>
      <c r="C76" s="62" t="s">
        <v>155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22.5" customHeight="1">
      <c r="B79" s="41"/>
      <c r="C79" s="63"/>
      <c r="D79" s="63"/>
      <c r="E79" s="403" t="str">
        <f>E7</f>
        <v>ZŠ ŠVERMOVA-STAVEBNÍ ÚPRAVY KUCHYNĚ</v>
      </c>
      <c r="F79" s="404"/>
      <c r="G79" s="404"/>
      <c r="H79" s="404"/>
      <c r="I79" s="172"/>
      <c r="J79" s="63"/>
      <c r="K79" s="63"/>
      <c r="L79" s="61"/>
    </row>
    <row r="80" spans="2:12">
      <c r="B80" s="28"/>
      <c r="C80" s="65" t="s">
        <v>116</v>
      </c>
      <c r="D80" s="271"/>
      <c r="E80" s="271"/>
      <c r="F80" s="271"/>
      <c r="G80" s="271"/>
      <c r="H80" s="271"/>
      <c r="J80" s="271"/>
      <c r="K80" s="271"/>
      <c r="L80" s="272"/>
    </row>
    <row r="81" spans="2:65" s="1" customFormat="1" ht="22.5" customHeight="1">
      <c r="B81" s="41"/>
      <c r="C81" s="63"/>
      <c r="D81" s="63"/>
      <c r="E81" s="403" t="s">
        <v>117</v>
      </c>
      <c r="F81" s="405"/>
      <c r="G81" s="405"/>
      <c r="H81" s="405"/>
      <c r="I81" s="172"/>
      <c r="J81" s="63"/>
      <c r="K81" s="63"/>
      <c r="L81" s="61"/>
    </row>
    <row r="82" spans="2:65" s="1" customFormat="1" ht="14.45" customHeight="1">
      <c r="B82" s="41"/>
      <c r="C82" s="65" t="s">
        <v>1519</v>
      </c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 ht="23.25" customHeight="1">
      <c r="B83" s="41"/>
      <c r="C83" s="63"/>
      <c r="D83" s="63"/>
      <c r="E83" s="374" t="str">
        <f>E11</f>
        <v>701-2 - VYTÁPĚNÍ</v>
      </c>
      <c r="F83" s="405"/>
      <c r="G83" s="405"/>
      <c r="H83" s="405"/>
      <c r="I83" s="172"/>
      <c r="J83" s="63"/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18" customHeight="1">
      <c r="B85" s="41"/>
      <c r="C85" s="65" t="s">
        <v>23</v>
      </c>
      <c r="D85" s="63"/>
      <c r="E85" s="63"/>
      <c r="F85" s="173" t="str">
        <f>F14</f>
        <v>Liberec</v>
      </c>
      <c r="G85" s="63"/>
      <c r="H85" s="63"/>
      <c r="I85" s="174" t="s">
        <v>25</v>
      </c>
      <c r="J85" s="73" t="str">
        <f>IF(J14="","",J14)</f>
        <v>22.11.2017</v>
      </c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>
      <c r="B87" s="41"/>
      <c r="C87" s="65" t="s">
        <v>27</v>
      </c>
      <c r="D87" s="63"/>
      <c r="E87" s="63"/>
      <c r="F87" s="173" t="str">
        <f>E17</f>
        <v>Projektový atelier David</v>
      </c>
      <c r="G87" s="63"/>
      <c r="H87" s="63"/>
      <c r="I87" s="174" t="s">
        <v>33</v>
      </c>
      <c r="J87" s="173" t="str">
        <f>E23</f>
        <v>Ing arch David, ing.arch Středa</v>
      </c>
      <c r="K87" s="63"/>
      <c r="L87" s="61"/>
    </row>
    <row r="88" spans="2:65" s="1" customFormat="1" ht="14.45" customHeight="1">
      <c r="B88" s="41"/>
      <c r="C88" s="65" t="s">
        <v>31</v>
      </c>
      <c r="D88" s="63"/>
      <c r="E88" s="63"/>
      <c r="F88" s="173" t="str">
        <f>IF(E20="","",E20)</f>
        <v/>
      </c>
      <c r="G88" s="63"/>
      <c r="H88" s="63"/>
      <c r="I88" s="172"/>
      <c r="J88" s="63"/>
      <c r="K88" s="63"/>
      <c r="L88" s="61"/>
    </row>
    <row r="89" spans="2:65" s="1" customFormat="1" ht="10.35" customHeight="1">
      <c r="B89" s="41"/>
      <c r="C89" s="63"/>
      <c r="D89" s="63"/>
      <c r="E89" s="63"/>
      <c r="F89" s="63"/>
      <c r="G89" s="63"/>
      <c r="H89" s="63"/>
      <c r="I89" s="172"/>
      <c r="J89" s="63"/>
      <c r="K89" s="63"/>
      <c r="L89" s="61"/>
    </row>
    <row r="90" spans="2:65" s="10" customFormat="1" ht="29.25" customHeight="1">
      <c r="B90" s="175"/>
      <c r="C90" s="176" t="s">
        <v>156</v>
      </c>
      <c r="D90" s="177" t="s">
        <v>57</v>
      </c>
      <c r="E90" s="177" t="s">
        <v>53</v>
      </c>
      <c r="F90" s="177" t="s">
        <v>157</v>
      </c>
      <c r="G90" s="177" t="s">
        <v>158</v>
      </c>
      <c r="H90" s="177" t="s">
        <v>159</v>
      </c>
      <c r="I90" s="178" t="s">
        <v>160</v>
      </c>
      <c r="J90" s="177" t="s">
        <v>120</v>
      </c>
      <c r="K90" s="179" t="s">
        <v>161</v>
      </c>
      <c r="L90" s="180"/>
      <c r="M90" s="81" t="s">
        <v>162</v>
      </c>
      <c r="N90" s="82" t="s">
        <v>42</v>
      </c>
      <c r="O90" s="82" t="s">
        <v>163</v>
      </c>
      <c r="P90" s="82" t="s">
        <v>164</v>
      </c>
      <c r="Q90" s="82" t="s">
        <v>165</v>
      </c>
      <c r="R90" s="82" t="s">
        <v>166</v>
      </c>
      <c r="S90" s="82" t="s">
        <v>167</v>
      </c>
      <c r="T90" s="83" t="s">
        <v>168</v>
      </c>
    </row>
    <row r="91" spans="2:65" s="1" customFormat="1" ht="29.25" customHeight="1">
      <c r="B91" s="41"/>
      <c r="C91" s="87" t="s">
        <v>121</v>
      </c>
      <c r="D91" s="63"/>
      <c r="E91" s="63"/>
      <c r="F91" s="63"/>
      <c r="G91" s="63"/>
      <c r="H91" s="63"/>
      <c r="I91" s="172"/>
      <c r="J91" s="181">
        <f>BK91</f>
        <v>0</v>
      </c>
      <c r="K91" s="63"/>
      <c r="L91" s="61"/>
      <c r="M91" s="84"/>
      <c r="N91" s="85"/>
      <c r="O91" s="85"/>
      <c r="P91" s="182">
        <f>P92+P159+P172</f>
        <v>0</v>
      </c>
      <c r="Q91" s="85"/>
      <c r="R91" s="182">
        <f>R92+R159+R172</f>
        <v>1.014505</v>
      </c>
      <c r="S91" s="85"/>
      <c r="T91" s="183">
        <f>T92+T159+T172</f>
        <v>1.3723399999999999</v>
      </c>
      <c r="AT91" s="24" t="s">
        <v>71</v>
      </c>
      <c r="AU91" s="24" t="s">
        <v>122</v>
      </c>
      <c r="BK91" s="184">
        <f>BK92+BK159+BK172</f>
        <v>0</v>
      </c>
    </row>
    <row r="92" spans="2:65" s="11" customFormat="1" ht="37.35" customHeight="1">
      <c r="B92" s="185"/>
      <c r="C92" s="186"/>
      <c r="D92" s="187" t="s">
        <v>71</v>
      </c>
      <c r="E92" s="188" t="s">
        <v>637</v>
      </c>
      <c r="F92" s="188" t="s">
        <v>638</v>
      </c>
      <c r="G92" s="186"/>
      <c r="H92" s="186"/>
      <c r="I92" s="189"/>
      <c r="J92" s="190">
        <f>BK92</f>
        <v>0</v>
      </c>
      <c r="K92" s="186"/>
      <c r="L92" s="191"/>
      <c r="M92" s="192"/>
      <c r="N92" s="193"/>
      <c r="O92" s="193"/>
      <c r="P92" s="194">
        <f>P93+P95+P101+P117+P143+P155</f>
        <v>0</v>
      </c>
      <c r="Q92" s="193"/>
      <c r="R92" s="194">
        <f>R93+R95+R101+R117+R143+R155</f>
        <v>1.014505</v>
      </c>
      <c r="S92" s="193"/>
      <c r="T92" s="195">
        <f>T93+T95+T101+T117+T143+T155</f>
        <v>1.3723399999999999</v>
      </c>
      <c r="AR92" s="196" t="s">
        <v>83</v>
      </c>
      <c r="AT92" s="197" t="s">
        <v>71</v>
      </c>
      <c r="AU92" s="197" t="s">
        <v>72</v>
      </c>
      <c r="AY92" s="196" t="s">
        <v>171</v>
      </c>
      <c r="BK92" s="198">
        <f>BK93+BK95+BK101+BK117+BK143+BK155</f>
        <v>0</v>
      </c>
    </row>
    <row r="93" spans="2:65" s="11" customFormat="1" ht="19.899999999999999" customHeight="1">
      <c r="B93" s="185"/>
      <c r="C93" s="186"/>
      <c r="D93" s="199" t="s">
        <v>71</v>
      </c>
      <c r="E93" s="200" t="s">
        <v>688</v>
      </c>
      <c r="F93" s="200" t="s">
        <v>689</v>
      </c>
      <c r="G93" s="186"/>
      <c r="H93" s="186"/>
      <c r="I93" s="189"/>
      <c r="J93" s="201">
        <f>BK93</f>
        <v>0</v>
      </c>
      <c r="K93" s="186"/>
      <c r="L93" s="191"/>
      <c r="M93" s="192"/>
      <c r="N93" s="193"/>
      <c r="O93" s="193"/>
      <c r="P93" s="194">
        <f>P94</f>
        <v>0</v>
      </c>
      <c r="Q93" s="193"/>
      <c r="R93" s="194">
        <f>R94</f>
        <v>8.5760000000000003E-2</v>
      </c>
      <c r="S93" s="193"/>
      <c r="T93" s="195">
        <f>T94</f>
        <v>0</v>
      </c>
      <c r="AR93" s="196" t="s">
        <v>83</v>
      </c>
      <c r="AT93" s="197" t="s">
        <v>71</v>
      </c>
      <c r="AU93" s="197" t="s">
        <v>79</v>
      </c>
      <c r="AY93" s="196" t="s">
        <v>171</v>
      </c>
      <c r="BK93" s="198">
        <f>BK94</f>
        <v>0</v>
      </c>
    </row>
    <row r="94" spans="2:65" s="1" customFormat="1" ht="31.5" customHeight="1">
      <c r="B94" s="41"/>
      <c r="C94" s="202" t="s">
        <v>79</v>
      </c>
      <c r="D94" s="202" t="s">
        <v>173</v>
      </c>
      <c r="E94" s="203" t="s">
        <v>1916</v>
      </c>
      <c r="F94" s="204" t="s">
        <v>1917</v>
      </c>
      <c r="G94" s="205" t="s">
        <v>281</v>
      </c>
      <c r="H94" s="206">
        <v>134</v>
      </c>
      <c r="I94" s="207"/>
      <c r="J94" s="208">
        <f>ROUND(I94*H94,2)</f>
        <v>0</v>
      </c>
      <c r="K94" s="204" t="s">
        <v>21</v>
      </c>
      <c r="L94" s="61"/>
      <c r="M94" s="209" t="s">
        <v>21</v>
      </c>
      <c r="N94" s="210" t="s">
        <v>43</v>
      </c>
      <c r="O94" s="42"/>
      <c r="P94" s="211">
        <f>O94*H94</f>
        <v>0</v>
      </c>
      <c r="Q94" s="211">
        <v>6.4000000000000005E-4</v>
      </c>
      <c r="R94" s="211">
        <f>Q94*H94</f>
        <v>8.5760000000000003E-2</v>
      </c>
      <c r="S94" s="211">
        <v>0</v>
      </c>
      <c r="T94" s="212">
        <f>S94*H94</f>
        <v>0</v>
      </c>
      <c r="AR94" s="24" t="s">
        <v>273</v>
      </c>
      <c r="AT94" s="24" t="s">
        <v>173</v>
      </c>
      <c r="AU94" s="24" t="s">
        <v>83</v>
      </c>
      <c r="AY94" s="24" t="s">
        <v>171</v>
      </c>
      <c r="BE94" s="213">
        <f>IF(N94="základní",J94,0)</f>
        <v>0</v>
      </c>
      <c r="BF94" s="213">
        <f>IF(N94="snížená",J94,0)</f>
        <v>0</v>
      </c>
      <c r="BG94" s="213">
        <f>IF(N94="zákl. přenesená",J94,0)</f>
        <v>0</v>
      </c>
      <c r="BH94" s="213">
        <f>IF(N94="sníž. přenesená",J94,0)</f>
        <v>0</v>
      </c>
      <c r="BI94" s="213">
        <f>IF(N94="nulová",J94,0)</f>
        <v>0</v>
      </c>
      <c r="BJ94" s="24" t="s">
        <v>79</v>
      </c>
      <c r="BK94" s="213">
        <f>ROUND(I94*H94,2)</f>
        <v>0</v>
      </c>
      <c r="BL94" s="24" t="s">
        <v>273</v>
      </c>
      <c r="BM94" s="24" t="s">
        <v>1918</v>
      </c>
    </row>
    <row r="95" spans="2:65" s="11" customFormat="1" ht="29.85" customHeight="1">
      <c r="B95" s="185"/>
      <c r="C95" s="186"/>
      <c r="D95" s="199" t="s">
        <v>71</v>
      </c>
      <c r="E95" s="200" t="s">
        <v>1919</v>
      </c>
      <c r="F95" s="200" t="s">
        <v>1920</v>
      </c>
      <c r="G95" s="186"/>
      <c r="H95" s="186"/>
      <c r="I95" s="189"/>
      <c r="J95" s="201">
        <f>BK95</f>
        <v>0</v>
      </c>
      <c r="K95" s="186"/>
      <c r="L95" s="191"/>
      <c r="M95" s="192"/>
      <c r="N95" s="193"/>
      <c r="O95" s="193"/>
      <c r="P95" s="194">
        <f>SUM(P96:P100)</f>
        <v>0</v>
      </c>
      <c r="Q95" s="193"/>
      <c r="R95" s="194">
        <f>SUM(R96:R100)</f>
        <v>0.14032</v>
      </c>
      <c r="S95" s="193"/>
      <c r="T95" s="195">
        <f>SUM(T96:T100)</f>
        <v>0</v>
      </c>
      <c r="AR95" s="196" t="s">
        <v>83</v>
      </c>
      <c r="AT95" s="197" t="s">
        <v>71</v>
      </c>
      <c r="AU95" s="197" t="s">
        <v>79</v>
      </c>
      <c r="AY95" s="196" t="s">
        <v>171</v>
      </c>
      <c r="BK95" s="198">
        <f>SUM(BK96:BK100)</f>
        <v>0</v>
      </c>
    </row>
    <row r="96" spans="2:65" s="1" customFormat="1" ht="22.5" customHeight="1">
      <c r="B96" s="41"/>
      <c r="C96" s="202" t="s">
        <v>83</v>
      </c>
      <c r="D96" s="202" t="s">
        <v>173</v>
      </c>
      <c r="E96" s="203" t="s">
        <v>1921</v>
      </c>
      <c r="F96" s="204" t="s">
        <v>1922</v>
      </c>
      <c r="G96" s="205" t="s">
        <v>588</v>
      </c>
      <c r="H96" s="206">
        <v>20</v>
      </c>
      <c r="I96" s="207"/>
      <c r="J96" s="208">
        <f>ROUND(I96*H96,2)</f>
        <v>0</v>
      </c>
      <c r="K96" s="204" t="s">
        <v>21</v>
      </c>
      <c r="L96" s="61"/>
      <c r="M96" s="209" t="s">
        <v>21</v>
      </c>
      <c r="N96" s="210" t="s">
        <v>43</v>
      </c>
      <c r="O96" s="42"/>
      <c r="P96" s="211">
        <f>O96*H96</f>
        <v>0</v>
      </c>
      <c r="Q96" s="211">
        <v>1.1299999999999999E-3</v>
      </c>
      <c r="R96" s="211">
        <f>Q96*H96</f>
        <v>2.2599999999999999E-2</v>
      </c>
      <c r="S96" s="211">
        <v>0</v>
      </c>
      <c r="T96" s="212">
        <f>S96*H96</f>
        <v>0</v>
      </c>
      <c r="AR96" s="24" t="s">
        <v>273</v>
      </c>
      <c r="AT96" s="24" t="s">
        <v>173</v>
      </c>
      <c r="AU96" s="24" t="s">
        <v>83</v>
      </c>
      <c r="AY96" s="24" t="s">
        <v>171</v>
      </c>
      <c r="BE96" s="213">
        <f>IF(N96="základní",J96,0)</f>
        <v>0</v>
      </c>
      <c r="BF96" s="213">
        <f>IF(N96="snížená",J96,0)</f>
        <v>0</v>
      </c>
      <c r="BG96" s="213">
        <f>IF(N96="zákl. přenesená",J96,0)</f>
        <v>0</v>
      </c>
      <c r="BH96" s="213">
        <f>IF(N96="sníž. přenesená",J96,0)</f>
        <v>0</v>
      </c>
      <c r="BI96" s="213">
        <f>IF(N96="nulová",J96,0)</f>
        <v>0</v>
      </c>
      <c r="BJ96" s="24" t="s">
        <v>79</v>
      </c>
      <c r="BK96" s="213">
        <f>ROUND(I96*H96,2)</f>
        <v>0</v>
      </c>
      <c r="BL96" s="24" t="s">
        <v>273</v>
      </c>
      <c r="BM96" s="24" t="s">
        <v>1923</v>
      </c>
    </row>
    <row r="97" spans="2:65" s="1" customFormat="1" ht="22.5" customHeight="1">
      <c r="B97" s="41"/>
      <c r="C97" s="202" t="s">
        <v>99</v>
      </c>
      <c r="D97" s="202" t="s">
        <v>173</v>
      </c>
      <c r="E97" s="203" t="s">
        <v>1924</v>
      </c>
      <c r="F97" s="204" t="s">
        <v>1925</v>
      </c>
      <c r="G97" s="205" t="s">
        <v>588</v>
      </c>
      <c r="H97" s="206">
        <v>3</v>
      </c>
      <c r="I97" s="207"/>
      <c r="J97" s="208">
        <f>ROUND(I97*H97,2)</f>
        <v>0</v>
      </c>
      <c r="K97" s="204" t="s">
        <v>21</v>
      </c>
      <c r="L97" s="61"/>
      <c r="M97" s="209" t="s">
        <v>21</v>
      </c>
      <c r="N97" s="210" t="s">
        <v>43</v>
      </c>
      <c r="O97" s="42"/>
      <c r="P97" s="211">
        <f>O97*H97</f>
        <v>0</v>
      </c>
      <c r="Q97" s="211">
        <v>1.3999999999999999E-4</v>
      </c>
      <c r="R97" s="211">
        <f>Q97*H97</f>
        <v>4.1999999999999996E-4</v>
      </c>
      <c r="S97" s="211">
        <v>0</v>
      </c>
      <c r="T97" s="212">
        <f>S97*H97</f>
        <v>0</v>
      </c>
      <c r="AR97" s="24" t="s">
        <v>273</v>
      </c>
      <c r="AT97" s="24" t="s">
        <v>173</v>
      </c>
      <c r="AU97" s="24" t="s">
        <v>83</v>
      </c>
      <c r="AY97" s="24" t="s">
        <v>171</v>
      </c>
      <c r="BE97" s="213">
        <f>IF(N97="základní",J97,0)</f>
        <v>0</v>
      </c>
      <c r="BF97" s="213">
        <f>IF(N97="snížená",J97,0)</f>
        <v>0</v>
      </c>
      <c r="BG97" s="213">
        <f>IF(N97="zákl. přenesená",J97,0)</f>
        <v>0</v>
      </c>
      <c r="BH97" s="213">
        <f>IF(N97="sníž. přenesená",J97,0)</f>
        <v>0</v>
      </c>
      <c r="BI97" s="213">
        <f>IF(N97="nulová",J97,0)</f>
        <v>0</v>
      </c>
      <c r="BJ97" s="24" t="s">
        <v>79</v>
      </c>
      <c r="BK97" s="213">
        <f>ROUND(I97*H97,2)</f>
        <v>0</v>
      </c>
      <c r="BL97" s="24" t="s">
        <v>273</v>
      </c>
      <c r="BM97" s="24" t="s">
        <v>1926</v>
      </c>
    </row>
    <row r="98" spans="2:65" s="1" customFormat="1" ht="44.25" customHeight="1">
      <c r="B98" s="41"/>
      <c r="C98" s="255" t="s">
        <v>178</v>
      </c>
      <c r="D98" s="255" t="s">
        <v>239</v>
      </c>
      <c r="E98" s="256" t="s">
        <v>330</v>
      </c>
      <c r="F98" s="257" t="s">
        <v>1927</v>
      </c>
      <c r="G98" s="258" t="s">
        <v>588</v>
      </c>
      <c r="H98" s="259">
        <v>2</v>
      </c>
      <c r="I98" s="260"/>
      <c r="J98" s="261">
        <f>ROUND(I98*H98,2)</f>
        <v>0</v>
      </c>
      <c r="K98" s="257" t="s">
        <v>21</v>
      </c>
      <c r="L98" s="262"/>
      <c r="M98" s="263" t="s">
        <v>21</v>
      </c>
      <c r="N98" s="264" t="s">
        <v>43</v>
      </c>
      <c r="O98" s="42"/>
      <c r="P98" s="211">
        <f>O98*H98</f>
        <v>0</v>
      </c>
      <c r="Q98" s="211">
        <v>0</v>
      </c>
      <c r="R98" s="211">
        <f>Q98*H98</f>
        <v>0</v>
      </c>
      <c r="S98" s="211">
        <v>0</v>
      </c>
      <c r="T98" s="212">
        <f>S98*H98</f>
        <v>0</v>
      </c>
      <c r="AR98" s="24" t="s">
        <v>362</v>
      </c>
      <c r="AT98" s="24" t="s">
        <v>239</v>
      </c>
      <c r="AU98" s="24" t="s">
        <v>83</v>
      </c>
      <c r="AY98" s="24" t="s">
        <v>171</v>
      </c>
      <c r="BE98" s="213">
        <f>IF(N98="základní",J98,0)</f>
        <v>0</v>
      </c>
      <c r="BF98" s="213">
        <f>IF(N98="snížená",J98,0)</f>
        <v>0</v>
      </c>
      <c r="BG98" s="213">
        <f>IF(N98="zákl. přenesená",J98,0)</f>
        <v>0</v>
      </c>
      <c r="BH98" s="213">
        <f>IF(N98="sníž. přenesená",J98,0)</f>
        <v>0</v>
      </c>
      <c r="BI98" s="213">
        <f>IF(N98="nulová",J98,0)</f>
        <v>0</v>
      </c>
      <c r="BJ98" s="24" t="s">
        <v>79</v>
      </c>
      <c r="BK98" s="213">
        <f>ROUND(I98*H98,2)</f>
        <v>0</v>
      </c>
      <c r="BL98" s="24" t="s">
        <v>273</v>
      </c>
      <c r="BM98" s="24" t="s">
        <v>1928</v>
      </c>
    </row>
    <row r="99" spans="2:65" s="1" customFormat="1" ht="44.25" customHeight="1">
      <c r="B99" s="41"/>
      <c r="C99" s="255" t="s">
        <v>196</v>
      </c>
      <c r="D99" s="255" t="s">
        <v>239</v>
      </c>
      <c r="E99" s="256" t="s">
        <v>346</v>
      </c>
      <c r="F99" s="257" t="s">
        <v>1929</v>
      </c>
      <c r="G99" s="258" t="s">
        <v>588</v>
      </c>
      <c r="H99" s="259">
        <v>1</v>
      </c>
      <c r="I99" s="260"/>
      <c r="J99" s="261">
        <f>ROUND(I99*H99,2)</f>
        <v>0</v>
      </c>
      <c r="K99" s="257" t="s">
        <v>21</v>
      </c>
      <c r="L99" s="262"/>
      <c r="M99" s="263" t="s">
        <v>21</v>
      </c>
      <c r="N99" s="264" t="s">
        <v>43</v>
      </c>
      <c r="O99" s="42"/>
      <c r="P99" s="211">
        <f>O99*H99</f>
        <v>0</v>
      </c>
      <c r="Q99" s="211">
        <v>0</v>
      </c>
      <c r="R99" s="211">
        <f>Q99*H99</f>
        <v>0</v>
      </c>
      <c r="S99" s="211">
        <v>0</v>
      </c>
      <c r="T99" s="212">
        <f>S99*H99</f>
        <v>0</v>
      </c>
      <c r="AR99" s="24" t="s">
        <v>362</v>
      </c>
      <c r="AT99" s="24" t="s">
        <v>239</v>
      </c>
      <c r="AU99" s="24" t="s">
        <v>83</v>
      </c>
      <c r="AY99" s="24" t="s">
        <v>171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24" t="s">
        <v>79</v>
      </c>
      <c r="BK99" s="213">
        <f>ROUND(I99*H99,2)</f>
        <v>0</v>
      </c>
      <c r="BL99" s="24" t="s">
        <v>273</v>
      </c>
      <c r="BM99" s="24" t="s">
        <v>1930</v>
      </c>
    </row>
    <row r="100" spans="2:65" s="1" customFormat="1" ht="22.5" customHeight="1">
      <c r="B100" s="41"/>
      <c r="C100" s="202" t="s">
        <v>201</v>
      </c>
      <c r="D100" s="202" t="s">
        <v>173</v>
      </c>
      <c r="E100" s="203" t="s">
        <v>1931</v>
      </c>
      <c r="F100" s="204" t="s">
        <v>1932</v>
      </c>
      <c r="G100" s="205" t="s">
        <v>1787</v>
      </c>
      <c r="H100" s="206">
        <v>30</v>
      </c>
      <c r="I100" s="207"/>
      <c r="J100" s="208">
        <f>ROUND(I100*H100,2)</f>
        <v>0</v>
      </c>
      <c r="K100" s="204" t="s">
        <v>21</v>
      </c>
      <c r="L100" s="61"/>
      <c r="M100" s="209" t="s">
        <v>21</v>
      </c>
      <c r="N100" s="210" t="s">
        <v>43</v>
      </c>
      <c r="O100" s="42"/>
      <c r="P100" s="211">
        <f>O100*H100</f>
        <v>0</v>
      </c>
      <c r="Q100" s="211">
        <v>3.9100000000000003E-3</v>
      </c>
      <c r="R100" s="211">
        <f>Q100*H100</f>
        <v>0.11730000000000002</v>
      </c>
      <c r="S100" s="211">
        <v>0</v>
      </c>
      <c r="T100" s="212">
        <f>S100*H100</f>
        <v>0</v>
      </c>
      <c r="AR100" s="24" t="s">
        <v>273</v>
      </c>
      <c r="AT100" s="24" t="s">
        <v>173</v>
      </c>
      <c r="AU100" s="24" t="s">
        <v>83</v>
      </c>
      <c r="AY100" s="24" t="s">
        <v>171</v>
      </c>
      <c r="BE100" s="213">
        <f>IF(N100="základní",J100,0)</f>
        <v>0</v>
      </c>
      <c r="BF100" s="213">
        <f>IF(N100="snížená",J100,0)</f>
        <v>0</v>
      </c>
      <c r="BG100" s="213">
        <f>IF(N100="zákl. přenesená",J100,0)</f>
        <v>0</v>
      </c>
      <c r="BH100" s="213">
        <f>IF(N100="sníž. přenesená",J100,0)</f>
        <v>0</v>
      </c>
      <c r="BI100" s="213">
        <f>IF(N100="nulová",J100,0)</f>
        <v>0</v>
      </c>
      <c r="BJ100" s="24" t="s">
        <v>79</v>
      </c>
      <c r="BK100" s="213">
        <f>ROUND(I100*H100,2)</f>
        <v>0</v>
      </c>
      <c r="BL100" s="24" t="s">
        <v>273</v>
      </c>
      <c r="BM100" s="24" t="s">
        <v>1933</v>
      </c>
    </row>
    <row r="101" spans="2:65" s="11" customFormat="1" ht="29.85" customHeight="1">
      <c r="B101" s="185"/>
      <c r="C101" s="186"/>
      <c r="D101" s="199" t="s">
        <v>71</v>
      </c>
      <c r="E101" s="200" t="s">
        <v>1934</v>
      </c>
      <c r="F101" s="200" t="s">
        <v>1935</v>
      </c>
      <c r="G101" s="186"/>
      <c r="H101" s="186"/>
      <c r="I101" s="189"/>
      <c r="J101" s="201">
        <f>BK101</f>
        <v>0</v>
      </c>
      <c r="K101" s="186"/>
      <c r="L101" s="191"/>
      <c r="M101" s="192"/>
      <c r="N101" s="193"/>
      <c r="O101" s="193"/>
      <c r="P101" s="194">
        <f>SUM(P102:P116)</f>
        <v>0</v>
      </c>
      <c r="Q101" s="193"/>
      <c r="R101" s="194">
        <f>SUM(R102:R116)</f>
        <v>0.33665</v>
      </c>
      <c r="S101" s="193"/>
      <c r="T101" s="195">
        <f>SUM(T102:T116)</f>
        <v>1.3723399999999999</v>
      </c>
      <c r="AR101" s="196" t="s">
        <v>83</v>
      </c>
      <c r="AT101" s="197" t="s">
        <v>71</v>
      </c>
      <c r="AU101" s="197" t="s">
        <v>79</v>
      </c>
      <c r="AY101" s="196" t="s">
        <v>171</v>
      </c>
      <c r="BK101" s="198">
        <f>SUM(BK102:BK116)</f>
        <v>0</v>
      </c>
    </row>
    <row r="102" spans="2:65" s="1" customFormat="1" ht="22.5" customHeight="1">
      <c r="B102" s="41"/>
      <c r="C102" s="202" t="s">
        <v>209</v>
      </c>
      <c r="D102" s="202" t="s">
        <v>173</v>
      </c>
      <c r="E102" s="203" t="s">
        <v>1936</v>
      </c>
      <c r="F102" s="204" t="s">
        <v>1937</v>
      </c>
      <c r="G102" s="205" t="s">
        <v>1787</v>
      </c>
      <c r="H102" s="206">
        <v>48</v>
      </c>
      <c r="I102" s="207"/>
      <c r="J102" s="208">
        <f t="shared" ref="J102:J116" si="0">ROUND(I102*H102,2)</f>
        <v>0</v>
      </c>
      <c r="K102" s="204" t="s">
        <v>21</v>
      </c>
      <c r="L102" s="61"/>
      <c r="M102" s="209" t="s">
        <v>21</v>
      </c>
      <c r="N102" s="210" t="s">
        <v>43</v>
      </c>
      <c r="O102" s="42"/>
      <c r="P102" s="211">
        <f t="shared" ref="P102:P116" si="1">O102*H102</f>
        <v>0</v>
      </c>
      <c r="Q102" s="211">
        <v>2.0000000000000002E-5</v>
      </c>
      <c r="R102" s="211">
        <f t="shared" ref="R102:R116" si="2">Q102*H102</f>
        <v>9.6000000000000013E-4</v>
      </c>
      <c r="S102" s="211">
        <v>3.2000000000000002E-3</v>
      </c>
      <c r="T102" s="212">
        <f t="shared" ref="T102:T116" si="3">S102*H102</f>
        <v>0.15360000000000001</v>
      </c>
      <c r="AR102" s="24" t="s">
        <v>273</v>
      </c>
      <c r="AT102" s="24" t="s">
        <v>173</v>
      </c>
      <c r="AU102" s="24" t="s">
        <v>83</v>
      </c>
      <c r="AY102" s="24" t="s">
        <v>171</v>
      </c>
      <c r="BE102" s="213">
        <f t="shared" ref="BE102:BE116" si="4">IF(N102="základní",J102,0)</f>
        <v>0</v>
      </c>
      <c r="BF102" s="213">
        <f t="shared" ref="BF102:BF116" si="5">IF(N102="snížená",J102,0)</f>
        <v>0</v>
      </c>
      <c r="BG102" s="213">
        <f t="shared" ref="BG102:BG116" si="6">IF(N102="zákl. přenesená",J102,0)</f>
        <v>0</v>
      </c>
      <c r="BH102" s="213">
        <f t="shared" ref="BH102:BH116" si="7">IF(N102="sníž. přenesená",J102,0)</f>
        <v>0</v>
      </c>
      <c r="BI102" s="213">
        <f t="shared" ref="BI102:BI116" si="8">IF(N102="nulová",J102,0)</f>
        <v>0</v>
      </c>
      <c r="BJ102" s="24" t="s">
        <v>79</v>
      </c>
      <c r="BK102" s="213">
        <f t="shared" ref="BK102:BK116" si="9">ROUND(I102*H102,2)</f>
        <v>0</v>
      </c>
      <c r="BL102" s="24" t="s">
        <v>273</v>
      </c>
      <c r="BM102" s="24" t="s">
        <v>1938</v>
      </c>
    </row>
    <row r="103" spans="2:65" s="1" customFormat="1" ht="22.5" customHeight="1">
      <c r="B103" s="41"/>
      <c r="C103" s="202" t="s">
        <v>215</v>
      </c>
      <c r="D103" s="202" t="s">
        <v>173</v>
      </c>
      <c r="E103" s="203" t="s">
        <v>1939</v>
      </c>
      <c r="F103" s="204" t="s">
        <v>1940</v>
      </c>
      <c r="G103" s="205" t="s">
        <v>588</v>
      </c>
      <c r="H103" s="206">
        <v>79</v>
      </c>
      <c r="I103" s="207"/>
      <c r="J103" s="208">
        <f t="shared" si="0"/>
        <v>0</v>
      </c>
      <c r="K103" s="204" t="s">
        <v>21</v>
      </c>
      <c r="L103" s="61"/>
      <c r="M103" s="209" t="s">
        <v>21</v>
      </c>
      <c r="N103" s="210" t="s">
        <v>43</v>
      </c>
      <c r="O103" s="42"/>
      <c r="P103" s="211">
        <f t="shared" si="1"/>
        <v>0</v>
      </c>
      <c r="Q103" s="211">
        <v>5.0000000000000002E-5</v>
      </c>
      <c r="R103" s="211">
        <f t="shared" si="2"/>
        <v>3.9500000000000004E-3</v>
      </c>
      <c r="S103" s="211">
        <v>5.3200000000000001E-3</v>
      </c>
      <c r="T103" s="212">
        <f t="shared" si="3"/>
        <v>0.42027999999999999</v>
      </c>
      <c r="AR103" s="24" t="s">
        <v>273</v>
      </c>
      <c r="AT103" s="24" t="s">
        <v>173</v>
      </c>
      <c r="AU103" s="24" t="s">
        <v>83</v>
      </c>
      <c r="AY103" s="24" t="s">
        <v>171</v>
      </c>
      <c r="BE103" s="213">
        <f t="shared" si="4"/>
        <v>0</v>
      </c>
      <c r="BF103" s="213">
        <f t="shared" si="5"/>
        <v>0</v>
      </c>
      <c r="BG103" s="213">
        <f t="shared" si="6"/>
        <v>0</v>
      </c>
      <c r="BH103" s="213">
        <f t="shared" si="7"/>
        <v>0</v>
      </c>
      <c r="BI103" s="213">
        <f t="shared" si="8"/>
        <v>0</v>
      </c>
      <c r="BJ103" s="24" t="s">
        <v>79</v>
      </c>
      <c r="BK103" s="213">
        <f t="shared" si="9"/>
        <v>0</v>
      </c>
      <c r="BL103" s="24" t="s">
        <v>273</v>
      </c>
      <c r="BM103" s="24" t="s">
        <v>1941</v>
      </c>
    </row>
    <row r="104" spans="2:65" s="1" customFormat="1" ht="22.5" customHeight="1">
      <c r="B104" s="41"/>
      <c r="C104" s="202" t="s">
        <v>220</v>
      </c>
      <c r="D104" s="202" t="s">
        <v>173</v>
      </c>
      <c r="E104" s="203" t="s">
        <v>1942</v>
      </c>
      <c r="F104" s="204" t="s">
        <v>1940</v>
      </c>
      <c r="G104" s="205" t="s">
        <v>588</v>
      </c>
      <c r="H104" s="206">
        <v>11</v>
      </c>
      <c r="I104" s="207"/>
      <c r="J104" s="208">
        <f t="shared" si="0"/>
        <v>0</v>
      </c>
      <c r="K104" s="204" t="s">
        <v>21</v>
      </c>
      <c r="L104" s="61"/>
      <c r="M104" s="209" t="s">
        <v>21</v>
      </c>
      <c r="N104" s="210" t="s">
        <v>43</v>
      </c>
      <c r="O104" s="42"/>
      <c r="P104" s="211">
        <f t="shared" si="1"/>
        <v>0</v>
      </c>
      <c r="Q104" s="211">
        <v>5.0000000000000002E-5</v>
      </c>
      <c r="R104" s="211">
        <f t="shared" si="2"/>
        <v>5.5000000000000003E-4</v>
      </c>
      <c r="S104" s="211">
        <v>5.3200000000000001E-3</v>
      </c>
      <c r="T104" s="212">
        <f t="shared" si="3"/>
        <v>5.8520000000000003E-2</v>
      </c>
      <c r="AR104" s="24" t="s">
        <v>273</v>
      </c>
      <c r="AT104" s="24" t="s">
        <v>173</v>
      </c>
      <c r="AU104" s="24" t="s">
        <v>83</v>
      </c>
      <c r="AY104" s="24" t="s">
        <v>171</v>
      </c>
      <c r="BE104" s="213">
        <f t="shared" si="4"/>
        <v>0</v>
      </c>
      <c r="BF104" s="213">
        <f t="shared" si="5"/>
        <v>0</v>
      </c>
      <c r="BG104" s="213">
        <f t="shared" si="6"/>
        <v>0</v>
      </c>
      <c r="BH104" s="213">
        <f t="shared" si="7"/>
        <v>0</v>
      </c>
      <c r="BI104" s="213">
        <f t="shared" si="8"/>
        <v>0</v>
      </c>
      <c r="BJ104" s="24" t="s">
        <v>79</v>
      </c>
      <c r="BK104" s="213">
        <f t="shared" si="9"/>
        <v>0</v>
      </c>
      <c r="BL104" s="24" t="s">
        <v>273</v>
      </c>
      <c r="BM104" s="24" t="s">
        <v>1943</v>
      </c>
    </row>
    <row r="105" spans="2:65" s="1" customFormat="1" ht="22.5" customHeight="1">
      <c r="B105" s="41"/>
      <c r="C105" s="202" t="s">
        <v>226</v>
      </c>
      <c r="D105" s="202" t="s">
        <v>173</v>
      </c>
      <c r="E105" s="203" t="s">
        <v>1944</v>
      </c>
      <c r="F105" s="204" t="s">
        <v>1945</v>
      </c>
      <c r="G105" s="205" t="s">
        <v>1787</v>
      </c>
      <c r="H105" s="206">
        <v>85</v>
      </c>
      <c r="I105" s="207"/>
      <c r="J105" s="208">
        <f t="shared" si="0"/>
        <v>0</v>
      </c>
      <c r="K105" s="204" t="s">
        <v>21</v>
      </c>
      <c r="L105" s="61"/>
      <c r="M105" s="209" t="s">
        <v>21</v>
      </c>
      <c r="N105" s="210" t="s">
        <v>43</v>
      </c>
      <c r="O105" s="42"/>
      <c r="P105" s="211">
        <f t="shared" si="1"/>
        <v>0</v>
      </c>
      <c r="Q105" s="211">
        <v>9.0000000000000006E-5</v>
      </c>
      <c r="R105" s="211">
        <f t="shared" si="2"/>
        <v>7.6500000000000005E-3</v>
      </c>
      <c r="S105" s="211">
        <v>8.5800000000000008E-3</v>
      </c>
      <c r="T105" s="212">
        <f t="shared" si="3"/>
        <v>0.72930000000000006</v>
      </c>
      <c r="AR105" s="24" t="s">
        <v>273</v>
      </c>
      <c r="AT105" s="24" t="s">
        <v>173</v>
      </c>
      <c r="AU105" s="24" t="s">
        <v>83</v>
      </c>
      <c r="AY105" s="24" t="s">
        <v>171</v>
      </c>
      <c r="BE105" s="213">
        <f t="shared" si="4"/>
        <v>0</v>
      </c>
      <c r="BF105" s="213">
        <f t="shared" si="5"/>
        <v>0</v>
      </c>
      <c r="BG105" s="213">
        <f t="shared" si="6"/>
        <v>0</v>
      </c>
      <c r="BH105" s="213">
        <f t="shared" si="7"/>
        <v>0</v>
      </c>
      <c r="BI105" s="213">
        <f t="shared" si="8"/>
        <v>0</v>
      </c>
      <c r="BJ105" s="24" t="s">
        <v>79</v>
      </c>
      <c r="BK105" s="213">
        <f t="shared" si="9"/>
        <v>0</v>
      </c>
      <c r="BL105" s="24" t="s">
        <v>273</v>
      </c>
      <c r="BM105" s="24" t="s">
        <v>1946</v>
      </c>
    </row>
    <row r="106" spans="2:65" s="1" customFormat="1" ht="22.5" customHeight="1">
      <c r="B106" s="41"/>
      <c r="C106" s="202" t="s">
        <v>238</v>
      </c>
      <c r="D106" s="202" t="s">
        <v>173</v>
      </c>
      <c r="E106" s="203" t="s">
        <v>1947</v>
      </c>
      <c r="F106" s="204" t="s">
        <v>1940</v>
      </c>
      <c r="G106" s="205" t="s">
        <v>588</v>
      </c>
      <c r="H106" s="206">
        <v>2</v>
      </c>
      <c r="I106" s="207"/>
      <c r="J106" s="208">
        <f t="shared" si="0"/>
        <v>0</v>
      </c>
      <c r="K106" s="204" t="s">
        <v>21</v>
      </c>
      <c r="L106" s="61"/>
      <c r="M106" s="209" t="s">
        <v>21</v>
      </c>
      <c r="N106" s="210" t="s">
        <v>43</v>
      </c>
      <c r="O106" s="42"/>
      <c r="P106" s="211">
        <f t="shared" si="1"/>
        <v>0</v>
      </c>
      <c r="Q106" s="211">
        <v>5.0000000000000002E-5</v>
      </c>
      <c r="R106" s="211">
        <f t="shared" si="2"/>
        <v>1E-4</v>
      </c>
      <c r="S106" s="211">
        <v>5.3200000000000001E-3</v>
      </c>
      <c r="T106" s="212">
        <f t="shared" si="3"/>
        <v>1.064E-2</v>
      </c>
      <c r="AR106" s="24" t="s">
        <v>273</v>
      </c>
      <c r="AT106" s="24" t="s">
        <v>173</v>
      </c>
      <c r="AU106" s="24" t="s">
        <v>83</v>
      </c>
      <c r="AY106" s="24" t="s">
        <v>171</v>
      </c>
      <c r="BE106" s="213">
        <f t="shared" si="4"/>
        <v>0</v>
      </c>
      <c r="BF106" s="213">
        <f t="shared" si="5"/>
        <v>0</v>
      </c>
      <c r="BG106" s="213">
        <f t="shared" si="6"/>
        <v>0</v>
      </c>
      <c r="BH106" s="213">
        <f t="shared" si="7"/>
        <v>0</v>
      </c>
      <c r="BI106" s="213">
        <f t="shared" si="8"/>
        <v>0</v>
      </c>
      <c r="BJ106" s="24" t="s">
        <v>79</v>
      </c>
      <c r="BK106" s="213">
        <f t="shared" si="9"/>
        <v>0</v>
      </c>
      <c r="BL106" s="24" t="s">
        <v>273</v>
      </c>
      <c r="BM106" s="24" t="s">
        <v>1948</v>
      </c>
    </row>
    <row r="107" spans="2:65" s="1" customFormat="1" ht="31.5" customHeight="1">
      <c r="B107" s="41"/>
      <c r="C107" s="202" t="s">
        <v>245</v>
      </c>
      <c r="D107" s="202" t="s">
        <v>173</v>
      </c>
      <c r="E107" s="203" t="s">
        <v>1949</v>
      </c>
      <c r="F107" s="204" t="s">
        <v>1950</v>
      </c>
      <c r="G107" s="205" t="s">
        <v>176</v>
      </c>
      <c r="H107" s="206">
        <v>40</v>
      </c>
      <c r="I107" s="207"/>
      <c r="J107" s="208">
        <f t="shared" si="0"/>
        <v>0</v>
      </c>
      <c r="K107" s="204" t="s">
        <v>177</v>
      </c>
      <c r="L107" s="61"/>
      <c r="M107" s="209" t="s">
        <v>21</v>
      </c>
      <c r="N107" s="210" t="s">
        <v>43</v>
      </c>
      <c r="O107" s="42"/>
      <c r="P107" s="211">
        <f t="shared" si="1"/>
        <v>0</v>
      </c>
      <c r="Q107" s="211">
        <v>0</v>
      </c>
      <c r="R107" s="211">
        <f t="shared" si="2"/>
        <v>0</v>
      </c>
      <c r="S107" s="211">
        <v>0</v>
      </c>
      <c r="T107" s="212">
        <f t="shared" si="3"/>
        <v>0</v>
      </c>
      <c r="AR107" s="24" t="s">
        <v>273</v>
      </c>
      <c r="AT107" s="24" t="s">
        <v>173</v>
      </c>
      <c r="AU107" s="24" t="s">
        <v>83</v>
      </c>
      <c r="AY107" s="24" t="s">
        <v>171</v>
      </c>
      <c r="BE107" s="213">
        <f t="shared" si="4"/>
        <v>0</v>
      </c>
      <c r="BF107" s="213">
        <f t="shared" si="5"/>
        <v>0</v>
      </c>
      <c r="BG107" s="213">
        <f t="shared" si="6"/>
        <v>0</v>
      </c>
      <c r="BH107" s="213">
        <f t="shared" si="7"/>
        <v>0</v>
      </c>
      <c r="BI107" s="213">
        <f t="shared" si="8"/>
        <v>0</v>
      </c>
      <c r="BJ107" s="24" t="s">
        <v>79</v>
      </c>
      <c r="BK107" s="213">
        <f t="shared" si="9"/>
        <v>0</v>
      </c>
      <c r="BL107" s="24" t="s">
        <v>273</v>
      </c>
      <c r="BM107" s="24" t="s">
        <v>1951</v>
      </c>
    </row>
    <row r="108" spans="2:65" s="1" customFormat="1" ht="31.5" customHeight="1">
      <c r="B108" s="41"/>
      <c r="C108" s="202" t="s">
        <v>251</v>
      </c>
      <c r="D108" s="202" t="s">
        <v>173</v>
      </c>
      <c r="E108" s="203" t="s">
        <v>1952</v>
      </c>
      <c r="F108" s="204" t="s">
        <v>1953</v>
      </c>
      <c r="G108" s="205" t="s">
        <v>176</v>
      </c>
      <c r="H108" s="206">
        <v>4</v>
      </c>
      <c r="I108" s="207"/>
      <c r="J108" s="208">
        <f t="shared" si="0"/>
        <v>0</v>
      </c>
      <c r="K108" s="204" t="s">
        <v>177</v>
      </c>
      <c r="L108" s="61"/>
      <c r="M108" s="209" t="s">
        <v>21</v>
      </c>
      <c r="N108" s="210" t="s">
        <v>43</v>
      </c>
      <c r="O108" s="42"/>
      <c r="P108" s="211">
        <f t="shared" si="1"/>
        <v>0</v>
      </c>
      <c r="Q108" s="211">
        <v>0</v>
      </c>
      <c r="R108" s="211">
        <f t="shared" si="2"/>
        <v>0</v>
      </c>
      <c r="S108" s="211">
        <v>0</v>
      </c>
      <c r="T108" s="212">
        <f t="shared" si="3"/>
        <v>0</v>
      </c>
      <c r="AR108" s="24" t="s">
        <v>273</v>
      </c>
      <c r="AT108" s="24" t="s">
        <v>173</v>
      </c>
      <c r="AU108" s="24" t="s">
        <v>83</v>
      </c>
      <c r="AY108" s="24" t="s">
        <v>171</v>
      </c>
      <c r="BE108" s="213">
        <f t="shared" si="4"/>
        <v>0</v>
      </c>
      <c r="BF108" s="213">
        <f t="shared" si="5"/>
        <v>0</v>
      </c>
      <c r="BG108" s="213">
        <f t="shared" si="6"/>
        <v>0</v>
      </c>
      <c r="BH108" s="213">
        <f t="shared" si="7"/>
        <v>0</v>
      </c>
      <c r="BI108" s="213">
        <f t="shared" si="8"/>
        <v>0</v>
      </c>
      <c r="BJ108" s="24" t="s">
        <v>79</v>
      </c>
      <c r="BK108" s="213">
        <f t="shared" si="9"/>
        <v>0</v>
      </c>
      <c r="BL108" s="24" t="s">
        <v>273</v>
      </c>
      <c r="BM108" s="24" t="s">
        <v>1954</v>
      </c>
    </row>
    <row r="109" spans="2:65" s="1" customFormat="1" ht="31.5" customHeight="1">
      <c r="B109" s="41"/>
      <c r="C109" s="202" t="s">
        <v>258</v>
      </c>
      <c r="D109" s="202" t="s">
        <v>173</v>
      </c>
      <c r="E109" s="203" t="s">
        <v>1955</v>
      </c>
      <c r="F109" s="204" t="s">
        <v>1956</v>
      </c>
      <c r="G109" s="205" t="s">
        <v>176</v>
      </c>
      <c r="H109" s="206">
        <v>2</v>
      </c>
      <c r="I109" s="207"/>
      <c r="J109" s="208">
        <f t="shared" si="0"/>
        <v>0</v>
      </c>
      <c r="K109" s="204" t="s">
        <v>177</v>
      </c>
      <c r="L109" s="61"/>
      <c r="M109" s="209" t="s">
        <v>21</v>
      </c>
      <c r="N109" s="210" t="s">
        <v>43</v>
      </c>
      <c r="O109" s="42"/>
      <c r="P109" s="211">
        <f t="shared" si="1"/>
        <v>0</v>
      </c>
      <c r="Q109" s="211">
        <v>0</v>
      </c>
      <c r="R109" s="211">
        <f t="shared" si="2"/>
        <v>0</v>
      </c>
      <c r="S109" s="211">
        <v>0</v>
      </c>
      <c r="T109" s="212">
        <f t="shared" si="3"/>
        <v>0</v>
      </c>
      <c r="AR109" s="24" t="s">
        <v>273</v>
      </c>
      <c r="AT109" s="24" t="s">
        <v>173</v>
      </c>
      <c r="AU109" s="24" t="s">
        <v>83</v>
      </c>
      <c r="AY109" s="24" t="s">
        <v>171</v>
      </c>
      <c r="BE109" s="213">
        <f t="shared" si="4"/>
        <v>0</v>
      </c>
      <c r="BF109" s="213">
        <f t="shared" si="5"/>
        <v>0</v>
      </c>
      <c r="BG109" s="213">
        <f t="shared" si="6"/>
        <v>0</v>
      </c>
      <c r="BH109" s="213">
        <f t="shared" si="7"/>
        <v>0</v>
      </c>
      <c r="BI109" s="213">
        <f t="shared" si="8"/>
        <v>0</v>
      </c>
      <c r="BJ109" s="24" t="s">
        <v>79</v>
      </c>
      <c r="BK109" s="213">
        <f t="shared" si="9"/>
        <v>0</v>
      </c>
      <c r="BL109" s="24" t="s">
        <v>273</v>
      </c>
      <c r="BM109" s="24" t="s">
        <v>1957</v>
      </c>
    </row>
    <row r="110" spans="2:65" s="1" customFormat="1" ht="31.5" customHeight="1">
      <c r="B110" s="41"/>
      <c r="C110" s="202" t="s">
        <v>10</v>
      </c>
      <c r="D110" s="202" t="s">
        <v>173</v>
      </c>
      <c r="E110" s="203" t="s">
        <v>1958</v>
      </c>
      <c r="F110" s="204" t="s">
        <v>1956</v>
      </c>
      <c r="G110" s="205" t="s">
        <v>176</v>
      </c>
      <c r="H110" s="206">
        <v>4</v>
      </c>
      <c r="I110" s="207"/>
      <c r="J110" s="208">
        <f t="shared" si="0"/>
        <v>0</v>
      </c>
      <c r="K110" s="204" t="s">
        <v>21</v>
      </c>
      <c r="L110" s="61"/>
      <c r="M110" s="209" t="s">
        <v>21</v>
      </c>
      <c r="N110" s="210" t="s">
        <v>43</v>
      </c>
      <c r="O110" s="42"/>
      <c r="P110" s="211">
        <f t="shared" si="1"/>
        <v>0</v>
      </c>
      <c r="Q110" s="211">
        <v>0</v>
      </c>
      <c r="R110" s="211">
        <f t="shared" si="2"/>
        <v>0</v>
      </c>
      <c r="S110" s="211">
        <v>0</v>
      </c>
      <c r="T110" s="212">
        <f t="shared" si="3"/>
        <v>0</v>
      </c>
      <c r="AR110" s="24" t="s">
        <v>273</v>
      </c>
      <c r="AT110" s="24" t="s">
        <v>173</v>
      </c>
      <c r="AU110" s="24" t="s">
        <v>83</v>
      </c>
      <c r="AY110" s="24" t="s">
        <v>171</v>
      </c>
      <c r="BE110" s="213">
        <f t="shared" si="4"/>
        <v>0</v>
      </c>
      <c r="BF110" s="213">
        <f t="shared" si="5"/>
        <v>0</v>
      </c>
      <c r="BG110" s="213">
        <f t="shared" si="6"/>
        <v>0</v>
      </c>
      <c r="BH110" s="213">
        <f t="shared" si="7"/>
        <v>0</v>
      </c>
      <c r="BI110" s="213">
        <f t="shared" si="8"/>
        <v>0</v>
      </c>
      <c r="BJ110" s="24" t="s">
        <v>79</v>
      </c>
      <c r="BK110" s="213">
        <f t="shared" si="9"/>
        <v>0</v>
      </c>
      <c r="BL110" s="24" t="s">
        <v>273</v>
      </c>
      <c r="BM110" s="24" t="s">
        <v>1959</v>
      </c>
    </row>
    <row r="111" spans="2:65" s="1" customFormat="1" ht="22.5" customHeight="1">
      <c r="B111" s="41"/>
      <c r="C111" s="202" t="s">
        <v>273</v>
      </c>
      <c r="D111" s="202" t="s">
        <v>173</v>
      </c>
      <c r="E111" s="203" t="s">
        <v>1960</v>
      </c>
      <c r="F111" s="204" t="s">
        <v>1961</v>
      </c>
      <c r="G111" s="205" t="s">
        <v>281</v>
      </c>
      <c r="H111" s="206">
        <v>81</v>
      </c>
      <c r="I111" s="207"/>
      <c r="J111" s="208">
        <f t="shared" si="0"/>
        <v>0</v>
      </c>
      <c r="K111" s="204" t="s">
        <v>177</v>
      </c>
      <c r="L111" s="61"/>
      <c r="M111" s="209" t="s">
        <v>21</v>
      </c>
      <c r="N111" s="210" t="s">
        <v>43</v>
      </c>
      <c r="O111" s="42"/>
      <c r="P111" s="211">
        <f t="shared" si="1"/>
        <v>0</v>
      </c>
      <c r="Q111" s="211">
        <v>5.9999999999999995E-4</v>
      </c>
      <c r="R111" s="211">
        <f t="shared" si="2"/>
        <v>4.8599999999999997E-2</v>
      </c>
      <c r="S111" s="211">
        <v>0</v>
      </c>
      <c r="T111" s="212">
        <f t="shared" si="3"/>
        <v>0</v>
      </c>
      <c r="AR111" s="24" t="s">
        <v>273</v>
      </c>
      <c r="AT111" s="24" t="s">
        <v>173</v>
      </c>
      <c r="AU111" s="24" t="s">
        <v>83</v>
      </c>
      <c r="AY111" s="24" t="s">
        <v>171</v>
      </c>
      <c r="BE111" s="213">
        <f t="shared" si="4"/>
        <v>0</v>
      </c>
      <c r="BF111" s="213">
        <f t="shared" si="5"/>
        <v>0</v>
      </c>
      <c r="BG111" s="213">
        <f t="shared" si="6"/>
        <v>0</v>
      </c>
      <c r="BH111" s="213">
        <f t="shared" si="7"/>
        <v>0</v>
      </c>
      <c r="BI111" s="213">
        <f t="shared" si="8"/>
        <v>0</v>
      </c>
      <c r="BJ111" s="24" t="s">
        <v>79</v>
      </c>
      <c r="BK111" s="213">
        <f t="shared" si="9"/>
        <v>0</v>
      </c>
      <c r="BL111" s="24" t="s">
        <v>273</v>
      </c>
      <c r="BM111" s="24" t="s">
        <v>1962</v>
      </c>
    </row>
    <row r="112" spans="2:65" s="1" customFormat="1" ht="22.5" customHeight="1">
      <c r="B112" s="41"/>
      <c r="C112" s="202" t="s">
        <v>278</v>
      </c>
      <c r="D112" s="202" t="s">
        <v>173</v>
      </c>
      <c r="E112" s="203" t="s">
        <v>1963</v>
      </c>
      <c r="F112" s="204" t="s">
        <v>1964</v>
      </c>
      <c r="G112" s="205" t="s">
        <v>281</v>
      </c>
      <c r="H112" s="206">
        <v>2</v>
      </c>
      <c r="I112" s="207"/>
      <c r="J112" s="208">
        <f t="shared" si="0"/>
        <v>0</v>
      </c>
      <c r="K112" s="204" t="s">
        <v>177</v>
      </c>
      <c r="L112" s="61"/>
      <c r="M112" s="209" t="s">
        <v>21</v>
      </c>
      <c r="N112" s="210" t="s">
        <v>43</v>
      </c>
      <c r="O112" s="42"/>
      <c r="P112" s="211">
        <f t="shared" si="1"/>
        <v>0</v>
      </c>
      <c r="Q112" s="211">
        <v>9.1E-4</v>
      </c>
      <c r="R112" s="211">
        <f t="shared" si="2"/>
        <v>1.82E-3</v>
      </c>
      <c r="S112" s="211">
        <v>0</v>
      </c>
      <c r="T112" s="212">
        <f t="shared" si="3"/>
        <v>0</v>
      </c>
      <c r="AR112" s="24" t="s">
        <v>273</v>
      </c>
      <c r="AT112" s="24" t="s">
        <v>173</v>
      </c>
      <c r="AU112" s="24" t="s">
        <v>83</v>
      </c>
      <c r="AY112" s="24" t="s">
        <v>171</v>
      </c>
      <c r="BE112" s="213">
        <f t="shared" si="4"/>
        <v>0</v>
      </c>
      <c r="BF112" s="213">
        <f t="shared" si="5"/>
        <v>0</v>
      </c>
      <c r="BG112" s="213">
        <f t="shared" si="6"/>
        <v>0</v>
      </c>
      <c r="BH112" s="213">
        <f t="shared" si="7"/>
        <v>0</v>
      </c>
      <c r="BI112" s="213">
        <f t="shared" si="8"/>
        <v>0</v>
      </c>
      <c r="BJ112" s="24" t="s">
        <v>79</v>
      </c>
      <c r="BK112" s="213">
        <f t="shared" si="9"/>
        <v>0</v>
      </c>
      <c r="BL112" s="24" t="s">
        <v>273</v>
      </c>
      <c r="BM112" s="24" t="s">
        <v>1965</v>
      </c>
    </row>
    <row r="113" spans="2:65" s="1" customFormat="1" ht="22.5" customHeight="1">
      <c r="B113" s="41"/>
      <c r="C113" s="202" t="s">
        <v>284</v>
      </c>
      <c r="D113" s="202" t="s">
        <v>173</v>
      </c>
      <c r="E113" s="203" t="s">
        <v>1966</v>
      </c>
      <c r="F113" s="204" t="s">
        <v>1967</v>
      </c>
      <c r="G113" s="205" t="s">
        <v>281</v>
      </c>
      <c r="H113" s="206">
        <v>30</v>
      </c>
      <c r="I113" s="207"/>
      <c r="J113" s="208">
        <f t="shared" si="0"/>
        <v>0</v>
      </c>
      <c r="K113" s="204" t="s">
        <v>177</v>
      </c>
      <c r="L113" s="61"/>
      <c r="M113" s="209" t="s">
        <v>21</v>
      </c>
      <c r="N113" s="210" t="s">
        <v>43</v>
      </c>
      <c r="O113" s="42"/>
      <c r="P113" s="211">
        <f t="shared" si="1"/>
        <v>0</v>
      </c>
      <c r="Q113" s="211">
        <v>1.1800000000000001E-3</v>
      </c>
      <c r="R113" s="211">
        <f t="shared" si="2"/>
        <v>3.5400000000000001E-2</v>
      </c>
      <c r="S113" s="211">
        <v>0</v>
      </c>
      <c r="T113" s="212">
        <f t="shared" si="3"/>
        <v>0</v>
      </c>
      <c r="AR113" s="24" t="s">
        <v>273</v>
      </c>
      <c r="AT113" s="24" t="s">
        <v>173</v>
      </c>
      <c r="AU113" s="24" t="s">
        <v>83</v>
      </c>
      <c r="AY113" s="24" t="s">
        <v>171</v>
      </c>
      <c r="BE113" s="213">
        <f t="shared" si="4"/>
        <v>0</v>
      </c>
      <c r="BF113" s="213">
        <f t="shared" si="5"/>
        <v>0</v>
      </c>
      <c r="BG113" s="213">
        <f t="shared" si="6"/>
        <v>0</v>
      </c>
      <c r="BH113" s="213">
        <f t="shared" si="7"/>
        <v>0</v>
      </c>
      <c r="BI113" s="213">
        <f t="shared" si="8"/>
        <v>0</v>
      </c>
      <c r="BJ113" s="24" t="s">
        <v>79</v>
      </c>
      <c r="BK113" s="213">
        <f t="shared" si="9"/>
        <v>0</v>
      </c>
      <c r="BL113" s="24" t="s">
        <v>273</v>
      </c>
      <c r="BM113" s="24" t="s">
        <v>1968</v>
      </c>
    </row>
    <row r="114" spans="2:65" s="1" customFormat="1" ht="22.5" customHeight="1">
      <c r="B114" s="41"/>
      <c r="C114" s="202" t="s">
        <v>290</v>
      </c>
      <c r="D114" s="202" t="s">
        <v>173</v>
      </c>
      <c r="E114" s="203" t="s">
        <v>1969</v>
      </c>
      <c r="F114" s="204" t="s">
        <v>1970</v>
      </c>
      <c r="G114" s="205" t="s">
        <v>281</v>
      </c>
      <c r="H114" s="206">
        <v>117</v>
      </c>
      <c r="I114" s="207"/>
      <c r="J114" s="208">
        <f t="shared" si="0"/>
        <v>0</v>
      </c>
      <c r="K114" s="204" t="s">
        <v>177</v>
      </c>
      <c r="L114" s="61"/>
      <c r="M114" s="209" t="s">
        <v>21</v>
      </c>
      <c r="N114" s="210" t="s">
        <v>43</v>
      </c>
      <c r="O114" s="42"/>
      <c r="P114" s="211">
        <f t="shared" si="1"/>
        <v>0</v>
      </c>
      <c r="Q114" s="211">
        <v>1.9400000000000001E-3</v>
      </c>
      <c r="R114" s="211">
        <f t="shared" si="2"/>
        <v>0.22698000000000002</v>
      </c>
      <c r="S114" s="211">
        <v>0</v>
      </c>
      <c r="T114" s="212">
        <f t="shared" si="3"/>
        <v>0</v>
      </c>
      <c r="AR114" s="24" t="s">
        <v>273</v>
      </c>
      <c r="AT114" s="24" t="s">
        <v>173</v>
      </c>
      <c r="AU114" s="24" t="s">
        <v>83</v>
      </c>
      <c r="AY114" s="24" t="s">
        <v>171</v>
      </c>
      <c r="BE114" s="213">
        <f t="shared" si="4"/>
        <v>0</v>
      </c>
      <c r="BF114" s="213">
        <f t="shared" si="5"/>
        <v>0</v>
      </c>
      <c r="BG114" s="213">
        <f t="shared" si="6"/>
        <v>0</v>
      </c>
      <c r="BH114" s="213">
        <f t="shared" si="7"/>
        <v>0</v>
      </c>
      <c r="BI114" s="213">
        <f t="shared" si="8"/>
        <v>0</v>
      </c>
      <c r="BJ114" s="24" t="s">
        <v>79</v>
      </c>
      <c r="BK114" s="213">
        <f t="shared" si="9"/>
        <v>0</v>
      </c>
      <c r="BL114" s="24" t="s">
        <v>273</v>
      </c>
      <c r="BM114" s="24" t="s">
        <v>1971</v>
      </c>
    </row>
    <row r="115" spans="2:65" s="1" customFormat="1" ht="22.5" customHeight="1">
      <c r="B115" s="41"/>
      <c r="C115" s="202" t="s">
        <v>297</v>
      </c>
      <c r="D115" s="202" t="s">
        <v>173</v>
      </c>
      <c r="E115" s="203" t="s">
        <v>1972</v>
      </c>
      <c r="F115" s="204" t="s">
        <v>1973</v>
      </c>
      <c r="G115" s="205" t="s">
        <v>176</v>
      </c>
      <c r="H115" s="206">
        <v>8</v>
      </c>
      <c r="I115" s="207"/>
      <c r="J115" s="208">
        <f t="shared" si="0"/>
        <v>0</v>
      </c>
      <c r="K115" s="204" t="s">
        <v>21</v>
      </c>
      <c r="L115" s="61"/>
      <c r="M115" s="209" t="s">
        <v>21</v>
      </c>
      <c r="N115" s="210" t="s">
        <v>43</v>
      </c>
      <c r="O115" s="42"/>
      <c r="P115" s="211">
        <f t="shared" si="1"/>
        <v>0</v>
      </c>
      <c r="Q115" s="211">
        <v>1.33E-3</v>
      </c>
      <c r="R115" s="211">
        <f t="shared" si="2"/>
        <v>1.064E-2</v>
      </c>
      <c r="S115" s="211">
        <v>0</v>
      </c>
      <c r="T115" s="212">
        <f t="shared" si="3"/>
        <v>0</v>
      </c>
      <c r="AR115" s="24" t="s">
        <v>273</v>
      </c>
      <c r="AT115" s="24" t="s">
        <v>173</v>
      </c>
      <c r="AU115" s="24" t="s">
        <v>83</v>
      </c>
      <c r="AY115" s="24" t="s">
        <v>171</v>
      </c>
      <c r="BE115" s="213">
        <f t="shared" si="4"/>
        <v>0</v>
      </c>
      <c r="BF115" s="213">
        <f t="shared" si="5"/>
        <v>0</v>
      </c>
      <c r="BG115" s="213">
        <f t="shared" si="6"/>
        <v>0</v>
      </c>
      <c r="BH115" s="213">
        <f t="shared" si="7"/>
        <v>0</v>
      </c>
      <c r="BI115" s="213">
        <f t="shared" si="8"/>
        <v>0</v>
      </c>
      <c r="BJ115" s="24" t="s">
        <v>79</v>
      </c>
      <c r="BK115" s="213">
        <f t="shared" si="9"/>
        <v>0</v>
      </c>
      <c r="BL115" s="24" t="s">
        <v>273</v>
      </c>
      <c r="BM115" s="24" t="s">
        <v>1974</v>
      </c>
    </row>
    <row r="116" spans="2:65" s="1" customFormat="1" ht="31.5" customHeight="1">
      <c r="B116" s="41"/>
      <c r="C116" s="202" t="s">
        <v>9</v>
      </c>
      <c r="D116" s="202" t="s">
        <v>173</v>
      </c>
      <c r="E116" s="203" t="s">
        <v>1975</v>
      </c>
      <c r="F116" s="204" t="s">
        <v>1976</v>
      </c>
      <c r="G116" s="205" t="s">
        <v>281</v>
      </c>
      <c r="H116" s="206">
        <v>214</v>
      </c>
      <c r="I116" s="207"/>
      <c r="J116" s="208">
        <f t="shared" si="0"/>
        <v>0</v>
      </c>
      <c r="K116" s="204" t="s">
        <v>177</v>
      </c>
      <c r="L116" s="61"/>
      <c r="M116" s="209" t="s">
        <v>21</v>
      </c>
      <c r="N116" s="210" t="s">
        <v>43</v>
      </c>
      <c r="O116" s="42"/>
      <c r="P116" s="211">
        <f t="shared" si="1"/>
        <v>0</v>
      </c>
      <c r="Q116" s="211">
        <v>0</v>
      </c>
      <c r="R116" s="211">
        <f t="shared" si="2"/>
        <v>0</v>
      </c>
      <c r="S116" s="211">
        <v>0</v>
      </c>
      <c r="T116" s="212">
        <f t="shared" si="3"/>
        <v>0</v>
      </c>
      <c r="AR116" s="24" t="s">
        <v>273</v>
      </c>
      <c r="AT116" s="24" t="s">
        <v>173</v>
      </c>
      <c r="AU116" s="24" t="s">
        <v>83</v>
      </c>
      <c r="AY116" s="24" t="s">
        <v>171</v>
      </c>
      <c r="BE116" s="213">
        <f t="shared" si="4"/>
        <v>0</v>
      </c>
      <c r="BF116" s="213">
        <f t="shared" si="5"/>
        <v>0</v>
      </c>
      <c r="BG116" s="213">
        <f t="shared" si="6"/>
        <v>0</v>
      </c>
      <c r="BH116" s="213">
        <f t="shared" si="7"/>
        <v>0</v>
      </c>
      <c r="BI116" s="213">
        <f t="shared" si="8"/>
        <v>0</v>
      </c>
      <c r="BJ116" s="24" t="s">
        <v>79</v>
      </c>
      <c r="BK116" s="213">
        <f t="shared" si="9"/>
        <v>0</v>
      </c>
      <c r="BL116" s="24" t="s">
        <v>273</v>
      </c>
      <c r="BM116" s="24" t="s">
        <v>1977</v>
      </c>
    </row>
    <row r="117" spans="2:65" s="11" customFormat="1" ht="29.85" customHeight="1">
      <c r="B117" s="185"/>
      <c r="C117" s="186"/>
      <c r="D117" s="199" t="s">
        <v>71</v>
      </c>
      <c r="E117" s="200" t="s">
        <v>1978</v>
      </c>
      <c r="F117" s="200" t="s">
        <v>1979</v>
      </c>
      <c r="G117" s="186"/>
      <c r="H117" s="186"/>
      <c r="I117" s="189"/>
      <c r="J117" s="201">
        <f>BK117</f>
        <v>0</v>
      </c>
      <c r="K117" s="186"/>
      <c r="L117" s="191"/>
      <c r="M117" s="192"/>
      <c r="N117" s="193"/>
      <c r="O117" s="193"/>
      <c r="P117" s="194">
        <f>SUM(P118:P142)</f>
        <v>0</v>
      </c>
      <c r="Q117" s="193"/>
      <c r="R117" s="194">
        <f>SUM(R118:R142)</f>
        <v>8.0829999999999999E-2</v>
      </c>
      <c r="S117" s="193"/>
      <c r="T117" s="195">
        <f>SUM(T118:T142)</f>
        <v>0</v>
      </c>
      <c r="AR117" s="196" t="s">
        <v>83</v>
      </c>
      <c r="AT117" s="197" t="s">
        <v>71</v>
      </c>
      <c r="AU117" s="197" t="s">
        <v>79</v>
      </c>
      <c r="AY117" s="196" t="s">
        <v>171</v>
      </c>
      <c r="BK117" s="198">
        <f>SUM(BK118:BK142)</f>
        <v>0</v>
      </c>
    </row>
    <row r="118" spans="2:65" s="1" customFormat="1" ht="22.5" customHeight="1">
      <c r="B118" s="41"/>
      <c r="C118" s="202" t="s">
        <v>310</v>
      </c>
      <c r="D118" s="202" t="s">
        <v>173</v>
      </c>
      <c r="E118" s="203" t="s">
        <v>1980</v>
      </c>
      <c r="F118" s="204" t="s">
        <v>1981</v>
      </c>
      <c r="G118" s="205" t="s">
        <v>176</v>
      </c>
      <c r="H118" s="206">
        <v>2</v>
      </c>
      <c r="I118" s="207"/>
      <c r="J118" s="208">
        <f t="shared" ref="J118:J142" si="10">ROUND(I118*H118,2)</f>
        <v>0</v>
      </c>
      <c r="K118" s="204" t="s">
        <v>21</v>
      </c>
      <c r="L118" s="61"/>
      <c r="M118" s="209" t="s">
        <v>21</v>
      </c>
      <c r="N118" s="210" t="s">
        <v>43</v>
      </c>
      <c r="O118" s="42"/>
      <c r="P118" s="211">
        <f t="shared" ref="P118:P142" si="11">O118*H118</f>
        <v>0</v>
      </c>
      <c r="Q118" s="211">
        <v>1.2E-4</v>
      </c>
      <c r="R118" s="211">
        <f t="shared" ref="R118:R142" si="12">Q118*H118</f>
        <v>2.4000000000000001E-4</v>
      </c>
      <c r="S118" s="211">
        <v>0</v>
      </c>
      <c r="T118" s="212">
        <f t="shared" ref="T118:T142" si="13">S118*H118</f>
        <v>0</v>
      </c>
      <c r="AR118" s="24" t="s">
        <v>273</v>
      </c>
      <c r="AT118" s="24" t="s">
        <v>173</v>
      </c>
      <c r="AU118" s="24" t="s">
        <v>83</v>
      </c>
      <c r="AY118" s="24" t="s">
        <v>171</v>
      </c>
      <c r="BE118" s="213">
        <f t="shared" ref="BE118:BE142" si="14">IF(N118="základní",J118,0)</f>
        <v>0</v>
      </c>
      <c r="BF118" s="213">
        <f t="shared" ref="BF118:BF142" si="15">IF(N118="snížená",J118,0)</f>
        <v>0</v>
      </c>
      <c r="BG118" s="213">
        <f t="shared" ref="BG118:BG142" si="16">IF(N118="zákl. přenesená",J118,0)</f>
        <v>0</v>
      </c>
      <c r="BH118" s="213">
        <f t="shared" ref="BH118:BH142" si="17">IF(N118="sníž. přenesená",J118,0)</f>
        <v>0</v>
      </c>
      <c r="BI118" s="213">
        <f t="shared" ref="BI118:BI142" si="18">IF(N118="nulová",J118,0)</f>
        <v>0</v>
      </c>
      <c r="BJ118" s="24" t="s">
        <v>79</v>
      </c>
      <c r="BK118" s="213">
        <f t="shared" ref="BK118:BK142" si="19">ROUND(I118*H118,2)</f>
        <v>0</v>
      </c>
      <c r="BL118" s="24" t="s">
        <v>273</v>
      </c>
      <c r="BM118" s="24" t="s">
        <v>1982</v>
      </c>
    </row>
    <row r="119" spans="2:65" s="1" customFormat="1" ht="22.5" customHeight="1">
      <c r="B119" s="41"/>
      <c r="C119" s="202" t="s">
        <v>324</v>
      </c>
      <c r="D119" s="202" t="s">
        <v>173</v>
      </c>
      <c r="E119" s="203" t="s">
        <v>1983</v>
      </c>
      <c r="F119" s="204" t="s">
        <v>1984</v>
      </c>
      <c r="G119" s="205" t="s">
        <v>176</v>
      </c>
      <c r="H119" s="206">
        <v>14</v>
      </c>
      <c r="I119" s="207"/>
      <c r="J119" s="208">
        <f t="shared" si="10"/>
        <v>0</v>
      </c>
      <c r="K119" s="204" t="s">
        <v>21</v>
      </c>
      <c r="L119" s="61"/>
      <c r="M119" s="209" t="s">
        <v>21</v>
      </c>
      <c r="N119" s="210" t="s">
        <v>43</v>
      </c>
      <c r="O119" s="42"/>
      <c r="P119" s="211">
        <f t="shared" si="11"/>
        <v>0</v>
      </c>
      <c r="Q119" s="211">
        <v>9.7000000000000005E-4</v>
      </c>
      <c r="R119" s="211">
        <f t="shared" si="12"/>
        <v>1.358E-2</v>
      </c>
      <c r="S119" s="211">
        <v>0</v>
      </c>
      <c r="T119" s="212">
        <f t="shared" si="13"/>
        <v>0</v>
      </c>
      <c r="AR119" s="24" t="s">
        <v>273</v>
      </c>
      <c r="AT119" s="24" t="s">
        <v>173</v>
      </c>
      <c r="AU119" s="24" t="s">
        <v>83</v>
      </c>
      <c r="AY119" s="24" t="s">
        <v>171</v>
      </c>
      <c r="BE119" s="213">
        <f t="shared" si="14"/>
        <v>0</v>
      </c>
      <c r="BF119" s="213">
        <f t="shared" si="15"/>
        <v>0</v>
      </c>
      <c r="BG119" s="213">
        <f t="shared" si="16"/>
        <v>0</v>
      </c>
      <c r="BH119" s="213">
        <f t="shared" si="17"/>
        <v>0</v>
      </c>
      <c r="BI119" s="213">
        <f t="shared" si="18"/>
        <v>0</v>
      </c>
      <c r="BJ119" s="24" t="s">
        <v>79</v>
      </c>
      <c r="BK119" s="213">
        <f t="shared" si="19"/>
        <v>0</v>
      </c>
      <c r="BL119" s="24" t="s">
        <v>273</v>
      </c>
      <c r="BM119" s="24" t="s">
        <v>1985</v>
      </c>
    </row>
    <row r="120" spans="2:65" s="1" customFormat="1" ht="22.5" customHeight="1">
      <c r="B120" s="41"/>
      <c r="C120" s="202" t="s">
        <v>330</v>
      </c>
      <c r="D120" s="202" t="s">
        <v>173</v>
      </c>
      <c r="E120" s="203" t="s">
        <v>1986</v>
      </c>
      <c r="F120" s="204" t="s">
        <v>1984</v>
      </c>
      <c r="G120" s="205" t="s">
        <v>176</v>
      </c>
      <c r="H120" s="206">
        <v>3</v>
      </c>
      <c r="I120" s="207"/>
      <c r="J120" s="208">
        <f t="shared" si="10"/>
        <v>0</v>
      </c>
      <c r="K120" s="204" t="s">
        <v>21</v>
      </c>
      <c r="L120" s="61"/>
      <c r="M120" s="209" t="s">
        <v>21</v>
      </c>
      <c r="N120" s="210" t="s">
        <v>43</v>
      </c>
      <c r="O120" s="42"/>
      <c r="P120" s="211">
        <f t="shared" si="11"/>
        <v>0</v>
      </c>
      <c r="Q120" s="211">
        <v>9.7000000000000005E-4</v>
      </c>
      <c r="R120" s="211">
        <f t="shared" si="12"/>
        <v>2.9100000000000003E-3</v>
      </c>
      <c r="S120" s="211">
        <v>0</v>
      </c>
      <c r="T120" s="212">
        <f t="shared" si="13"/>
        <v>0</v>
      </c>
      <c r="AR120" s="24" t="s">
        <v>273</v>
      </c>
      <c r="AT120" s="24" t="s">
        <v>173</v>
      </c>
      <c r="AU120" s="24" t="s">
        <v>83</v>
      </c>
      <c r="AY120" s="24" t="s">
        <v>171</v>
      </c>
      <c r="BE120" s="213">
        <f t="shared" si="14"/>
        <v>0</v>
      </c>
      <c r="BF120" s="213">
        <f t="shared" si="15"/>
        <v>0</v>
      </c>
      <c r="BG120" s="213">
        <f t="shared" si="16"/>
        <v>0</v>
      </c>
      <c r="BH120" s="213">
        <f t="shared" si="17"/>
        <v>0</v>
      </c>
      <c r="BI120" s="213">
        <f t="shared" si="18"/>
        <v>0</v>
      </c>
      <c r="BJ120" s="24" t="s">
        <v>79</v>
      </c>
      <c r="BK120" s="213">
        <f t="shared" si="19"/>
        <v>0</v>
      </c>
      <c r="BL120" s="24" t="s">
        <v>273</v>
      </c>
      <c r="BM120" s="24" t="s">
        <v>1987</v>
      </c>
    </row>
    <row r="121" spans="2:65" s="1" customFormat="1" ht="22.5" customHeight="1">
      <c r="B121" s="41"/>
      <c r="C121" s="202" t="s">
        <v>346</v>
      </c>
      <c r="D121" s="202" t="s">
        <v>173</v>
      </c>
      <c r="E121" s="203" t="s">
        <v>1988</v>
      </c>
      <c r="F121" s="204" t="s">
        <v>1989</v>
      </c>
      <c r="G121" s="205" t="s">
        <v>176</v>
      </c>
      <c r="H121" s="206">
        <v>2</v>
      </c>
      <c r="I121" s="207"/>
      <c r="J121" s="208">
        <f t="shared" si="10"/>
        <v>0</v>
      </c>
      <c r="K121" s="204" t="s">
        <v>21</v>
      </c>
      <c r="L121" s="61"/>
      <c r="M121" s="209" t="s">
        <v>21</v>
      </c>
      <c r="N121" s="210" t="s">
        <v>43</v>
      </c>
      <c r="O121" s="42"/>
      <c r="P121" s="211">
        <f t="shared" si="11"/>
        <v>0</v>
      </c>
      <c r="Q121" s="211">
        <v>1.8000000000000001E-4</v>
      </c>
      <c r="R121" s="211">
        <f t="shared" si="12"/>
        <v>3.6000000000000002E-4</v>
      </c>
      <c r="S121" s="211">
        <v>0</v>
      </c>
      <c r="T121" s="212">
        <f t="shared" si="13"/>
        <v>0</v>
      </c>
      <c r="AR121" s="24" t="s">
        <v>273</v>
      </c>
      <c r="AT121" s="24" t="s">
        <v>173</v>
      </c>
      <c r="AU121" s="24" t="s">
        <v>83</v>
      </c>
      <c r="AY121" s="24" t="s">
        <v>171</v>
      </c>
      <c r="BE121" s="213">
        <f t="shared" si="14"/>
        <v>0</v>
      </c>
      <c r="BF121" s="213">
        <f t="shared" si="15"/>
        <v>0</v>
      </c>
      <c r="BG121" s="213">
        <f t="shared" si="16"/>
        <v>0</v>
      </c>
      <c r="BH121" s="213">
        <f t="shared" si="17"/>
        <v>0</v>
      </c>
      <c r="BI121" s="213">
        <f t="shared" si="18"/>
        <v>0</v>
      </c>
      <c r="BJ121" s="24" t="s">
        <v>79</v>
      </c>
      <c r="BK121" s="213">
        <f t="shared" si="19"/>
        <v>0</v>
      </c>
      <c r="BL121" s="24" t="s">
        <v>273</v>
      </c>
      <c r="BM121" s="24" t="s">
        <v>1990</v>
      </c>
    </row>
    <row r="122" spans="2:65" s="1" customFormat="1" ht="22.5" customHeight="1">
      <c r="B122" s="41"/>
      <c r="C122" s="202" t="s">
        <v>354</v>
      </c>
      <c r="D122" s="202" t="s">
        <v>173</v>
      </c>
      <c r="E122" s="203" t="s">
        <v>1991</v>
      </c>
      <c r="F122" s="204" t="s">
        <v>1989</v>
      </c>
      <c r="G122" s="205" t="s">
        <v>176</v>
      </c>
      <c r="H122" s="206">
        <v>1</v>
      </c>
      <c r="I122" s="207"/>
      <c r="J122" s="208">
        <f t="shared" si="10"/>
        <v>0</v>
      </c>
      <c r="K122" s="204" t="s">
        <v>21</v>
      </c>
      <c r="L122" s="61"/>
      <c r="M122" s="209" t="s">
        <v>21</v>
      </c>
      <c r="N122" s="210" t="s">
        <v>43</v>
      </c>
      <c r="O122" s="42"/>
      <c r="P122" s="211">
        <f t="shared" si="11"/>
        <v>0</v>
      </c>
      <c r="Q122" s="211">
        <v>1.8000000000000001E-4</v>
      </c>
      <c r="R122" s="211">
        <f t="shared" si="12"/>
        <v>1.8000000000000001E-4</v>
      </c>
      <c r="S122" s="211">
        <v>0</v>
      </c>
      <c r="T122" s="212">
        <f t="shared" si="13"/>
        <v>0</v>
      </c>
      <c r="AR122" s="24" t="s">
        <v>273</v>
      </c>
      <c r="AT122" s="24" t="s">
        <v>173</v>
      </c>
      <c r="AU122" s="24" t="s">
        <v>83</v>
      </c>
      <c r="AY122" s="24" t="s">
        <v>171</v>
      </c>
      <c r="BE122" s="213">
        <f t="shared" si="14"/>
        <v>0</v>
      </c>
      <c r="BF122" s="213">
        <f t="shared" si="15"/>
        <v>0</v>
      </c>
      <c r="BG122" s="213">
        <f t="shared" si="16"/>
        <v>0</v>
      </c>
      <c r="BH122" s="213">
        <f t="shared" si="17"/>
        <v>0</v>
      </c>
      <c r="BI122" s="213">
        <f t="shared" si="18"/>
        <v>0</v>
      </c>
      <c r="BJ122" s="24" t="s">
        <v>79</v>
      </c>
      <c r="BK122" s="213">
        <f t="shared" si="19"/>
        <v>0</v>
      </c>
      <c r="BL122" s="24" t="s">
        <v>273</v>
      </c>
      <c r="BM122" s="24" t="s">
        <v>1992</v>
      </c>
    </row>
    <row r="123" spans="2:65" s="1" customFormat="1" ht="22.5" customHeight="1">
      <c r="B123" s="41"/>
      <c r="C123" s="202" t="s">
        <v>359</v>
      </c>
      <c r="D123" s="202" t="s">
        <v>173</v>
      </c>
      <c r="E123" s="203" t="s">
        <v>1993</v>
      </c>
      <c r="F123" s="204" t="s">
        <v>1989</v>
      </c>
      <c r="G123" s="205" t="s">
        <v>176</v>
      </c>
      <c r="H123" s="206">
        <v>1</v>
      </c>
      <c r="I123" s="207"/>
      <c r="J123" s="208">
        <f t="shared" si="10"/>
        <v>0</v>
      </c>
      <c r="K123" s="204" t="s">
        <v>21</v>
      </c>
      <c r="L123" s="61"/>
      <c r="M123" s="209" t="s">
        <v>21</v>
      </c>
      <c r="N123" s="210" t="s">
        <v>43</v>
      </c>
      <c r="O123" s="42"/>
      <c r="P123" s="211">
        <f t="shared" si="11"/>
        <v>0</v>
      </c>
      <c r="Q123" s="211">
        <v>1.8000000000000001E-4</v>
      </c>
      <c r="R123" s="211">
        <f t="shared" si="12"/>
        <v>1.8000000000000001E-4</v>
      </c>
      <c r="S123" s="211">
        <v>0</v>
      </c>
      <c r="T123" s="212">
        <f t="shared" si="13"/>
        <v>0</v>
      </c>
      <c r="AR123" s="24" t="s">
        <v>273</v>
      </c>
      <c r="AT123" s="24" t="s">
        <v>173</v>
      </c>
      <c r="AU123" s="24" t="s">
        <v>83</v>
      </c>
      <c r="AY123" s="24" t="s">
        <v>171</v>
      </c>
      <c r="BE123" s="213">
        <f t="shared" si="14"/>
        <v>0</v>
      </c>
      <c r="BF123" s="213">
        <f t="shared" si="15"/>
        <v>0</v>
      </c>
      <c r="BG123" s="213">
        <f t="shared" si="16"/>
        <v>0</v>
      </c>
      <c r="BH123" s="213">
        <f t="shared" si="17"/>
        <v>0</v>
      </c>
      <c r="BI123" s="213">
        <f t="shared" si="18"/>
        <v>0</v>
      </c>
      <c r="BJ123" s="24" t="s">
        <v>79</v>
      </c>
      <c r="BK123" s="213">
        <f t="shared" si="19"/>
        <v>0</v>
      </c>
      <c r="BL123" s="24" t="s">
        <v>273</v>
      </c>
      <c r="BM123" s="24" t="s">
        <v>1994</v>
      </c>
    </row>
    <row r="124" spans="2:65" s="1" customFormat="1" ht="22.5" customHeight="1">
      <c r="B124" s="41"/>
      <c r="C124" s="202" t="s">
        <v>365</v>
      </c>
      <c r="D124" s="202" t="s">
        <v>173</v>
      </c>
      <c r="E124" s="203" t="s">
        <v>1995</v>
      </c>
      <c r="F124" s="204" t="s">
        <v>1989</v>
      </c>
      <c r="G124" s="205" t="s">
        <v>176</v>
      </c>
      <c r="H124" s="206">
        <v>1</v>
      </c>
      <c r="I124" s="207"/>
      <c r="J124" s="208">
        <f t="shared" si="10"/>
        <v>0</v>
      </c>
      <c r="K124" s="204" t="s">
        <v>21</v>
      </c>
      <c r="L124" s="61"/>
      <c r="M124" s="209" t="s">
        <v>21</v>
      </c>
      <c r="N124" s="210" t="s">
        <v>43</v>
      </c>
      <c r="O124" s="42"/>
      <c r="P124" s="211">
        <f t="shared" si="11"/>
        <v>0</v>
      </c>
      <c r="Q124" s="211">
        <v>1.8000000000000001E-4</v>
      </c>
      <c r="R124" s="211">
        <f t="shared" si="12"/>
        <v>1.8000000000000001E-4</v>
      </c>
      <c r="S124" s="211">
        <v>0</v>
      </c>
      <c r="T124" s="212">
        <f t="shared" si="13"/>
        <v>0</v>
      </c>
      <c r="AR124" s="24" t="s">
        <v>273</v>
      </c>
      <c r="AT124" s="24" t="s">
        <v>173</v>
      </c>
      <c r="AU124" s="24" t="s">
        <v>83</v>
      </c>
      <c r="AY124" s="24" t="s">
        <v>171</v>
      </c>
      <c r="BE124" s="213">
        <f t="shared" si="14"/>
        <v>0</v>
      </c>
      <c r="BF124" s="213">
        <f t="shared" si="15"/>
        <v>0</v>
      </c>
      <c r="BG124" s="213">
        <f t="shared" si="16"/>
        <v>0</v>
      </c>
      <c r="BH124" s="213">
        <f t="shared" si="17"/>
        <v>0</v>
      </c>
      <c r="BI124" s="213">
        <f t="shared" si="18"/>
        <v>0</v>
      </c>
      <c r="BJ124" s="24" t="s">
        <v>79</v>
      </c>
      <c r="BK124" s="213">
        <f t="shared" si="19"/>
        <v>0</v>
      </c>
      <c r="BL124" s="24" t="s">
        <v>273</v>
      </c>
      <c r="BM124" s="24" t="s">
        <v>1996</v>
      </c>
    </row>
    <row r="125" spans="2:65" s="1" customFormat="1" ht="31.5" customHeight="1">
      <c r="B125" s="41"/>
      <c r="C125" s="202" t="s">
        <v>371</v>
      </c>
      <c r="D125" s="202" t="s">
        <v>173</v>
      </c>
      <c r="E125" s="203" t="s">
        <v>1997</v>
      </c>
      <c r="F125" s="204" t="s">
        <v>1998</v>
      </c>
      <c r="G125" s="205" t="s">
        <v>176</v>
      </c>
      <c r="H125" s="206">
        <v>5</v>
      </c>
      <c r="I125" s="207"/>
      <c r="J125" s="208">
        <f t="shared" si="10"/>
        <v>0</v>
      </c>
      <c r="K125" s="204" t="s">
        <v>21</v>
      </c>
      <c r="L125" s="61"/>
      <c r="M125" s="209" t="s">
        <v>21</v>
      </c>
      <c r="N125" s="210" t="s">
        <v>43</v>
      </c>
      <c r="O125" s="42"/>
      <c r="P125" s="211">
        <f t="shared" si="11"/>
        <v>0</v>
      </c>
      <c r="Q125" s="211">
        <v>2.9E-4</v>
      </c>
      <c r="R125" s="211">
        <f t="shared" si="12"/>
        <v>1.4499999999999999E-3</v>
      </c>
      <c r="S125" s="211">
        <v>0</v>
      </c>
      <c r="T125" s="212">
        <f t="shared" si="13"/>
        <v>0</v>
      </c>
      <c r="AR125" s="24" t="s">
        <v>273</v>
      </c>
      <c r="AT125" s="24" t="s">
        <v>173</v>
      </c>
      <c r="AU125" s="24" t="s">
        <v>83</v>
      </c>
      <c r="AY125" s="24" t="s">
        <v>171</v>
      </c>
      <c r="BE125" s="213">
        <f t="shared" si="14"/>
        <v>0</v>
      </c>
      <c r="BF125" s="213">
        <f t="shared" si="15"/>
        <v>0</v>
      </c>
      <c r="BG125" s="213">
        <f t="shared" si="16"/>
        <v>0</v>
      </c>
      <c r="BH125" s="213">
        <f t="shared" si="17"/>
        <v>0</v>
      </c>
      <c r="BI125" s="213">
        <f t="shared" si="18"/>
        <v>0</v>
      </c>
      <c r="BJ125" s="24" t="s">
        <v>79</v>
      </c>
      <c r="BK125" s="213">
        <f t="shared" si="19"/>
        <v>0</v>
      </c>
      <c r="BL125" s="24" t="s">
        <v>273</v>
      </c>
      <c r="BM125" s="24" t="s">
        <v>1999</v>
      </c>
    </row>
    <row r="126" spans="2:65" s="1" customFormat="1" ht="22.5" customHeight="1">
      <c r="B126" s="41"/>
      <c r="C126" s="202" t="s">
        <v>377</v>
      </c>
      <c r="D126" s="202" t="s">
        <v>173</v>
      </c>
      <c r="E126" s="203" t="s">
        <v>2000</v>
      </c>
      <c r="F126" s="204" t="s">
        <v>2001</v>
      </c>
      <c r="G126" s="205" t="s">
        <v>176</v>
      </c>
      <c r="H126" s="206">
        <v>2</v>
      </c>
      <c r="I126" s="207"/>
      <c r="J126" s="208">
        <f t="shared" si="10"/>
        <v>0</v>
      </c>
      <c r="K126" s="204" t="s">
        <v>21</v>
      </c>
      <c r="L126" s="61"/>
      <c r="M126" s="209" t="s">
        <v>21</v>
      </c>
      <c r="N126" s="210" t="s">
        <v>43</v>
      </c>
      <c r="O126" s="42"/>
      <c r="P126" s="211">
        <f t="shared" si="11"/>
        <v>0</v>
      </c>
      <c r="Q126" s="211">
        <v>1.8000000000000001E-4</v>
      </c>
      <c r="R126" s="211">
        <f t="shared" si="12"/>
        <v>3.6000000000000002E-4</v>
      </c>
      <c r="S126" s="211">
        <v>0</v>
      </c>
      <c r="T126" s="212">
        <f t="shared" si="13"/>
        <v>0</v>
      </c>
      <c r="AR126" s="24" t="s">
        <v>273</v>
      </c>
      <c r="AT126" s="24" t="s">
        <v>173</v>
      </c>
      <c r="AU126" s="24" t="s">
        <v>83</v>
      </c>
      <c r="AY126" s="24" t="s">
        <v>171</v>
      </c>
      <c r="BE126" s="213">
        <f t="shared" si="14"/>
        <v>0</v>
      </c>
      <c r="BF126" s="213">
        <f t="shared" si="15"/>
        <v>0</v>
      </c>
      <c r="BG126" s="213">
        <f t="shared" si="16"/>
        <v>0</v>
      </c>
      <c r="BH126" s="213">
        <f t="shared" si="17"/>
        <v>0</v>
      </c>
      <c r="BI126" s="213">
        <f t="shared" si="18"/>
        <v>0</v>
      </c>
      <c r="BJ126" s="24" t="s">
        <v>79</v>
      </c>
      <c r="BK126" s="213">
        <f t="shared" si="19"/>
        <v>0</v>
      </c>
      <c r="BL126" s="24" t="s">
        <v>273</v>
      </c>
      <c r="BM126" s="24" t="s">
        <v>2002</v>
      </c>
    </row>
    <row r="127" spans="2:65" s="1" customFormat="1" ht="22.5" customHeight="1">
      <c r="B127" s="41"/>
      <c r="C127" s="202" t="s">
        <v>382</v>
      </c>
      <c r="D127" s="202" t="s">
        <v>173</v>
      </c>
      <c r="E127" s="203" t="s">
        <v>2003</v>
      </c>
      <c r="F127" s="204" t="s">
        <v>2001</v>
      </c>
      <c r="G127" s="205" t="s">
        <v>176</v>
      </c>
      <c r="H127" s="206">
        <v>1</v>
      </c>
      <c r="I127" s="207"/>
      <c r="J127" s="208">
        <f t="shared" si="10"/>
        <v>0</v>
      </c>
      <c r="K127" s="204" t="s">
        <v>21</v>
      </c>
      <c r="L127" s="61"/>
      <c r="M127" s="209" t="s">
        <v>21</v>
      </c>
      <c r="N127" s="210" t="s">
        <v>43</v>
      </c>
      <c r="O127" s="42"/>
      <c r="P127" s="211">
        <f t="shared" si="11"/>
        <v>0</v>
      </c>
      <c r="Q127" s="211">
        <v>1.8000000000000001E-4</v>
      </c>
      <c r="R127" s="211">
        <f t="shared" si="12"/>
        <v>1.8000000000000001E-4</v>
      </c>
      <c r="S127" s="211">
        <v>0</v>
      </c>
      <c r="T127" s="212">
        <f t="shared" si="13"/>
        <v>0</v>
      </c>
      <c r="AR127" s="24" t="s">
        <v>273</v>
      </c>
      <c r="AT127" s="24" t="s">
        <v>173</v>
      </c>
      <c r="AU127" s="24" t="s">
        <v>83</v>
      </c>
      <c r="AY127" s="24" t="s">
        <v>171</v>
      </c>
      <c r="BE127" s="213">
        <f t="shared" si="14"/>
        <v>0</v>
      </c>
      <c r="BF127" s="213">
        <f t="shared" si="15"/>
        <v>0</v>
      </c>
      <c r="BG127" s="213">
        <f t="shared" si="16"/>
        <v>0</v>
      </c>
      <c r="BH127" s="213">
        <f t="shared" si="17"/>
        <v>0</v>
      </c>
      <c r="BI127" s="213">
        <f t="shared" si="18"/>
        <v>0</v>
      </c>
      <c r="BJ127" s="24" t="s">
        <v>79</v>
      </c>
      <c r="BK127" s="213">
        <f t="shared" si="19"/>
        <v>0</v>
      </c>
      <c r="BL127" s="24" t="s">
        <v>273</v>
      </c>
      <c r="BM127" s="24" t="s">
        <v>2004</v>
      </c>
    </row>
    <row r="128" spans="2:65" s="1" customFormat="1" ht="22.5" customHeight="1">
      <c r="B128" s="41"/>
      <c r="C128" s="202" t="s">
        <v>362</v>
      </c>
      <c r="D128" s="202" t="s">
        <v>173</v>
      </c>
      <c r="E128" s="203" t="s">
        <v>2005</v>
      </c>
      <c r="F128" s="204" t="s">
        <v>2001</v>
      </c>
      <c r="G128" s="205" t="s">
        <v>176</v>
      </c>
      <c r="H128" s="206">
        <v>1</v>
      </c>
      <c r="I128" s="207"/>
      <c r="J128" s="208">
        <f t="shared" si="10"/>
        <v>0</v>
      </c>
      <c r="K128" s="204" t="s">
        <v>21</v>
      </c>
      <c r="L128" s="61"/>
      <c r="M128" s="209" t="s">
        <v>21</v>
      </c>
      <c r="N128" s="210" t="s">
        <v>43</v>
      </c>
      <c r="O128" s="42"/>
      <c r="P128" s="211">
        <f t="shared" si="11"/>
        <v>0</v>
      </c>
      <c r="Q128" s="211">
        <v>1.8000000000000001E-4</v>
      </c>
      <c r="R128" s="211">
        <f t="shared" si="12"/>
        <v>1.8000000000000001E-4</v>
      </c>
      <c r="S128" s="211">
        <v>0</v>
      </c>
      <c r="T128" s="212">
        <f t="shared" si="13"/>
        <v>0</v>
      </c>
      <c r="AR128" s="24" t="s">
        <v>273</v>
      </c>
      <c r="AT128" s="24" t="s">
        <v>173</v>
      </c>
      <c r="AU128" s="24" t="s">
        <v>83</v>
      </c>
      <c r="AY128" s="24" t="s">
        <v>171</v>
      </c>
      <c r="BE128" s="213">
        <f t="shared" si="14"/>
        <v>0</v>
      </c>
      <c r="BF128" s="213">
        <f t="shared" si="15"/>
        <v>0</v>
      </c>
      <c r="BG128" s="213">
        <f t="shared" si="16"/>
        <v>0</v>
      </c>
      <c r="BH128" s="213">
        <f t="shared" si="17"/>
        <v>0</v>
      </c>
      <c r="BI128" s="213">
        <f t="shared" si="18"/>
        <v>0</v>
      </c>
      <c r="BJ128" s="24" t="s">
        <v>79</v>
      </c>
      <c r="BK128" s="213">
        <f t="shared" si="19"/>
        <v>0</v>
      </c>
      <c r="BL128" s="24" t="s">
        <v>273</v>
      </c>
      <c r="BM128" s="24" t="s">
        <v>2006</v>
      </c>
    </row>
    <row r="129" spans="2:65" s="1" customFormat="1" ht="22.5" customHeight="1">
      <c r="B129" s="41"/>
      <c r="C129" s="202" t="s">
        <v>402</v>
      </c>
      <c r="D129" s="202" t="s">
        <v>173</v>
      </c>
      <c r="E129" s="203" t="s">
        <v>2007</v>
      </c>
      <c r="F129" s="204" t="s">
        <v>2001</v>
      </c>
      <c r="G129" s="205" t="s">
        <v>176</v>
      </c>
      <c r="H129" s="206">
        <v>1</v>
      </c>
      <c r="I129" s="207"/>
      <c r="J129" s="208">
        <f t="shared" si="10"/>
        <v>0</v>
      </c>
      <c r="K129" s="204" t="s">
        <v>21</v>
      </c>
      <c r="L129" s="61"/>
      <c r="M129" s="209" t="s">
        <v>21</v>
      </c>
      <c r="N129" s="210" t="s">
        <v>43</v>
      </c>
      <c r="O129" s="42"/>
      <c r="P129" s="211">
        <f t="shared" si="11"/>
        <v>0</v>
      </c>
      <c r="Q129" s="211">
        <v>1.8000000000000001E-4</v>
      </c>
      <c r="R129" s="211">
        <f t="shared" si="12"/>
        <v>1.8000000000000001E-4</v>
      </c>
      <c r="S129" s="211">
        <v>0</v>
      </c>
      <c r="T129" s="212">
        <f t="shared" si="13"/>
        <v>0</v>
      </c>
      <c r="AR129" s="24" t="s">
        <v>273</v>
      </c>
      <c r="AT129" s="24" t="s">
        <v>173</v>
      </c>
      <c r="AU129" s="24" t="s">
        <v>83</v>
      </c>
      <c r="AY129" s="24" t="s">
        <v>171</v>
      </c>
      <c r="BE129" s="213">
        <f t="shared" si="14"/>
        <v>0</v>
      </c>
      <c r="BF129" s="213">
        <f t="shared" si="15"/>
        <v>0</v>
      </c>
      <c r="BG129" s="213">
        <f t="shared" si="16"/>
        <v>0</v>
      </c>
      <c r="BH129" s="213">
        <f t="shared" si="17"/>
        <v>0</v>
      </c>
      <c r="BI129" s="213">
        <f t="shared" si="18"/>
        <v>0</v>
      </c>
      <c r="BJ129" s="24" t="s">
        <v>79</v>
      </c>
      <c r="BK129" s="213">
        <f t="shared" si="19"/>
        <v>0</v>
      </c>
      <c r="BL129" s="24" t="s">
        <v>273</v>
      </c>
      <c r="BM129" s="24" t="s">
        <v>2008</v>
      </c>
    </row>
    <row r="130" spans="2:65" s="1" customFormat="1" ht="22.5" customHeight="1">
      <c r="B130" s="41"/>
      <c r="C130" s="202" t="s">
        <v>407</v>
      </c>
      <c r="D130" s="202" t="s">
        <v>173</v>
      </c>
      <c r="E130" s="203" t="s">
        <v>2009</v>
      </c>
      <c r="F130" s="204" t="s">
        <v>2010</v>
      </c>
      <c r="G130" s="205" t="s">
        <v>176</v>
      </c>
      <c r="H130" s="206">
        <v>5</v>
      </c>
      <c r="I130" s="207"/>
      <c r="J130" s="208">
        <f t="shared" si="10"/>
        <v>0</v>
      </c>
      <c r="K130" s="204" t="s">
        <v>21</v>
      </c>
      <c r="L130" s="61"/>
      <c r="M130" s="209" t="s">
        <v>21</v>
      </c>
      <c r="N130" s="210" t="s">
        <v>43</v>
      </c>
      <c r="O130" s="42"/>
      <c r="P130" s="211">
        <f t="shared" si="11"/>
        <v>0</v>
      </c>
      <c r="Q130" s="211">
        <v>2.5999999999999998E-4</v>
      </c>
      <c r="R130" s="211">
        <f t="shared" si="12"/>
        <v>1.2999999999999999E-3</v>
      </c>
      <c r="S130" s="211">
        <v>0</v>
      </c>
      <c r="T130" s="212">
        <f t="shared" si="13"/>
        <v>0</v>
      </c>
      <c r="AR130" s="24" t="s">
        <v>273</v>
      </c>
      <c r="AT130" s="24" t="s">
        <v>173</v>
      </c>
      <c r="AU130" s="24" t="s">
        <v>83</v>
      </c>
      <c r="AY130" s="24" t="s">
        <v>171</v>
      </c>
      <c r="BE130" s="213">
        <f t="shared" si="14"/>
        <v>0</v>
      </c>
      <c r="BF130" s="213">
        <f t="shared" si="15"/>
        <v>0</v>
      </c>
      <c r="BG130" s="213">
        <f t="shared" si="16"/>
        <v>0</v>
      </c>
      <c r="BH130" s="213">
        <f t="shared" si="17"/>
        <v>0</v>
      </c>
      <c r="BI130" s="213">
        <f t="shared" si="18"/>
        <v>0</v>
      </c>
      <c r="BJ130" s="24" t="s">
        <v>79</v>
      </c>
      <c r="BK130" s="213">
        <f t="shared" si="19"/>
        <v>0</v>
      </c>
      <c r="BL130" s="24" t="s">
        <v>273</v>
      </c>
      <c r="BM130" s="24" t="s">
        <v>2011</v>
      </c>
    </row>
    <row r="131" spans="2:65" s="1" customFormat="1" ht="22.5" customHeight="1">
      <c r="B131" s="41"/>
      <c r="C131" s="202" t="s">
        <v>412</v>
      </c>
      <c r="D131" s="202" t="s">
        <v>173</v>
      </c>
      <c r="E131" s="203" t="s">
        <v>2012</v>
      </c>
      <c r="F131" s="204" t="s">
        <v>2013</v>
      </c>
      <c r="G131" s="205" t="s">
        <v>176</v>
      </c>
      <c r="H131" s="206">
        <v>2</v>
      </c>
      <c r="I131" s="207"/>
      <c r="J131" s="208">
        <f t="shared" si="10"/>
        <v>0</v>
      </c>
      <c r="K131" s="204" t="s">
        <v>21</v>
      </c>
      <c r="L131" s="61"/>
      <c r="M131" s="209" t="s">
        <v>21</v>
      </c>
      <c r="N131" s="210" t="s">
        <v>43</v>
      </c>
      <c r="O131" s="42"/>
      <c r="P131" s="211">
        <f t="shared" si="11"/>
        <v>0</v>
      </c>
      <c r="Q131" s="211">
        <v>4.0999999999999999E-4</v>
      </c>
      <c r="R131" s="211">
        <f t="shared" si="12"/>
        <v>8.1999999999999998E-4</v>
      </c>
      <c r="S131" s="211">
        <v>0</v>
      </c>
      <c r="T131" s="212">
        <f t="shared" si="13"/>
        <v>0</v>
      </c>
      <c r="AR131" s="24" t="s">
        <v>273</v>
      </c>
      <c r="AT131" s="24" t="s">
        <v>173</v>
      </c>
      <c r="AU131" s="24" t="s">
        <v>83</v>
      </c>
      <c r="AY131" s="24" t="s">
        <v>171</v>
      </c>
      <c r="BE131" s="213">
        <f t="shared" si="14"/>
        <v>0</v>
      </c>
      <c r="BF131" s="213">
        <f t="shared" si="15"/>
        <v>0</v>
      </c>
      <c r="BG131" s="213">
        <f t="shared" si="16"/>
        <v>0</v>
      </c>
      <c r="BH131" s="213">
        <f t="shared" si="17"/>
        <v>0</v>
      </c>
      <c r="BI131" s="213">
        <f t="shared" si="18"/>
        <v>0</v>
      </c>
      <c r="BJ131" s="24" t="s">
        <v>79</v>
      </c>
      <c r="BK131" s="213">
        <f t="shared" si="19"/>
        <v>0</v>
      </c>
      <c r="BL131" s="24" t="s">
        <v>273</v>
      </c>
      <c r="BM131" s="24" t="s">
        <v>2014</v>
      </c>
    </row>
    <row r="132" spans="2:65" s="1" customFormat="1" ht="22.5" customHeight="1">
      <c r="B132" s="41"/>
      <c r="C132" s="202" t="s">
        <v>431</v>
      </c>
      <c r="D132" s="202" t="s">
        <v>173</v>
      </c>
      <c r="E132" s="203" t="s">
        <v>2015</v>
      </c>
      <c r="F132" s="204" t="s">
        <v>2013</v>
      </c>
      <c r="G132" s="205" t="s">
        <v>176</v>
      </c>
      <c r="H132" s="206">
        <v>1</v>
      </c>
      <c r="I132" s="207"/>
      <c r="J132" s="208">
        <f t="shared" si="10"/>
        <v>0</v>
      </c>
      <c r="K132" s="204" t="s">
        <v>21</v>
      </c>
      <c r="L132" s="61"/>
      <c r="M132" s="209" t="s">
        <v>21</v>
      </c>
      <c r="N132" s="210" t="s">
        <v>43</v>
      </c>
      <c r="O132" s="42"/>
      <c r="P132" s="211">
        <f t="shared" si="11"/>
        <v>0</v>
      </c>
      <c r="Q132" s="211">
        <v>4.0999999999999999E-4</v>
      </c>
      <c r="R132" s="211">
        <f t="shared" si="12"/>
        <v>4.0999999999999999E-4</v>
      </c>
      <c r="S132" s="211">
        <v>0</v>
      </c>
      <c r="T132" s="212">
        <f t="shared" si="13"/>
        <v>0</v>
      </c>
      <c r="AR132" s="24" t="s">
        <v>273</v>
      </c>
      <c r="AT132" s="24" t="s">
        <v>173</v>
      </c>
      <c r="AU132" s="24" t="s">
        <v>83</v>
      </c>
      <c r="AY132" s="24" t="s">
        <v>171</v>
      </c>
      <c r="BE132" s="213">
        <f t="shared" si="14"/>
        <v>0</v>
      </c>
      <c r="BF132" s="213">
        <f t="shared" si="15"/>
        <v>0</v>
      </c>
      <c r="BG132" s="213">
        <f t="shared" si="16"/>
        <v>0</v>
      </c>
      <c r="BH132" s="213">
        <f t="shared" si="17"/>
        <v>0</v>
      </c>
      <c r="BI132" s="213">
        <f t="shared" si="18"/>
        <v>0</v>
      </c>
      <c r="BJ132" s="24" t="s">
        <v>79</v>
      </c>
      <c r="BK132" s="213">
        <f t="shared" si="19"/>
        <v>0</v>
      </c>
      <c r="BL132" s="24" t="s">
        <v>273</v>
      </c>
      <c r="BM132" s="24" t="s">
        <v>2016</v>
      </c>
    </row>
    <row r="133" spans="2:65" s="1" customFormat="1" ht="22.5" customHeight="1">
      <c r="B133" s="41"/>
      <c r="C133" s="202" t="s">
        <v>437</v>
      </c>
      <c r="D133" s="202" t="s">
        <v>173</v>
      </c>
      <c r="E133" s="203" t="s">
        <v>2017</v>
      </c>
      <c r="F133" s="204" t="s">
        <v>2013</v>
      </c>
      <c r="G133" s="205" t="s">
        <v>176</v>
      </c>
      <c r="H133" s="206">
        <v>2</v>
      </c>
      <c r="I133" s="207"/>
      <c r="J133" s="208">
        <f t="shared" si="10"/>
        <v>0</v>
      </c>
      <c r="K133" s="204" t="s">
        <v>21</v>
      </c>
      <c r="L133" s="61"/>
      <c r="M133" s="209" t="s">
        <v>21</v>
      </c>
      <c r="N133" s="210" t="s">
        <v>43</v>
      </c>
      <c r="O133" s="42"/>
      <c r="P133" s="211">
        <f t="shared" si="11"/>
        <v>0</v>
      </c>
      <c r="Q133" s="211">
        <v>4.0999999999999999E-4</v>
      </c>
      <c r="R133" s="211">
        <f t="shared" si="12"/>
        <v>8.1999999999999998E-4</v>
      </c>
      <c r="S133" s="211">
        <v>0</v>
      </c>
      <c r="T133" s="212">
        <f t="shared" si="13"/>
        <v>0</v>
      </c>
      <c r="AR133" s="24" t="s">
        <v>273</v>
      </c>
      <c r="AT133" s="24" t="s">
        <v>173</v>
      </c>
      <c r="AU133" s="24" t="s">
        <v>83</v>
      </c>
      <c r="AY133" s="24" t="s">
        <v>171</v>
      </c>
      <c r="BE133" s="213">
        <f t="shared" si="14"/>
        <v>0</v>
      </c>
      <c r="BF133" s="213">
        <f t="shared" si="15"/>
        <v>0</v>
      </c>
      <c r="BG133" s="213">
        <f t="shared" si="16"/>
        <v>0</v>
      </c>
      <c r="BH133" s="213">
        <f t="shared" si="17"/>
        <v>0</v>
      </c>
      <c r="BI133" s="213">
        <f t="shared" si="18"/>
        <v>0</v>
      </c>
      <c r="BJ133" s="24" t="s">
        <v>79</v>
      </c>
      <c r="BK133" s="213">
        <f t="shared" si="19"/>
        <v>0</v>
      </c>
      <c r="BL133" s="24" t="s">
        <v>273</v>
      </c>
      <c r="BM133" s="24" t="s">
        <v>2018</v>
      </c>
    </row>
    <row r="134" spans="2:65" s="1" customFormat="1" ht="22.5" customHeight="1">
      <c r="B134" s="41"/>
      <c r="C134" s="202" t="s">
        <v>441</v>
      </c>
      <c r="D134" s="202" t="s">
        <v>173</v>
      </c>
      <c r="E134" s="203" t="s">
        <v>2019</v>
      </c>
      <c r="F134" s="204" t="s">
        <v>2020</v>
      </c>
      <c r="G134" s="205" t="s">
        <v>176</v>
      </c>
      <c r="H134" s="206">
        <v>19</v>
      </c>
      <c r="I134" s="207"/>
      <c r="J134" s="208">
        <f t="shared" si="10"/>
        <v>0</v>
      </c>
      <c r="K134" s="204" t="s">
        <v>177</v>
      </c>
      <c r="L134" s="61"/>
      <c r="M134" s="209" t="s">
        <v>21</v>
      </c>
      <c r="N134" s="210" t="s">
        <v>43</v>
      </c>
      <c r="O134" s="42"/>
      <c r="P134" s="211">
        <f t="shared" si="11"/>
        <v>0</v>
      </c>
      <c r="Q134" s="211">
        <v>2.2000000000000001E-4</v>
      </c>
      <c r="R134" s="211">
        <f t="shared" si="12"/>
        <v>4.1800000000000006E-3</v>
      </c>
      <c r="S134" s="211">
        <v>0</v>
      </c>
      <c r="T134" s="212">
        <f t="shared" si="13"/>
        <v>0</v>
      </c>
      <c r="AR134" s="24" t="s">
        <v>273</v>
      </c>
      <c r="AT134" s="24" t="s">
        <v>173</v>
      </c>
      <c r="AU134" s="24" t="s">
        <v>83</v>
      </c>
      <c r="AY134" s="24" t="s">
        <v>171</v>
      </c>
      <c r="BE134" s="213">
        <f t="shared" si="14"/>
        <v>0</v>
      </c>
      <c r="BF134" s="213">
        <f t="shared" si="15"/>
        <v>0</v>
      </c>
      <c r="BG134" s="213">
        <f t="shared" si="16"/>
        <v>0</v>
      </c>
      <c r="BH134" s="213">
        <f t="shared" si="17"/>
        <v>0</v>
      </c>
      <c r="BI134" s="213">
        <f t="shared" si="18"/>
        <v>0</v>
      </c>
      <c r="BJ134" s="24" t="s">
        <v>79</v>
      </c>
      <c r="BK134" s="213">
        <f t="shared" si="19"/>
        <v>0</v>
      </c>
      <c r="BL134" s="24" t="s">
        <v>273</v>
      </c>
      <c r="BM134" s="24" t="s">
        <v>2021</v>
      </c>
    </row>
    <row r="135" spans="2:65" s="1" customFormat="1" ht="31.5" customHeight="1">
      <c r="B135" s="41"/>
      <c r="C135" s="202" t="s">
        <v>446</v>
      </c>
      <c r="D135" s="202" t="s">
        <v>173</v>
      </c>
      <c r="E135" s="203" t="s">
        <v>2022</v>
      </c>
      <c r="F135" s="204" t="s">
        <v>2023</v>
      </c>
      <c r="G135" s="205" t="s">
        <v>176</v>
      </c>
      <c r="H135" s="206">
        <v>1</v>
      </c>
      <c r="I135" s="207"/>
      <c r="J135" s="208">
        <f t="shared" si="10"/>
        <v>0</v>
      </c>
      <c r="K135" s="204" t="s">
        <v>177</v>
      </c>
      <c r="L135" s="61"/>
      <c r="M135" s="209" t="s">
        <v>21</v>
      </c>
      <c r="N135" s="210" t="s">
        <v>43</v>
      </c>
      <c r="O135" s="42"/>
      <c r="P135" s="211">
        <f t="shared" si="11"/>
        <v>0</v>
      </c>
      <c r="Q135" s="211">
        <v>5.6999999999999998E-4</v>
      </c>
      <c r="R135" s="211">
        <f t="shared" si="12"/>
        <v>5.6999999999999998E-4</v>
      </c>
      <c r="S135" s="211">
        <v>0</v>
      </c>
      <c r="T135" s="212">
        <f t="shared" si="13"/>
        <v>0</v>
      </c>
      <c r="AR135" s="24" t="s">
        <v>273</v>
      </c>
      <c r="AT135" s="24" t="s">
        <v>173</v>
      </c>
      <c r="AU135" s="24" t="s">
        <v>83</v>
      </c>
      <c r="AY135" s="24" t="s">
        <v>171</v>
      </c>
      <c r="BE135" s="213">
        <f t="shared" si="14"/>
        <v>0</v>
      </c>
      <c r="BF135" s="213">
        <f t="shared" si="15"/>
        <v>0</v>
      </c>
      <c r="BG135" s="213">
        <f t="shared" si="16"/>
        <v>0</v>
      </c>
      <c r="BH135" s="213">
        <f t="shared" si="17"/>
        <v>0</v>
      </c>
      <c r="BI135" s="213">
        <f t="shared" si="18"/>
        <v>0</v>
      </c>
      <c r="BJ135" s="24" t="s">
        <v>79</v>
      </c>
      <c r="BK135" s="213">
        <f t="shared" si="19"/>
        <v>0</v>
      </c>
      <c r="BL135" s="24" t="s">
        <v>273</v>
      </c>
      <c r="BM135" s="24" t="s">
        <v>2024</v>
      </c>
    </row>
    <row r="136" spans="2:65" s="1" customFormat="1" ht="22.5" customHeight="1">
      <c r="B136" s="41"/>
      <c r="C136" s="202" t="s">
        <v>457</v>
      </c>
      <c r="D136" s="202" t="s">
        <v>173</v>
      </c>
      <c r="E136" s="203" t="s">
        <v>2025</v>
      </c>
      <c r="F136" s="204" t="s">
        <v>2026</v>
      </c>
      <c r="G136" s="205" t="s">
        <v>176</v>
      </c>
      <c r="H136" s="206">
        <v>2</v>
      </c>
      <c r="I136" s="207"/>
      <c r="J136" s="208">
        <f t="shared" si="10"/>
        <v>0</v>
      </c>
      <c r="K136" s="204" t="s">
        <v>177</v>
      </c>
      <c r="L136" s="61"/>
      <c r="M136" s="209" t="s">
        <v>21</v>
      </c>
      <c r="N136" s="210" t="s">
        <v>43</v>
      </c>
      <c r="O136" s="42"/>
      <c r="P136" s="211">
        <f t="shared" si="11"/>
        <v>0</v>
      </c>
      <c r="Q136" s="211">
        <v>1.14E-3</v>
      </c>
      <c r="R136" s="211">
        <f t="shared" si="12"/>
        <v>2.2799999999999999E-3</v>
      </c>
      <c r="S136" s="211">
        <v>0</v>
      </c>
      <c r="T136" s="212">
        <f t="shared" si="13"/>
        <v>0</v>
      </c>
      <c r="AR136" s="24" t="s">
        <v>273</v>
      </c>
      <c r="AT136" s="24" t="s">
        <v>173</v>
      </c>
      <c r="AU136" s="24" t="s">
        <v>83</v>
      </c>
      <c r="AY136" s="24" t="s">
        <v>171</v>
      </c>
      <c r="BE136" s="213">
        <f t="shared" si="14"/>
        <v>0</v>
      </c>
      <c r="BF136" s="213">
        <f t="shared" si="15"/>
        <v>0</v>
      </c>
      <c r="BG136" s="213">
        <f t="shared" si="16"/>
        <v>0</v>
      </c>
      <c r="BH136" s="213">
        <f t="shared" si="17"/>
        <v>0</v>
      </c>
      <c r="BI136" s="213">
        <f t="shared" si="18"/>
        <v>0</v>
      </c>
      <c r="BJ136" s="24" t="s">
        <v>79</v>
      </c>
      <c r="BK136" s="213">
        <f t="shared" si="19"/>
        <v>0</v>
      </c>
      <c r="BL136" s="24" t="s">
        <v>273</v>
      </c>
      <c r="BM136" s="24" t="s">
        <v>2027</v>
      </c>
    </row>
    <row r="137" spans="2:65" s="1" customFormat="1" ht="31.5" customHeight="1">
      <c r="B137" s="41"/>
      <c r="C137" s="202" t="s">
        <v>461</v>
      </c>
      <c r="D137" s="202" t="s">
        <v>173</v>
      </c>
      <c r="E137" s="203" t="s">
        <v>2028</v>
      </c>
      <c r="F137" s="204" t="s">
        <v>2029</v>
      </c>
      <c r="G137" s="205" t="s">
        <v>176</v>
      </c>
      <c r="H137" s="206">
        <v>9</v>
      </c>
      <c r="I137" s="207"/>
      <c r="J137" s="208">
        <f t="shared" si="10"/>
        <v>0</v>
      </c>
      <c r="K137" s="204" t="s">
        <v>177</v>
      </c>
      <c r="L137" s="61"/>
      <c r="M137" s="209" t="s">
        <v>21</v>
      </c>
      <c r="N137" s="210" t="s">
        <v>43</v>
      </c>
      <c r="O137" s="42"/>
      <c r="P137" s="211">
        <f t="shared" si="11"/>
        <v>0</v>
      </c>
      <c r="Q137" s="211">
        <v>2.3000000000000001E-4</v>
      </c>
      <c r="R137" s="211">
        <f t="shared" si="12"/>
        <v>2.0700000000000002E-3</v>
      </c>
      <c r="S137" s="211">
        <v>0</v>
      </c>
      <c r="T137" s="212">
        <f t="shared" si="13"/>
        <v>0</v>
      </c>
      <c r="AR137" s="24" t="s">
        <v>273</v>
      </c>
      <c r="AT137" s="24" t="s">
        <v>173</v>
      </c>
      <c r="AU137" s="24" t="s">
        <v>83</v>
      </c>
      <c r="AY137" s="24" t="s">
        <v>171</v>
      </c>
      <c r="BE137" s="213">
        <f t="shared" si="14"/>
        <v>0</v>
      </c>
      <c r="BF137" s="213">
        <f t="shared" si="15"/>
        <v>0</v>
      </c>
      <c r="BG137" s="213">
        <f t="shared" si="16"/>
        <v>0</v>
      </c>
      <c r="BH137" s="213">
        <f t="shared" si="17"/>
        <v>0</v>
      </c>
      <c r="BI137" s="213">
        <f t="shared" si="18"/>
        <v>0</v>
      </c>
      <c r="BJ137" s="24" t="s">
        <v>79</v>
      </c>
      <c r="BK137" s="213">
        <f t="shared" si="19"/>
        <v>0</v>
      </c>
      <c r="BL137" s="24" t="s">
        <v>273</v>
      </c>
      <c r="BM137" s="24" t="s">
        <v>2030</v>
      </c>
    </row>
    <row r="138" spans="2:65" s="1" customFormat="1" ht="22.5" customHeight="1">
      <c r="B138" s="41"/>
      <c r="C138" s="202" t="s">
        <v>468</v>
      </c>
      <c r="D138" s="202" t="s">
        <v>173</v>
      </c>
      <c r="E138" s="203" t="s">
        <v>2031</v>
      </c>
      <c r="F138" s="204" t="s">
        <v>2032</v>
      </c>
      <c r="G138" s="205" t="s">
        <v>176</v>
      </c>
      <c r="H138" s="206">
        <v>3</v>
      </c>
      <c r="I138" s="207"/>
      <c r="J138" s="208">
        <f t="shared" si="10"/>
        <v>0</v>
      </c>
      <c r="K138" s="204" t="s">
        <v>177</v>
      </c>
      <c r="L138" s="61"/>
      <c r="M138" s="209" t="s">
        <v>21</v>
      </c>
      <c r="N138" s="210" t="s">
        <v>43</v>
      </c>
      <c r="O138" s="42"/>
      <c r="P138" s="211">
        <f t="shared" si="11"/>
        <v>0</v>
      </c>
      <c r="Q138" s="211">
        <v>5.5000000000000003E-4</v>
      </c>
      <c r="R138" s="211">
        <f t="shared" si="12"/>
        <v>1.65E-3</v>
      </c>
      <c r="S138" s="211">
        <v>0</v>
      </c>
      <c r="T138" s="212">
        <f t="shared" si="13"/>
        <v>0</v>
      </c>
      <c r="AR138" s="24" t="s">
        <v>273</v>
      </c>
      <c r="AT138" s="24" t="s">
        <v>173</v>
      </c>
      <c r="AU138" s="24" t="s">
        <v>83</v>
      </c>
      <c r="AY138" s="24" t="s">
        <v>171</v>
      </c>
      <c r="BE138" s="213">
        <f t="shared" si="14"/>
        <v>0</v>
      </c>
      <c r="BF138" s="213">
        <f t="shared" si="15"/>
        <v>0</v>
      </c>
      <c r="BG138" s="213">
        <f t="shared" si="16"/>
        <v>0</v>
      </c>
      <c r="BH138" s="213">
        <f t="shared" si="17"/>
        <v>0</v>
      </c>
      <c r="BI138" s="213">
        <f t="shared" si="18"/>
        <v>0</v>
      </c>
      <c r="BJ138" s="24" t="s">
        <v>79</v>
      </c>
      <c r="BK138" s="213">
        <f t="shared" si="19"/>
        <v>0</v>
      </c>
      <c r="BL138" s="24" t="s">
        <v>273</v>
      </c>
      <c r="BM138" s="24" t="s">
        <v>2033</v>
      </c>
    </row>
    <row r="139" spans="2:65" s="1" customFormat="1" ht="22.5" customHeight="1">
      <c r="B139" s="41"/>
      <c r="C139" s="202" t="s">
        <v>485</v>
      </c>
      <c r="D139" s="202" t="s">
        <v>173</v>
      </c>
      <c r="E139" s="203" t="s">
        <v>2034</v>
      </c>
      <c r="F139" s="204" t="s">
        <v>2035</v>
      </c>
      <c r="G139" s="205" t="s">
        <v>176</v>
      </c>
      <c r="H139" s="206">
        <v>7</v>
      </c>
      <c r="I139" s="207"/>
      <c r="J139" s="208">
        <f t="shared" si="10"/>
        <v>0</v>
      </c>
      <c r="K139" s="204" t="s">
        <v>177</v>
      </c>
      <c r="L139" s="61"/>
      <c r="M139" s="209" t="s">
        <v>21</v>
      </c>
      <c r="N139" s="210" t="s">
        <v>43</v>
      </c>
      <c r="O139" s="42"/>
      <c r="P139" s="211">
        <f t="shared" si="11"/>
        <v>0</v>
      </c>
      <c r="Q139" s="211">
        <v>1.1900000000000001E-3</v>
      </c>
      <c r="R139" s="211">
        <f t="shared" si="12"/>
        <v>8.3300000000000006E-3</v>
      </c>
      <c r="S139" s="211">
        <v>0</v>
      </c>
      <c r="T139" s="212">
        <f t="shared" si="13"/>
        <v>0</v>
      </c>
      <c r="AR139" s="24" t="s">
        <v>273</v>
      </c>
      <c r="AT139" s="24" t="s">
        <v>173</v>
      </c>
      <c r="AU139" s="24" t="s">
        <v>83</v>
      </c>
      <c r="AY139" s="24" t="s">
        <v>171</v>
      </c>
      <c r="BE139" s="213">
        <f t="shared" si="14"/>
        <v>0</v>
      </c>
      <c r="BF139" s="213">
        <f t="shared" si="15"/>
        <v>0</v>
      </c>
      <c r="BG139" s="213">
        <f t="shared" si="16"/>
        <v>0</v>
      </c>
      <c r="BH139" s="213">
        <f t="shared" si="17"/>
        <v>0</v>
      </c>
      <c r="BI139" s="213">
        <f t="shared" si="18"/>
        <v>0</v>
      </c>
      <c r="BJ139" s="24" t="s">
        <v>79</v>
      </c>
      <c r="BK139" s="213">
        <f t="shared" si="19"/>
        <v>0</v>
      </c>
      <c r="BL139" s="24" t="s">
        <v>273</v>
      </c>
      <c r="BM139" s="24" t="s">
        <v>2036</v>
      </c>
    </row>
    <row r="140" spans="2:65" s="1" customFormat="1" ht="22.5" customHeight="1">
      <c r="B140" s="41"/>
      <c r="C140" s="202" t="s">
        <v>492</v>
      </c>
      <c r="D140" s="202" t="s">
        <v>173</v>
      </c>
      <c r="E140" s="203" t="s">
        <v>2037</v>
      </c>
      <c r="F140" s="204" t="s">
        <v>2038</v>
      </c>
      <c r="G140" s="205" t="s">
        <v>176</v>
      </c>
      <c r="H140" s="206">
        <v>12</v>
      </c>
      <c r="I140" s="207"/>
      <c r="J140" s="208">
        <f t="shared" si="10"/>
        <v>0</v>
      </c>
      <c r="K140" s="204" t="s">
        <v>21</v>
      </c>
      <c r="L140" s="61"/>
      <c r="M140" s="209" t="s">
        <v>21</v>
      </c>
      <c r="N140" s="210" t="s">
        <v>43</v>
      </c>
      <c r="O140" s="42"/>
      <c r="P140" s="211">
        <f t="shared" si="11"/>
        <v>0</v>
      </c>
      <c r="Q140" s="211">
        <v>7.2000000000000005E-4</v>
      </c>
      <c r="R140" s="211">
        <f t="shared" si="12"/>
        <v>8.6400000000000001E-3</v>
      </c>
      <c r="S140" s="211">
        <v>0</v>
      </c>
      <c r="T140" s="212">
        <f t="shared" si="13"/>
        <v>0</v>
      </c>
      <c r="AR140" s="24" t="s">
        <v>273</v>
      </c>
      <c r="AT140" s="24" t="s">
        <v>173</v>
      </c>
      <c r="AU140" s="24" t="s">
        <v>83</v>
      </c>
      <c r="AY140" s="24" t="s">
        <v>171</v>
      </c>
      <c r="BE140" s="213">
        <f t="shared" si="14"/>
        <v>0</v>
      </c>
      <c r="BF140" s="213">
        <f t="shared" si="15"/>
        <v>0</v>
      </c>
      <c r="BG140" s="213">
        <f t="shared" si="16"/>
        <v>0</v>
      </c>
      <c r="BH140" s="213">
        <f t="shared" si="17"/>
        <v>0</v>
      </c>
      <c r="BI140" s="213">
        <f t="shared" si="18"/>
        <v>0</v>
      </c>
      <c r="BJ140" s="24" t="s">
        <v>79</v>
      </c>
      <c r="BK140" s="213">
        <f t="shared" si="19"/>
        <v>0</v>
      </c>
      <c r="BL140" s="24" t="s">
        <v>273</v>
      </c>
      <c r="BM140" s="24" t="s">
        <v>2039</v>
      </c>
    </row>
    <row r="141" spans="2:65" s="1" customFormat="1" ht="22.5" customHeight="1">
      <c r="B141" s="41"/>
      <c r="C141" s="202" t="s">
        <v>497</v>
      </c>
      <c r="D141" s="202" t="s">
        <v>173</v>
      </c>
      <c r="E141" s="203" t="s">
        <v>2040</v>
      </c>
      <c r="F141" s="204" t="s">
        <v>2041</v>
      </c>
      <c r="G141" s="205" t="s">
        <v>176</v>
      </c>
      <c r="H141" s="206">
        <v>13</v>
      </c>
      <c r="I141" s="207"/>
      <c r="J141" s="208">
        <f t="shared" si="10"/>
        <v>0</v>
      </c>
      <c r="K141" s="204" t="s">
        <v>21</v>
      </c>
      <c r="L141" s="61"/>
      <c r="M141" s="209" t="s">
        <v>21</v>
      </c>
      <c r="N141" s="210" t="s">
        <v>43</v>
      </c>
      <c r="O141" s="42"/>
      <c r="P141" s="211">
        <f t="shared" si="11"/>
        <v>0</v>
      </c>
      <c r="Q141" s="211">
        <v>2.1800000000000001E-3</v>
      </c>
      <c r="R141" s="211">
        <f t="shared" si="12"/>
        <v>2.8340000000000001E-2</v>
      </c>
      <c r="S141" s="211">
        <v>0</v>
      </c>
      <c r="T141" s="212">
        <f t="shared" si="13"/>
        <v>0</v>
      </c>
      <c r="AR141" s="24" t="s">
        <v>273</v>
      </c>
      <c r="AT141" s="24" t="s">
        <v>173</v>
      </c>
      <c r="AU141" s="24" t="s">
        <v>83</v>
      </c>
      <c r="AY141" s="24" t="s">
        <v>171</v>
      </c>
      <c r="BE141" s="213">
        <f t="shared" si="14"/>
        <v>0</v>
      </c>
      <c r="BF141" s="213">
        <f t="shared" si="15"/>
        <v>0</v>
      </c>
      <c r="BG141" s="213">
        <f t="shared" si="16"/>
        <v>0</v>
      </c>
      <c r="BH141" s="213">
        <f t="shared" si="17"/>
        <v>0</v>
      </c>
      <c r="BI141" s="213">
        <f t="shared" si="18"/>
        <v>0</v>
      </c>
      <c r="BJ141" s="24" t="s">
        <v>79</v>
      </c>
      <c r="BK141" s="213">
        <f t="shared" si="19"/>
        <v>0</v>
      </c>
      <c r="BL141" s="24" t="s">
        <v>273</v>
      </c>
      <c r="BM141" s="24" t="s">
        <v>2042</v>
      </c>
    </row>
    <row r="142" spans="2:65" s="1" customFormat="1" ht="22.5" customHeight="1">
      <c r="B142" s="41"/>
      <c r="C142" s="202" t="s">
        <v>506</v>
      </c>
      <c r="D142" s="202" t="s">
        <v>173</v>
      </c>
      <c r="E142" s="203" t="s">
        <v>2043</v>
      </c>
      <c r="F142" s="204" t="s">
        <v>2044</v>
      </c>
      <c r="G142" s="205" t="s">
        <v>176</v>
      </c>
      <c r="H142" s="206">
        <v>6</v>
      </c>
      <c r="I142" s="207"/>
      <c r="J142" s="208">
        <f t="shared" si="10"/>
        <v>0</v>
      </c>
      <c r="K142" s="204" t="s">
        <v>177</v>
      </c>
      <c r="L142" s="61"/>
      <c r="M142" s="209" t="s">
        <v>21</v>
      </c>
      <c r="N142" s="210" t="s">
        <v>43</v>
      </c>
      <c r="O142" s="42"/>
      <c r="P142" s="211">
        <f t="shared" si="11"/>
        <v>0</v>
      </c>
      <c r="Q142" s="211">
        <v>2.4000000000000001E-4</v>
      </c>
      <c r="R142" s="211">
        <f t="shared" si="12"/>
        <v>1.4400000000000001E-3</v>
      </c>
      <c r="S142" s="211">
        <v>0</v>
      </c>
      <c r="T142" s="212">
        <f t="shared" si="13"/>
        <v>0</v>
      </c>
      <c r="AR142" s="24" t="s">
        <v>273</v>
      </c>
      <c r="AT142" s="24" t="s">
        <v>173</v>
      </c>
      <c r="AU142" s="24" t="s">
        <v>83</v>
      </c>
      <c r="AY142" s="24" t="s">
        <v>171</v>
      </c>
      <c r="BE142" s="213">
        <f t="shared" si="14"/>
        <v>0</v>
      </c>
      <c r="BF142" s="213">
        <f t="shared" si="15"/>
        <v>0</v>
      </c>
      <c r="BG142" s="213">
        <f t="shared" si="16"/>
        <v>0</v>
      </c>
      <c r="BH142" s="213">
        <f t="shared" si="17"/>
        <v>0</v>
      </c>
      <c r="BI142" s="213">
        <f t="shared" si="18"/>
        <v>0</v>
      </c>
      <c r="BJ142" s="24" t="s">
        <v>79</v>
      </c>
      <c r="BK142" s="213">
        <f t="shared" si="19"/>
        <v>0</v>
      </c>
      <c r="BL142" s="24" t="s">
        <v>273</v>
      </c>
      <c r="BM142" s="24" t="s">
        <v>2045</v>
      </c>
    </row>
    <row r="143" spans="2:65" s="11" customFormat="1" ht="29.85" customHeight="1">
      <c r="B143" s="185"/>
      <c r="C143" s="186"/>
      <c r="D143" s="199" t="s">
        <v>71</v>
      </c>
      <c r="E143" s="200" t="s">
        <v>2046</v>
      </c>
      <c r="F143" s="200" t="s">
        <v>2047</v>
      </c>
      <c r="G143" s="186"/>
      <c r="H143" s="186"/>
      <c r="I143" s="189"/>
      <c r="J143" s="201">
        <f>BK143</f>
        <v>0</v>
      </c>
      <c r="K143" s="186"/>
      <c r="L143" s="191"/>
      <c r="M143" s="192"/>
      <c r="N143" s="193"/>
      <c r="O143" s="193"/>
      <c r="P143" s="194">
        <f>SUM(P144:P154)</f>
        <v>0</v>
      </c>
      <c r="Q143" s="193"/>
      <c r="R143" s="194">
        <f>SUM(R144:R154)</f>
        <v>0.35670999999999997</v>
      </c>
      <c r="S143" s="193"/>
      <c r="T143" s="195">
        <f>SUM(T144:T154)</f>
        <v>0</v>
      </c>
      <c r="AR143" s="196" t="s">
        <v>83</v>
      </c>
      <c r="AT143" s="197" t="s">
        <v>71</v>
      </c>
      <c r="AU143" s="197" t="s">
        <v>79</v>
      </c>
      <c r="AY143" s="196" t="s">
        <v>171</v>
      </c>
      <c r="BK143" s="198">
        <f>SUM(BK144:BK154)</f>
        <v>0</v>
      </c>
    </row>
    <row r="144" spans="2:65" s="1" customFormat="1" ht="31.5" customHeight="1">
      <c r="B144" s="41"/>
      <c r="C144" s="202" t="s">
        <v>511</v>
      </c>
      <c r="D144" s="202" t="s">
        <v>173</v>
      </c>
      <c r="E144" s="203" t="s">
        <v>2048</v>
      </c>
      <c r="F144" s="204" t="s">
        <v>2049</v>
      </c>
      <c r="G144" s="205" t="s">
        <v>2050</v>
      </c>
      <c r="H144" s="206">
        <v>40</v>
      </c>
      <c r="I144" s="207"/>
      <c r="J144" s="208">
        <f t="shared" ref="J144:J154" si="20">ROUND(I144*H144,2)</f>
        <v>0</v>
      </c>
      <c r="K144" s="204" t="s">
        <v>21</v>
      </c>
      <c r="L144" s="61"/>
      <c r="M144" s="209" t="s">
        <v>21</v>
      </c>
      <c r="N144" s="210" t="s">
        <v>43</v>
      </c>
      <c r="O144" s="42"/>
      <c r="P144" s="211">
        <f t="shared" ref="P144:P154" si="21">O144*H144</f>
        <v>0</v>
      </c>
      <c r="Q144" s="211">
        <v>0</v>
      </c>
      <c r="R144" s="211">
        <f t="shared" ref="R144:R154" si="22">Q144*H144</f>
        <v>0</v>
      </c>
      <c r="S144" s="211">
        <v>0</v>
      </c>
      <c r="T144" s="212">
        <f t="shared" ref="T144:T154" si="23">S144*H144</f>
        <v>0</v>
      </c>
      <c r="AR144" s="24" t="s">
        <v>273</v>
      </c>
      <c r="AT144" s="24" t="s">
        <v>173</v>
      </c>
      <c r="AU144" s="24" t="s">
        <v>83</v>
      </c>
      <c r="AY144" s="24" t="s">
        <v>171</v>
      </c>
      <c r="BE144" s="213">
        <f t="shared" ref="BE144:BE154" si="24">IF(N144="základní",J144,0)</f>
        <v>0</v>
      </c>
      <c r="BF144" s="213">
        <f t="shared" ref="BF144:BF154" si="25">IF(N144="snížená",J144,0)</f>
        <v>0</v>
      </c>
      <c r="BG144" s="213">
        <f t="shared" ref="BG144:BG154" si="26">IF(N144="zákl. přenesená",J144,0)</f>
        <v>0</v>
      </c>
      <c r="BH144" s="213">
        <f t="shared" ref="BH144:BH154" si="27">IF(N144="sníž. přenesená",J144,0)</f>
        <v>0</v>
      </c>
      <c r="BI144" s="213">
        <f t="shared" ref="BI144:BI154" si="28">IF(N144="nulová",J144,0)</f>
        <v>0</v>
      </c>
      <c r="BJ144" s="24" t="s">
        <v>79</v>
      </c>
      <c r="BK144" s="213">
        <f t="shared" ref="BK144:BK154" si="29">ROUND(I144*H144,2)</f>
        <v>0</v>
      </c>
      <c r="BL144" s="24" t="s">
        <v>273</v>
      </c>
      <c r="BM144" s="24" t="s">
        <v>2051</v>
      </c>
    </row>
    <row r="145" spans="2:65" s="1" customFormat="1" ht="22.5" customHeight="1">
      <c r="B145" s="41"/>
      <c r="C145" s="202" t="s">
        <v>519</v>
      </c>
      <c r="D145" s="202" t="s">
        <v>173</v>
      </c>
      <c r="E145" s="203" t="s">
        <v>2052</v>
      </c>
      <c r="F145" s="204" t="s">
        <v>2053</v>
      </c>
      <c r="G145" s="205" t="s">
        <v>2050</v>
      </c>
      <c r="H145" s="206">
        <v>20</v>
      </c>
      <c r="I145" s="207"/>
      <c r="J145" s="208">
        <f t="shared" si="20"/>
        <v>0</v>
      </c>
      <c r="K145" s="204" t="s">
        <v>21</v>
      </c>
      <c r="L145" s="61"/>
      <c r="M145" s="209" t="s">
        <v>21</v>
      </c>
      <c r="N145" s="210" t="s">
        <v>43</v>
      </c>
      <c r="O145" s="42"/>
      <c r="P145" s="211">
        <f t="shared" si="21"/>
        <v>0</v>
      </c>
      <c r="Q145" s="211">
        <v>0</v>
      </c>
      <c r="R145" s="211">
        <f t="shared" si="22"/>
        <v>0</v>
      </c>
      <c r="S145" s="211">
        <v>0</v>
      </c>
      <c r="T145" s="212">
        <f t="shared" si="23"/>
        <v>0</v>
      </c>
      <c r="AR145" s="24" t="s">
        <v>273</v>
      </c>
      <c r="AT145" s="24" t="s">
        <v>173</v>
      </c>
      <c r="AU145" s="24" t="s">
        <v>83</v>
      </c>
      <c r="AY145" s="24" t="s">
        <v>171</v>
      </c>
      <c r="BE145" s="213">
        <f t="shared" si="24"/>
        <v>0</v>
      </c>
      <c r="BF145" s="213">
        <f t="shared" si="25"/>
        <v>0</v>
      </c>
      <c r="BG145" s="213">
        <f t="shared" si="26"/>
        <v>0</v>
      </c>
      <c r="BH145" s="213">
        <f t="shared" si="27"/>
        <v>0</v>
      </c>
      <c r="BI145" s="213">
        <f t="shared" si="28"/>
        <v>0</v>
      </c>
      <c r="BJ145" s="24" t="s">
        <v>79</v>
      </c>
      <c r="BK145" s="213">
        <f t="shared" si="29"/>
        <v>0</v>
      </c>
      <c r="BL145" s="24" t="s">
        <v>273</v>
      </c>
      <c r="BM145" s="24" t="s">
        <v>2054</v>
      </c>
    </row>
    <row r="146" spans="2:65" s="1" customFormat="1" ht="31.5" customHeight="1">
      <c r="B146" s="41"/>
      <c r="C146" s="202" t="s">
        <v>525</v>
      </c>
      <c r="D146" s="202" t="s">
        <v>173</v>
      </c>
      <c r="E146" s="203" t="s">
        <v>2055</v>
      </c>
      <c r="F146" s="204" t="s">
        <v>2056</v>
      </c>
      <c r="G146" s="205" t="s">
        <v>176</v>
      </c>
      <c r="H146" s="206">
        <v>1</v>
      </c>
      <c r="I146" s="207"/>
      <c r="J146" s="208">
        <f t="shared" si="20"/>
        <v>0</v>
      </c>
      <c r="K146" s="204" t="s">
        <v>177</v>
      </c>
      <c r="L146" s="61"/>
      <c r="M146" s="209" t="s">
        <v>21</v>
      </c>
      <c r="N146" s="210" t="s">
        <v>43</v>
      </c>
      <c r="O146" s="42"/>
      <c r="P146" s="211">
        <f t="shared" si="21"/>
        <v>0</v>
      </c>
      <c r="Q146" s="211">
        <v>1.2449999999999999E-2</v>
      </c>
      <c r="R146" s="211">
        <f t="shared" si="22"/>
        <v>1.2449999999999999E-2</v>
      </c>
      <c r="S146" s="211">
        <v>0</v>
      </c>
      <c r="T146" s="212">
        <f t="shared" si="23"/>
        <v>0</v>
      </c>
      <c r="AR146" s="24" t="s">
        <v>273</v>
      </c>
      <c r="AT146" s="24" t="s">
        <v>173</v>
      </c>
      <c r="AU146" s="24" t="s">
        <v>83</v>
      </c>
      <c r="AY146" s="24" t="s">
        <v>171</v>
      </c>
      <c r="BE146" s="213">
        <f t="shared" si="24"/>
        <v>0</v>
      </c>
      <c r="BF146" s="213">
        <f t="shared" si="25"/>
        <v>0</v>
      </c>
      <c r="BG146" s="213">
        <f t="shared" si="26"/>
        <v>0</v>
      </c>
      <c r="BH146" s="213">
        <f t="shared" si="27"/>
        <v>0</v>
      </c>
      <c r="BI146" s="213">
        <f t="shared" si="28"/>
        <v>0</v>
      </c>
      <c r="BJ146" s="24" t="s">
        <v>79</v>
      </c>
      <c r="BK146" s="213">
        <f t="shared" si="29"/>
        <v>0</v>
      </c>
      <c r="BL146" s="24" t="s">
        <v>273</v>
      </c>
      <c r="BM146" s="24" t="s">
        <v>2057</v>
      </c>
    </row>
    <row r="147" spans="2:65" s="1" customFormat="1" ht="31.5" customHeight="1">
      <c r="B147" s="41"/>
      <c r="C147" s="202" t="s">
        <v>530</v>
      </c>
      <c r="D147" s="202" t="s">
        <v>173</v>
      </c>
      <c r="E147" s="203" t="s">
        <v>2058</v>
      </c>
      <c r="F147" s="204" t="s">
        <v>2059</v>
      </c>
      <c r="G147" s="205" t="s">
        <v>176</v>
      </c>
      <c r="H147" s="206">
        <v>4</v>
      </c>
      <c r="I147" s="207"/>
      <c r="J147" s="208">
        <f t="shared" si="20"/>
        <v>0</v>
      </c>
      <c r="K147" s="204" t="s">
        <v>177</v>
      </c>
      <c r="L147" s="61"/>
      <c r="M147" s="209" t="s">
        <v>21</v>
      </c>
      <c r="N147" s="210" t="s">
        <v>43</v>
      </c>
      <c r="O147" s="42"/>
      <c r="P147" s="211">
        <f t="shared" si="21"/>
        <v>0</v>
      </c>
      <c r="Q147" s="211">
        <v>3.5659999999999997E-2</v>
      </c>
      <c r="R147" s="211">
        <f t="shared" si="22"/>
        <v>0.14263999999999999</v>
      </c>
      <c r="S147" s="211">
        <v>0</v>
      </c>
      <c r="T147" s="212">
        <f t="shared" si="23"/>
        <v>0</v>
      </c>
      <c r="AR147" s="24" t="s">
        <v>273</v>
      </c>
      <c r="AT147" s="24" t="s">
        <v>173</v>
      </c>
      <c r="AU147" s="24" t="s">
        <v>83</v>
      </c>
      <c r="AY147" s="24" t="s">
        <v>171</v>
      </c>
      <c r="BE147" s="213">
        <f t="shared" si="24"/>
        <v>0</v>
      </c>
      <c r="BF147" s="213">
        <f t="shared" si="25"/>
        <v>0</v>
      </c>
      <c r="BG147" s="213">
        <f t="shared" si="26"/>
        <v>0</v>
      </c>
      <c r="BH147" s="213">
        <f t="shared" si="27"/>
        <v>0</v>
      </c>
      <c r="BI147" s="213">
        <f t="shared" si="28"/>
        <v>0</v>
      </c>
      <c r="BJ147" s="24" t="s">
        <v>79</v>
      </c>
      <c r="BK147" s="213">
        <f t="shared" si="29"/>
        <v>0</v>
      </c>
      <c r="BL147" s="24" t="s">
        <v>273</v>
      </c>
      <c r="BM147" s="24" t="s">
        <v>2060</v>
      </c>
    </row>
    <row r="148" spans="2:65" s="1" customFormat="1" ht="31.5" customHeight="1">
      <c r="B148" s="41"/>
      <c r="C148" s="202" t="s">
        <v>537</v>
      </c>
      <c r="D148" s="202" t="s">
        <v>173</v>
      </c>
      <c r="E148" s="203" t="s">
        <v>2061</v>
      </c>
      <c r="F148" s="204" t="s">
        <v>2062</v>
      </c>
      <c r="G148" s="205" t="s">
        <v>176</v>
      </c>
      <c r="H148" s="206">
        <v>4</v>
      </c>
      <c r="I148" s="207"/>
      <c r="J148" s="208">
        <f t="shared" si="20"/>
        <v>0</v>
      </c>
      <c r="K148" s="204" t="s">
        <v>177</v>
      </c>
      <c r="L148" s="61"/>
      <c r="M148" s="209" t="s">
        <v>21</v>
      </c>
      <c r="N148" s="210" t="s">
        <v>43</v>
      </c>
      <c r="O148" s="42"/>
      <c r="P148" s="211">
        <f t="shared" si="21"/>
        <v>0</v>
      </c>
      <c r="Q148" s="211">
        <v>2.3400000000000001E-2</v>
      </c>
      <c r="R148" s="211">
        <f t="shared" si="22"/>
        <v>9.3600000000000003E-2</v>
      </c>
      <c r="S148" s="211">
        <v>0</v>
      </c>
      <c r="T148" s="212">
        <f t="shared" si="23"/>
        <v>0</v>
      </c>
      <c r="AR148" s="24" t="s">
        <v>273</v>
      </c>
      <c r="AT148" s="24" t="s">
        <v>173</v>
      </c>
      <c r="AU148" s="24" t="s">
        <v>83</v>
      </c>
      <c r="AY148" s="24" t="s">
        <v>171</v>
      </c>
      <c r="BE148" s="213">
        <f t="shared" si="24"/>
        <v>0</v>
      </c>
      <c r="BF148" s="213">
        <f t="shared" si="25"/>
        <v>0</v>
      </c>
      <c r="BG148" s="213">
        <f t="shared" si="26"/>
        <v>0</v>
      </c>
      <c r="BH148" s="213">
        <f t="shared" si="27"/>
        <v>0</v>
      </c>
      <c r="BI148" s="213">
        <f t="shared" si="28"/>
        <v>0</v>
      </c>
      <c r="BJ148" s="24" t="s">
        <v>79</v>
      </c>
      <c r="BK148" s="213">
        <f t="shared" si="29"/>
        <v>0</v>
      </c>
      <c r="BL148" s="24" t="s">
        <v>273</v>
      </c>
      <c r="BM148" s="24" t="s">
        <v>2063</v>
      </c>
    </row>
    <row r="149" spans="2:65" s="1" customFormat="1" ht="31.5" customHeight="1">
      <c r="B149" s="41"/>
      <c r="C149" s="202" t="s">
        <v>543</v>
      </c>
      <c r="D149" s="202" t="s">
        <v>173</v>
      </c>
      <c r="E149" s="203" t="s">
        <v>2064</v>
      </c>
      <c r="F149" s="204" t="s">
        <v>2065</v>
      </c>
      <c r="G149" s="205" t="s">
        <v>176</v>
      </c>
      <c r="H149" s="206">
        <v>1</v>
      </c>
      <c r="I149" s="207"/>
      <c r="J149" s="208">
        <f t="shared" si="20"/>
        <v>0</v>
      </c>
      <c r="K149" s="204" t="s">
        <v>177</v>
      </c>
      <c r="L149" s="61"/>
      <c r="M149" s="209" t="s">
        <v>21</v>
      </c>
      <c r="N149" s="210" t="s">
        <v>43</v>
      </c>
      <c r="O149" s="42"/>
      <c r="P149" s="211">
        <f t="shared" si="21"/>
        <v>0</v>
      </c>
      <c r="Q149" s="211">
        <v>2.87E-2</v>
      </c>
      <c r="R149" s="211">
        <f t="shared" si="22"/>
        <v>2.87E-2</v>
      </c>
      <c r="S149" s="211">
        <v>0</v>
      </c>
      <c r="T149" s="212">
        <f t="shared" si="23"/>
        <v>0</v>
      </c>
      <c r="AR149" s="24" t="s">
        <v>273</v>
      </c>
      <c r="AT149" s="24" t="s">
        <v>173</v>
      </c>
      <c r="AU149" s="24" t="s">
        <v>83</v>
      </c>
      <c r="AY149" s="24" t="s">
        <v>171</v>
      </c>
      <c r="BE149" s="213">
        <f t="shared" si="24"/>
        <v>0</v>
      </c>
      <c r="BF149" s="213">
        <f t="shared" si="25"/>
        <v>0</v>
      </c>
      <c r="BG149" s="213">
        <f t="shared" si="26"/>
        <v>0</v>
      </c>
      <c r="BH149" s="213">
        <f t="shared" si="27"/>
        <v>0</v>
      </c>
      <c r="BI149" s="213">
        <f t="shared" si="28"/>
        <v>0</v>
      </c>
      <c r="BJ149" s="24" t="s">
        <v>79</v>
      </c>
      <c r="BK149" s="213">
        <f t="shared" si="29"/>
        <v>0</v>
      </c>
      <c r="BL149" s="24" t="s">
        <v>273</v>
      </c>
      <c r="BM149" s="24" t="s">
        <v>2066</v>
      </c>
    </row>
    <row r="150" spans="2:65" s="1" customFormat="1" ht="31.5" customHeight="1">
      <c r="B150" s="41"/>
      <c r="C150" s="202" t="s">
        <v>548</v>
      </c>
      <c r="D150" s="202" t="s">
        <v>173</v>
      </c>
      <c r="E150" s="203" t="s">
        <v>2067</v>
      </c>
      <c r="F150" s="204" t="s">
        <v>2068</v>
      </c>
      <c r="G150" s="205" t="s">
        <v>176</v>
      </c>
      <c r="H150" s="206">
        <v>1</v>
      </c>
      <c r="I150" s="207"/>
      <c r="J150" s="208">
        <f t="shared" si="20"/>
        <v>0</v>
      </c>
      <c r="K150" s="204" t="s">
        <v>177</v>
      </c>
      <c r="L150" s="61"/>
      <c r="M150" s="209" t="s">
        <v>21</v>
      </c>
      <c r="N150" s="210" t="s">
        <v>43</v>
      </c>
      <c r="O150" s="42"/>
      <c r="P150" s="211">
        <f t="shared" si="21"/>
        <v>0</v>
      </c>
      <c r="Q150" s="211">
        <v>3.4000000000000002E-2</v>
      </c>
      <c r="R150" s="211">
        <f t="shared" si="22"/>
        <v>3.4000000000000002E-2</v>
      </c>
      <c r="S150" s="211">
        <v>0</v>
      </c>
      <c r="T150" s="212">
        <f t="shared" si="23"/>
        <v>0</v>
      </c>
      <c r="AR150" s="24" t="s">
        <v>273</v>
      </c>
      <c r="AT150" s="24" t="s">
        <v>173</v>
      </c>
      <c r="AU150" s="24" t="s">
        <v>83</v>
      </c>
      <c r="AY150" s="24" t="s">
        <v>171</v>
      </c>
      <c r="BE150" s="213">
        <f t="shared" si="24"/>
        <v>0</v>
      </c>
      <c r="BF150" s="213">
        <f t="shared" si="25"/>
        <v>0</v>
      </c>
      <c r="BG150" s="213">
        <f t="shared" si="26"/>
        <v>0</v>
      </c>
      <c r="BH150" s="213">
        <f t="shared" si="27"/>
        <v>0</v>
      </c>
      <c r="BI150" s="213">
        <f t="shared" si="28"/>
        <v>0</v>
      </c>
      <c r="BJ150" s="24" t="s">
        <v>79</v>
      </c>
      <c r="BK150" s="213">
        <f t="shared" si="29"/>
        <v>0</v>
      </c>
      <c r="BL150" s="24" t="s">
        <v>273</v>
      </c>
      <c r="BM150" s="24" t="s">
        <v>2069</v>
      </c>
    </row>
    <row r="151" spans="2:65" s="1" customFormat="1" ht="31.5" customHeight="1">
      <c r="B151" s="41"/>
      <c r="C151" s="202" t="s">
        <v>553</v>
      </c>
      <c r="D151" s="202" t="s">
        <v>173</v>
      </c>
      <c r="E151" s="203" t="s">
        <v>2070</v>
      </c>
      <c r="F151" s="204" t="s">
        <v>2071</v>
      </c>
      <c r="G151" s="205" t="s">
        <v>176</v>
      </c>
      <c r="H151" s="206">
        <v>1</v>
      </c>
      <c r="I151" s="207"/>
      <c r="J151" s="208">
        <f t="shared" si="20"/>
        <v>0</v>
      </c>
      <c r="K151" s="204" t="s">
        <v>177</v>
      </c>
      <c r="L151" s="61"/>
      <c r="M151" s="209" t="s">
        <v>21</v>
      </c>
      <c r="N151" s="210" t="s">
        <v>43</v>
      </c>
      <c r="O151" s="42"/>
      <c r="P151" s="211">
        <f t="shared" si="21"/>
        <v>0</v>
      </c>
      <c r="Q151" s="211">
        <v>4.5319999999999999E-2</v>
      </c>
      <c r="R151" s="211">
        <f t="shared" si="22"/>
        <v>4.5319999999999999E-2</v>
      </c>
      <c r="S151" s="211">
        <v>0</v>
      </c>
      <c r="T151" s="212">
        <f t="shared" si="23"/>
        <v>0</v>
      </c>
      <c r="AR151" s="24" t="s">
        <v>273</v>
      </c>
      <c r="AT151" s="24" t="s">
        <v>173</v>
      </c>
      <c r="AU151" s="24" t="s">
        <v>83</v>
      </c>
      <c r="AY151" s="24" t="s">
        <v>171</v>
      </c>
      <c r="BE151" s="213">
        <f t="shared" si="24"/>
        <v>0</v>
      </c>
      <c r="BF151" s="213">
        <f t="shared" si="25"/>
        <v>0</v>
      </c>
      <c r="BG151" s="213">
        <f t="shared" si="26"/>
        <v>0</v>
      </c>
      <c r="BH151" s="213">
        <f t="shared" si="27"/>
        <v>0</v>
      </c>
      <c r="BI151" s="213">
        <f t="shared" si="28"/>
        <v>0</v>
      </c>
      <c r="BJ151" s="24" t="s">
        <v>79</v>
      </c>
      <c r="BK151" s="213">
        <f t="shared" si="29"/>
        <v>0</v>
      </c>
      <c r="BL151" s="24" t="s">
        <v>273</v>
      </c>
      <c r="BM151" s="24" t="s">
        <v>2072</v>
      </c>
    </row>
    <row r="152" spans="2:65" s="1" customFormat="1" ht="31.5" customHeight="1">
      <c r="B152" s="41"/>
      <c r="C152" s="202" t="s">
        <v>558</v>
      </c>
      <c r="D152" s="202" t="s">
        <v>173</v>
      </c>
      <c r="E152" s="203" t="s">
        <v>2073</v>
      </c>
      <c r="F152" s="204" t="s">
        <v>2074</v>
      </c>
      <c r="G152" s="205" t="s">
        <v>176</v>
      </c>
      <c r="H152" s="206">
        <v>12</v>
      </c>
      <c r="I152" s="207"/>
      <c r="J152" s="208">
        <f t="shared" si="20"/>
        <v>0</v>
      </c>
      <c r="K152" s="204" t="s">
        <v>21</v>
      </c>
      <c r="L152" s="61"/>
      <c r="M152" s="209" t="s">
        <v>21</v>
      </c>
      <c r="N152" s="210" t="s">
        <v>43</v>
      </c>
      <c r="O152" s="42"/>
      <c r="P152" s="211">
        <f t="shared" si="21"/>
        <v>0</v>
      </c>
      <c r="Q152" s="211">
        <v>0</v>
      </c>
      <c r="R152" s="211">
        <f t="shared" si="22"/>
        <v>0</v>
      </c>
      <c r="S152" s="211">
        <v>0</v>
      </c>
      <c r="T152" s="212">
        <f t="shared" si="23"/>
        <v>0</v>
      </c>
      <c r="AR152" s="24" t="s">
        <v>273</v>
      </c>
      <c r="AT152" s="24" t="s">
        <v>173</v>
      </c>
      <c r="AU152" s="24" t="s">
        <v>83</v>
      </c>
      <c r="AY152" s="24" t="s">
        <v>171</v>
      </c>
      <c r="BE152" s="213">
        <f t="shared" si="24"/>
        <v>0</v>
      </c>
      <c r="BF152" s="213">
        <f t="shared" si="25"/>
        <v>0</v>
      </c>
      <c r="BG152" s="213">
        <f t="shared" si="26"/>
        <v>0</v>
      </c>
      <c r="BH152" s="213">
        <f t="shared" si="27"/>
        <v>0</v>
      </c>
      <c r="BI152" s="213">
        <f t="shared" si="28"/>
        <v>0</v>
      </c>
      <c r="BJ152" s="24" t="s">
        <v>79</v>
      </c>
      <c r="BK152" s="213">
        <f t="shared" si="29"/>
        <v>0</v>
      </c>
      <c r="BL152" s="24" t="s">
        <v>273</v>
      </c>
      <c r="BM152" s="24" t="s">
        <v>2075</v>
      </c>
    </row>
    <row r="153" spans="2:65" s="1" customFormat="1" ht="31.5" customHeight="1">
      <c r="B153" s="41"/>
      <c r="C153" s="202" t="s">
        <v>563</v>
      </c>
      <c r="D153" s="202" t="s">
        <v>173</v>
      </c>
      <c r="E153" s="203" t="s">
        <v>2076</v>
      </c>
      <c r="F153" s="204" t="s">
        <v>2074</v>
      </c>
      <c r="G153" s="205" t="s">
        <v>176</v>
      </c>
      <c r="H153" s="206">
        <v>2</v>
      </c>
      <c r="I153" s="207"/>
      <c r="J153" s="208">
        <f t="shared" si="20"/>
        <v>0</v>
      </c>
      <c r="K153" s="204" t="s">
        <v>21</v>
      </c>
      <c r="L153" s="61"/>
      <c r="M153" s="209" t="s">
        <v>21</v>
      </c>
      <c r="N153" s="210" t="s">
        <v>43</v>
      </c>
      <c r="O153" s="42"/>
      <c r="P153" s="211">
        <f t="shared" si="21"/>
        <v>0</v>
      </c>
      <c r="Q153" s="211">
        <v>0</v>
      </c>
      <c r="R153" s="211">
        <f t="shared" si="22"/>
        <v>0</v>
      </c>
      <c r="S153" s="211">
        <v>0</v>
      </c>
      <c r="T153" s="212">
        <f t="shared" si="23"/>
        <v>0</v>
      </c>
      <c r="AR153" s="24" t="s">
        <v>273</v>
      </c>
      <c r="AT153" s="24" t="s">
        <v>173</v>
      </c>
      <c r="AU153" s="24" t="s">
        <v>83</v>
      </c>
      <c r="AY153" s="24" t="s">
        <v>171</v>
      </c>
      <c r="BE153" s="213">
        <f t="shared" si="24"/>
        <v>0</v>
      </c>
      <c r="BF153" s="213">
        <f t="shared" si="25"/>
        <v>0</v>
      </c>
      <c r="BG153" s="213">
        <f t="shared" si="26"/>
        <v>0</v>
      </c>
      <c r="BH153" s="213">
        <f t="shared" si="27"/>
        <v>0</v>
      </c>
      <c r="BI153" s="213">
        <f t="shared" si="28"/>
        <v>0</v>
      </c>
      <c r="BJ153" s="24" t="s">
        <v>79</v>
      </c>
      <c r="BK153" s="213">
        <f t="shared" si="29"/>
        <v>0</v>
      </c>
      <c r="BL153" s="24" t="s">
        <v>273</v>
      </c>
      <c r="BM153" s="24" t="s">
        <v>2077</v>
      </c>
    </row>
    <row r="154" spans="2:65" s="1" customFormat="1" ht="31.5" customHeight="1">
      <c r="B154" s="41"/>
      <c r="C154" s="202" t="s">
        <v>568</v>
      </c>
      <c r="D154" s="202" t="s">
        <v>173</v>
      </c>
      <c r="E154" s="203" t="s">
        <v>2078</v>
      </c>
      <c r="F154" s="204" t="s">
        <v>2074</v>
      </c>
      <c r="G154" s="205" t="s">
        <v>176</v>
      </c>
      <c r="H154" s="206">
        <v>2</v>
      </c>
      <c r="I154" s="207"/>
      <c r="J154" s="208">
        <f t="shared" si="20"/>
        <v>0</v>
      </c>
      <c r="K154" s="204" t="s">
        <v>21</v>
      </c>
      <c r="L154" s="61"/>
      <c r="M154" s="209" t="s">
        <v>21</v>
      </c>
      <c r="N154" s="210" t="s">
        <v>43</v>
      </c>
      <c r="O154" s="42"/>
      <c r="P154" s="211">
        <f t="shared" si="21"/>
        <v>0</v>
      </c>
      <c r="Q154" s="211">
        <v>0</v>
      </c>
      <c r="R154" s="211">
        <f t="shared" si="22"/>
        <v>0</v>
      </c>
      <c r="S154" s="211">
        <v>0</v>
      </c>
      <c r="T154" s="212">
        <f t="shared" si="23"/>
        <v>0</v>
      </c>
      <c r="AR154" s="24" t="s">
        <v>273</v>
      </c>
      <c r="AT154" s="24" t="s">
        <v>173</v>
      </c>
      <c r="AU154" s="24" t="s">
        <v>83</v>
      </c>
      <c r="AY154" s="24" t="s">
        <v>171</v>
      </c>
      <c r="BE154" s="213">
        <f t="shared" si="24"/>
        <v>0</v>
      </c>
      <c r="BF154" s="213">
        <f t="shared" si="25"/>
        <v>0</v>
      </c>
      <c r="BG154" s="213">
        <f t="shared" si="26"/>
        <v>0</v>
      </c>
      <c r="BH154" s="213">
        <f t="shared" si="27"/>
        <v>0</v>
      </c>
      <c r="BI154" s="213">
        <f t="shared" si="28"/>
        <v>0</v>
      </c>
      <c r="BJ154" s="24" t="s">
        <v>79</v>
      </c>
      <c r="BK154" s="213">
        <f t="shared" si="29"/>
        <v>0</v>
      </c>
      <c r="BL154" s="24" t="s">
        <v>273</v>
      </c>
      <c r="BM154" s="24" t="s">
        <v>2079</v>
      </c>
    </row>
    <row r="155" spans="2:65" s="11" customFormat="1" ht="29.85" customHeight="1">
      <c r="B155" s="185"/>
      <c r="C155" s="186"/>
      <c r="D155" s="199" t="s">
        <v>71</v>
      </c>
      <c r="E155" s="200" t="s">
        <v>1384</v>
      </c>
      <c r="F155" s="200" t="s">
        <v>1385</v>
      </c>
      <c r="G155" s="186"/>
      <c r="H155" s="186"/>
      <c r="I155" s="189"/>
      <c r="J155" s="201">
        <f>BK155</f>
        <v>0</v>
      </c>
      <c r="K155" s="186"/>
      <c r="L155" s="191"/>
      <c r="M155" s="192"/>
      <c r="N155" s="193"/>
      <c r="O155" s="193"/>
      <c r="P155" s="194">
        <f>SUM(P156:P158)</f>
        <v>0</v>
      </c>
      <c r="Q155" s="193"/>
      <c r="R155" s="194">
        <f>SUM(R156:R158)</f>
        <v>1.4234999999999999E-2</v>
      </c>
      <c r="S155" s="193"/>
      <c r="T155" s="195">
        <f>SUM(T156:T158)</f>
        <v>0</v>
      </c>
      <c r="AR155" s="196" t="s">
        <v>83</v>
      </c>
      <c r="AT155" s="197" t="s">
        <v>71</v>
      </c>
      <c r="AU155" s="197" t="s">
        <v>79</v>
      </c>
      <c r="AY155" s="196" t="s">
        <v>171</v>
      </c>
      <c r="BK155" s="198">
        <f>SUM(BK156:BK158)</f>
        <v>0</v>
      </c>
    </row>
    <row r="156" spans="2:65" s="1" customFormat="1" ht="44.25" customHeight="1">
      <c r="B156" s="41"/>
      <c r="C156" s="202" t="s">
        <v>573</v>
      </c>
      <c r="D156" s="202" t="s">
        <v>173</v>
      </c>
      <c r="E156" s="203" t="s">
        <v>2080</v>
      </c>
      <c r="F156" s="204" t="s">
        <v>2081</v>
      </c>
      <c r="G156" s="205" t="s">
        <v>281</v>
      </c>
      <c r="H156" s="206">
        <v>96</v>
      </c>
      <c r="I156" s="207"/>
      <c r="J156" s="208">
        <f>ROUND(I156*H156,2)</f>
        <v>0</v>
      </c>
      <c r="K156" s="204" t="s">
        <v>21</v>
      </c>
      <c r="L156" s="61"/>
      <c r="M156" s="209" t="s">
        <v>21</v>
      </c>
      <c r="N156" s="210" t="s">
        <v>43</v>
      </c>
      <c r="O156" s="42"/>
      <c r="P156" s="211">
        <f>O156*H156</f>
        <v>0</v>
      </c>
      <c r="Q156" s="211">
        <v>1.1E-4</v>
      </c>
      <c r="R156" s="211">
        <f>Q156*H156</f>
        <v>1.056E-2</v>
      </c>
      <c r="S156" s="211">
        <v>0</v>
      </c>
      <c r="T156" s="212">
        <f>S156*H156</f>
        <v>0</v>
      </c>
      <c r="AR156" s="24" t="s">
        <v>273</v>
      </c>
      <c r="AT156" s="24" t="s">
        <v>173</v>
      </c>
      <c r="AU156" s="24" t="s">
        <v>83</v>
      </c>
      <c r="AY156" s="24" t="s">
        <v>171</v>
      </c>
      <c r="BE156" s="213">
        <f>IF(N156="základní",J156,0)</f>
        <v>0</v>
      </c>
      <c r="BF156" s="213">
        <f>IF(N156="snížená",J156,0)</f>
        <v>0</v>
      </c>
      <c r="BG156" s="213">
        <f>IF(N156="zákl. přenesená",J156,0)</f>
        <v>0</v>
      </c>
      <c r="BH156" s="213">
        <f>IF(N156="sníž. přenesená",J156,0)</f>
        <v>0</v>
      </c>
      <c r="BI156" s="213">
        <f>IF(N156="nulová",J156,0)</f>
        <v>0</v>
      </c>
      <c r="BJ156" s="24" t="s">
        <v>79</v>
      </c>
      <c r="BK156" s="213">
        <f>ROUND(I156*H156,2)</f>
        <v>0</v>
      </c>
      <c r="BL156" s="24" t="s">
        <v>273</v>
      </c>
      <c r="BM156" s="24" t="s">
        <v>2082</v>
      </c>
    </row>
    <row r="157" spans="2:65" s="1" customFormat="1" ht="31.5" customHeight="1">
      <c r="B157" s="41"/>
      <c r="C157" s="202" t="s">
        <v>578</v>
      </c>
      <c r="D157" s="202" t="s">
        <v>173</v>
      </c>
      <c r="E157" s="203" t="s">
        <v>2083</v>
      </c>
      <c r="F157" s="204" t="s">
        <v>2084</v>
      </c>
      <c r="G157" s="205" t="s">
        <v>281</v>
      </c>
      <c r="H157" s="206">
        <v>81</v>
      </c>
      <c r="I157" s="207"/>
      <c r="J157" s="208">
        <f>ROUND(I157*H157,2)</f>
        <v>0</v>
      </c>
      <c r="K157" s="204" t="s">
        <v>21</v>
      </c>
      <c r="L157" s="61"/>
      <c r="M157" s="209" t="s">
        <v>21</v>
      </c>
      <c r="N157" s="210" t="s">
        <v>43</v>
      </c>
      <c r="O157" s="42"/>
      <c r="P157" s="211">
        <f>O157*H157</f>
        <v>0</v>
      </c>
      <c r="Q157" s="211">
        <v>3.0000000000000001E-5</v>
      </c>
      <c r="R157" s="211">
        <f>Q157*H157</f>
        <v>2.4299999999999999E-3</v>
      </c>
      <c r="S157" s="211">
        <v>0</v>
      </c>
      <c r="T157" s="212">
        <f>S157*H157</f>
        <v>0</v>
      </c>
      <c r="AR157" s="24" t="s">
        <v>273</v>
      </c>
      <c r="AT157" s="24" t="s">
        <v>173</v>
      </c>
      <c r="AU157" s="24" t="s">
        <v>83</v>
      </c>
      <c r="AY157" s="24" t="s">
        <v>171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24" t="s">
        <v>79</v>
      </c>
      <c r="BK157" s="213">
        <f>ROUND(I157*H157,2)</f>
        <v>0</v>
      </c>
      <c r="BL157" s="24" t="s">
        <v>273</v>
      </c>
      <c r="BM157" s="24" t="s">
        <v>2085</v>
      </c>
    </row>
    <row r="158" spans="2:65" s="1" customFormat="1" ht="31.5" customHeight="1">
      <c r="B158" s="41"/>
      <c r="C158" s="202" t="s">
        <v>585</v>
      </c>
      <c r="D158" s="202" t="s">
        <v>173</v>
      </c>
      <c r="E158" s="203" t="s">
        <v>2086</v>
      </c>
      <c r="F158" s="204" t="s">
        <v>2084</v>
      </c>
      <c r="G158" s="205" t="s">
        <v>184</v>
      </c>
      <c r="H158" s="206">
        <v>41.5</v>
      </c>
      <c r="I158" s="207"/>
      <c r="J158" s="208">
        <f>ROUND(I158*H158,2)</f>
        <v>0</v>
      </c>
      <c r="K158" s="204" t="s">
        <v>21</v>
      </c>
      <c r="L158" s="61"/>
      <c r="M158" s="209" t="s">
        <v>21</v>
      </c>
      <c r="N158" s="210" t="s">
        <v>43</v>
      </c>
      <c r="O158" s="42"/>
      <c r="P158" s="211">
        <f>O158*H158</f>
        <v>0</v>
      </c>
      <c r="Q158" s="211">
        <v>3.0000000000000001E-5</v>
      </c>
      <c r="R158" s="211">
        <f>Q158*H158</f>
        <v>1.245E-3</v>
      </c>
      <c r="S158" s="211">
        <v>0</v>
      </c>
      <c r="T158" s="212">
        <f>S158*H158</f>
        <v>0</v>
      </c>
      <c r="AR158" s="24" t="s">
        <v>273</v>
      </c>
      <c r="AT158" s="24" t="s">
        <v>173</v>
      </c>
      <c r="AU158" s="24" t="s">
        <v>83</v>
      </c>
      <c r="AY158" s="24" t="s">
        <v>171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24" t="s">
        <v>79</v>
      </c>
      <c r="BK158" s="213">
        <f>ROUND(I158*H158,2)</f>
        <v>0</v>
      </c>
      <c r="BL158" s="24" t="s">
        <v>273</v>
      </c>
      <c r="BM158" s="24" t="s">
        <v>2087</v>
      </c>
    </row>
    <row r="159" spans="2:65" s="11" customFormat="1" ht="37.35" customHeight="1">
      <c r="B159" s="185"/>
      <c r="C159" s="186"/>
      <c r="D159" s="199" t="s">
        <v>71</v>
      </c>
      <c r="E159" s="265" t="s">
        <v>2088</v>
      </c>
      <c r="F159" s="265" t="s">
        <v>2089</v>
      </c>
      <c r="G159" s="186"/>
      <c r="H159" s="186"/>
      <c r="I159" s="189"/>
      <c r="J159" s="266">
        <f>BK159</f>
        <v>0</v>
      </c>
      <c r="K159" s="186"/>
      <c r="L159" s="191"/>
      <c r="M159" s="192"/>
      <c r="N159" s="193"/>
      <c r="O159" s="193"/>
      <c r="P159" s="194">
        <f>SUM(P160:P171)</f>
        <v>0</v>
      </c>
      <c r="Q159" s="193"/>
      <c r="R159" s="194">
        <f>SUM(R160:R171)</f>
        <v>0</v>
      </c>
      <c r="S159" s="193"/>
      <c r="T159" s="195">
        <f>SUM(T160:T171)</f>
        <v>0</v>
      </c>
      <c r="AR159" s="196" t="s">
        <v>178</v>
      </c>
      <c r="AT159" s="197" t="s">
        <v>71</v>
      </c>
      <c r="AU159" s="197" t="s">
        <v>72</v>
      </c>
      <c r="AY159" s="196" t="s">
        <v>171</v>
      </c>
      <c r="BK159" s="198">
        <f>SUM(BK160:BK171)</f>
        <v>0</v>
      </c>
    </row>
    <row r="160" spans="2:65" s="1" customFormat="1" ht="31.5" customHeight="1">
      <c r="B160" s="41"/>
      <c r="C160" s="255" t="s">
        <v>590</v>
      </c>
      <c r="D160" s="255" t="s">
        <v>239</v>
      </c>
      <c r="E160" s="256" t="s">
        <v>797</v>
      </c>
      <c r="F160" s="257" t="s">
        <v>2090</v>
      </c>
      <c r="G160" s="258" t="s">
        <v>21</v>
      </c>
      <c r="H160" s="259">
        <v>0</v>
      </c>
      <c r="I160" s="260"/>
      <c r="J160" s="261">
        <f t="shared" ref="J160:J171" si="30">ROUND(I160*H160,2)</f>
        <v>0</v>
      </c>
      <c r="K160" s="257" t="s">
        <v>21</v>
      </c>
      <c r="L160" s="262"/>
      <c r="M160" s="263" t="s">
        <v>21</v>
      </c>
      <c r="N160" s="264" t="s">
        <v>43</v>
      </c>
      <c r="O160" s="42"/>
      <c r="P160" s="211">
        <f t="shared" ref="P160:P171" si="31">O160*H160</f>
        <v>0</v>
      </c>
      <c r="Q160" s="211">
        <v>0</v>
      </c>
      <c r="R160" s="211">
        <f t="shared" ref="R160:R171" si="32">Q160*H160</f>
        <v>0</v>
      </c>
      <c r="S160" s="211">
        <v>0</v>
      </c>
      <c r="T160" s="212">
        <f t="shared" ref="T160:T171" si="33">S160*H160</f>
        <v>0</v>
      </c>
      <c r="AR160" s="24" t="s">
        <v>2091</v>
      </c>
      <c r="AT160" s="24" t="s">
        <v>239</v>
      </c>
      <c r="AU160" s="24" t="s">
        <v>79</v>
      </c>
      <c r="AY160" s="24" t="s">
        <v>171</v>
      </c>
      <c r="BE160" s="213">
        <f t="shared" ref="BE160:BE171" si="34">IF(N160="základní",J160,0)</f>
        <v>0</v>
      </c>
      <c r="BF160" s="213">
        <f t="shared" ref="BF160:BF171" si="35">IF(N160="snížená",J160,0)</f>
        <v>0</v>
      </c>
      <c r="BG160" s="213">
        <f t="shared" ref="BG160:BG171" si="36">IF(N160="zákl. přenesená",J160,0)</f>
        <v>0</v>
      </c>
      <c r="BH160" s="213">
        <f t="shared" ref="BH160:BH171" si="37">IF(N160="sníž. přenesená",J160,0)</f>
        <v>0</v>
      </c>
      <c r="BI160" s="213">
        <f t="shared" ref="BI160:BI171" si="38">IF(N160="nulová",J160,0)</f>
        <v>0</v>
      </c>
      <c r="BJ160" s="24" t="s">
        <v>79</v>
      </c>
      <c r="BK160" s="213">
        <f t="shared" ref="BK160:BK171" si="39">ROUND(I160*H160,2)</f>
        <v>0</v>
      </c>
      <c r="BL160" s="24" t="s">
        <v>2091</v>
      </c>
      <c r="BM160" s="24" t="s">
        <v>2092</v>
      </c>
    </row>
    <row r="161" spans="2:65" s="1" customFormat="1" ht="22.5" customHeight="1">
      <c r="B161" s="41"/>
      <c r="C161" s="255" t="s">
        <v>594</v>
      </c>
      <c r="D161" s="255" t="s">
        <v>239</v>
      </c>
      <c r="E161" s="256" t="s">
        <v>803</v>
      </c>
      <c r="F161" s="257" t="s">
        <v>2093</v>
      </c>
      <c r="G161" s="258" t="s">
        <v>21</v>
      </c>
      <c r="H161" s="259">
        <v>0</v>
      </c>
      <c r="I161" s="260"/>
      <c r="J161" s="261">
        <f t="shared" si="30"/>
        <v>0</v>
      </c>
      <c r="K161" s="257" t="s">
        <v>21</v>
      </c>
      <c r="L161" s="262"/>
      <c r="M161" s="263" t="s">
        <v>21</v>
      </c>
      <c r="N161" s="264" t="s">
        <v>43</v>
      </c>
      <c r="O161" s="42"/>
      <c r="P161" s="211">
        <f t="shared" si="31"/>
        <v>0</v>
      </c>
      <c r="Q161" s="211">
        <v>0</v>
      </c>
      <c r="R161" s="211">
        <f t="shared" si="32"/>
        <v>0</v>
      </c>
      <c r="S161" s="211">
        <v>0</v>
      </c>
      <c r="T161" s="212">
        <f t="shared" si="33"/>
        <v>0</v>
      </c>
      <c r="AR161" s="24" t="s">
        <v>2091</v>
      </c>
      <c r="AT161" s="24" t="s">
        <v>239</v>
      </c>
      <c r="AU161" s="24" t="s">
        <v>79</v>
      </c>
      <c r="AY161" s="24" t="s">
        <v>171</v>
      </c>
      <c r="BE161" s="213">
        <f t="shared" si="34"/>
        <v>0</v>
      </c>
      <c r="BF161" s="213">
        <f t="shared" si="35"/>
        <v>0</v>
      </c>
      <c r="BG161" s="213">
        <f t="shared" si="36"/>
        <v>0</v>
      </c>
      <c r="BH161" s="213">
        <f t="shared" si="37"/>
        <v>0</v>
      </c>
      <c r="BI161" s="213">
        <f t="shared" si="38"/>
        <v>0</v>
      </c>
      <c r="BJ161" s="24" t="s">
        <v>79</v>
      </c>
      <c r="BK161" s="213">
        <f t="shared" si="39"/>
        <v>0</v>
      </c>
      <c r="BL161" s="24" t="s">
        <v>2091</v>
      </c>
      <c r="BM161" s="24" t="s">
        <v>2094</v>
      </c>
    </row>
    <row r="162" spans="2:65" s="1" customFormat="1" ht="22.5" customHeight="1">
      <c r="B162" s="41"/>
      <c r="C162" s="255" t="s">
        <v>601</v>
      </c>
      <c r="D162" s="255" t="s">
        <v>239</v>
      </c>
      <c r="E162" s="256" t="s">
        <v>808</v>
      </c>
      <c r="F162" s="257" t="s">
        <v>2095</v>
      </c>
      <c r="G162" s="258" t="s">
        <v>21</v>
      </c>
      <c r="H162" s="259">
        <v>0</v>
      </c>
      <c r="I162" s="260"/>
      <c r="J162" s="261">
        <f t="shared" si="30"/>
        <v>0</v>
      </c>
      <c r="K162" s="257" t="s">
        <v>21</v>
      </c>
      <c r="L162" s="262"/>
      <c r="M162" s="263" t="s">
        <v>21</v>
      </c>
      <c r="N162" s="264" t="s">
        <v>43</v>
      </c>
      <c r="O162" s="42"/>
      <c r="P162" s="211">
        <f t="shared" si="31"/>
        <v>0</v>
      </c>
      <c r="Q162" s="211">
        <v>0</v>
      </c>
      <c r="R162" s="211">
        <f t="shared" si="32"/>
        <v>0</v>
      </c>
      <c r="S162" s="211">
        <v>0</v>
      </c>
      <c r="T162" s="212">
        <f t="shared" si="33"/>
        <v>0</v>
      </c>
      <c r="AR162" s="24" t="s">
        <v>2091</v>
      </c>
      <c r="AT162" s="24" t="s">
        <v>239</v>
      </c>
      <c r="AU162" s="24" t="s">
        <v>79</v>
      </c>
      <c r="AY162" s="24" t="s">
        <v>171</v>
      </c>
      <c r="BE162" s="213">
        <f t="shared" si="34"/>
        <v>0</v>
      </c>
      <c r="BF162" s="213">
        <f t="shared" si="35"/>
        <v>0</v>
      </c>
      <c r="BG162" s="213">
        <f t="shared" si="36"/>
        <v>0</v>
      </c>
      <c r="BH162" s="213">
        <f t="shared" si="37"/>
        <v>0</v>
      </c>
      <c r="BI162" s="213">
        <f t="shared" si="38"/>
        <v>0</v>
      </c>
      <c r="BJ162" s="24" t="s">
        <v>79</v>
      </c>
      <c r="BK162" s="213">
        <f t="shared" si="39"/>
        <v>0</v>
      </c>
      <c r="BL162" s="24" t="s">
        <v>2091</v>
      </c>
      <c r="BM162" s="24" t="s">
        <v>2096</v>
      </c>
    </row>
    <row r="163" spans="2:65" s="1" customFormat="1" ht="44.25" customHeight="1">
      <c r="B163" s="41"/>
      <c r="C163" s="255" t="s">
        <v>605</v>
      </c>
      <c r="D163" s="255" t="s">
        <v>239</v>
      </c>
      <c r="E163" s="256" t="s">
        <v>813</v>
      </c>
      <c r="F163" s="257" t="s">
        <v>2097</v>
      </c>
      <c r="G163" s="258" t="s">
        <v>21</v>
      </c>
      <c r="H163" s="259">
        <v>0</v>
      </c>
      <c r="I163" s="260"/>
      <c r="J163" s="261">
        <f t="shared" si="30"/>
        <v>0</v>
      </c>
      <c r="K163" s="257" t="s">
        <v>21</v>
      </c>
      <c r="L163" s="262"/>
      <c r="M163" s="263" t="s">
        <v>21</v>
      </c>
      <c r="N163" s="264" t="s">
        <v>43</v>
      </c>
      <c r="O163" s="42"/>
      <c r="P163" s="211">
        <f t="shared" si="31"/>
        <v>0</v>
      </c>
      <c r="Q163" s="211">
        <v>0</v>
      </c>
      <c r="R163" s="211">
        <f t="shared" si="32"/>
        <v>0</v>
      </c>
      <c r="S163" s="211">
        <v>0</v>
      </c>
      <c r="T163" s="212">
        <f t="shared" si="33"/>
        <v>0</v>
      </c>
      <c r="AR163" s="24" t="s">
        <v>2091</v>
      </c>
      <c r="AT163" s="24" t="s">
        <v>239</v>
      </c>
      <c r="AU163" s="24" t="s">
        <v>79</v>
      </c>
      <c r="AY163" s="24" t="s">
        <v>171</v>
      </c>
      <c r="BE163" s="213">
        <f t="shared" si="34"/>
        <v>0</v>
      </c>
      <c r="BF163" s="213">
        <f t="shared" si="35"/>
        <v>0</v>
      </c>
      <c r="BG163" s="213">
        <f t="shared" si="36"/>
        <v>0</v>
      </c>
      <c r="BH163" s="213">
        <f t="shared" si="37"/>
        <v>0</v>
      </c>
      <c r="BI163" s="213">
        <f t="shared" si="38"/>
        <v>0</v>
      </c>
      <c r="BJ163" s="24" t="s">
        <v>79</v>
      </c>
      <c r="BK163" s="213">
        <f t="shared" si="39"/>
        <v>0</v>
      </c>
      <c r="BL163" s="24" t="s">
        <v>2091</v>
      </c>
      <c r="BM163" s="24" t="s">
        <v>2098</v>
      </c>
    </row>
    <row r="164" spans="2:65" s="1" customFormat="1" ht="44.25" customHeight="1">
      <c r="B164" s="41"/>
      <c r="C164" s="255" t="s">
        <v>610</v>
      </c>
      <c r="D164" s="255" t="s">
        <v>239</v>
      </c>
      <c r="E164" s="256" t="s">
        <v>821</v>
      </c>
      <c r="F164" s="257" t="s">
        <v>2097</v>
      </c>
      <c r="G164" s="258" t="s">
        <v>21</v>
      </c>
      <c r="H164" s="259">
        <v>0</v>
      </c>
      <c r="I164" s="260"/>
      <c r="J164" s="261">
        <f t="shared" si="30"/>
        <v>0</v>
      </c>
      <c r="K164" s="257" t="s">
        <v>21</v>
      </c>
      <c r="L164" s="262"/>
      <c r="M164" s="263" t="s">
        <v>21</v>
      </c>
      <c r="N164" s="264" t="s">
        <v>43</v>
      </c>
      <c r="O164" s="42"/>
      <c r="P164" s="211">
        <f t="shared" si="31"/>
        <v>0</v>
      </c>
      <c r="Q164" s="211">
        <v>0</v>
      </c>
      <c r="R164" s="211">
        <f t="shared" si="32"/>
        <v>0</v>
      </c>
      <c r="S164" s="211">
        <v>0</v>
      </c>
      <c r="T164" s="212">
        <f t="shared" si="33"/>
        <v>0</v>
      </c>
      <c r="AR164" s="24" t="s">
        <v>2091</v>
      </c>
      <c r="AT164" s="24" t="s">
        <v>239</v>
      </c>
      <c r="AU164" s="24" t="s">
        <v>79</v>
      </c>
      <c r="AY164" s="24" t="s">
        <v>171</v>
      </c>
      <c r="BE164" s="213">
        <f t="shared" si="34"/>
        <v>0</v>
      </c>
      <c r="BF164" s="213">
        <f t="shared" si="35"/>
        <v>0</v>
      </c>
      <c r="BG164" s="213">
        <f t="shared" si="36"/>
        <v>0</v>
      </c>
      <c r="BH164" s="213">
        <f t="shared" si="37"/>
        <v>0</v>
      </c>
      <c r="BI164" s="213">
        <f t="shared" si="38"/>
        <v>0</v>
      </c>
      <c r="BJ164" s="24" t="s">
        <v>79</v>
      </c>
      <c r="BK164" s="213">
        <f t="shared" si="39"/>
        <v>0</v>
      </c>
      <c r="BL164" s="24" t="s">
        <v>2091</v>
      </c>
      <c r="BM164" s="24" t="s">
        <v>2099</v>
      </c>
    </row>
    <row r="165" spans="2:65" s="1" customFormat="1" ht="44.25" customHeight="1">
      <c r="B165" s="41"/>
      <c r="C165" s="255" t="s">
        <v>614</v>
      </c>
      <c r="D165" s="255" t="s">
        <v>239</v>
      </c>
      <c r="E165" s="256" t="s">
        <v>829</v>
      </c>
      <c r="F165" s="257" t="s">
        <v>2097</v>
      </c>
      <c r="G165" s="258" t="s">
        <v>21</v>
      </c>
      <c r="H165" s="259">
        <v>0</v>
      </c>
      <c r="I165" s="260"/>
      <c r="J165" s="261">
        <f t="shared" si="30"/>
        <v>0</v>
      </c>
      <c r="K165" s="257" t="s">
        <v>21</v>
      </c>
      <c r="L165" s="262"/>
      <c r="M165" s="263" t="s">
        <v>21</v>
      </c>
      <c r="N165" s="264" t="s">
        <v>43</v>
      </c>
      <c r="O165" s="42"/>
      <c r="P165" s="211">
        <f t="shared" si="31"/>
        <v>0</v>
      </c>
      <c r="Q165" s="211">
        <v>0</v>
      </c>
      <c r="R165" s="211">
        <f t="shared" si="32"/>
        <v>0</v>
      </c>
      <c r="S165" s="211">
        <v>0</v>
      </c>
      <c r="T165" s="212">
        <f t="shared" si="33"/>
        <v>0</v>
      </c>
      <c r="AR165" s="24" t="s">
        <v>2091</v>
      </c>
      <c r="AT165" s="24" t="s">
        <v>239</v>
      </c>
      <c r="AU165" s="24" t="s">
        <v>79</v>
      </c>
      <c r="AY165" s="24" t="s">
        <v>171</v>
      </c>
      <c r="BE165" s="213">
        <f t="shared" si="34"/>
        <v>0</v>
      </c>
      <c r="BF165" s="213">
        <f t="shared" si="35"/>
        <v>0</v>
      </c>
      <c r="BG165" s="213">
        <f t="shared" si="36"/>
        <v>0</v>
      </c>
      <c r="BH165" s="213">
        <f t="shared" si="37"/>
        <v>0</v>
      </c>
      <c r="BI165" s="213">
        <f t="shared" si="38"/>
        <v>0</v>
      </c>
      <c r="BJ165" s="24" t="s">
        <v>79</v>
      </c>
      <c r="BK165" s="213">
        <f t="shared" si="39"/>
        <v>0</v>
      </c>
      <c r="BL165" s="24" t="s">
        <v>2091</v>
      </c>
      <c r="BM165" s="24" t="s">
        <v>2100</v>
      </c>
    </row>
    <row r="166" spans="2:65" s="1" customFormat="1" ht="44.25" customHeight="1">
      <c r="B166" s="41"/>
      <c r="C166" s="255" t="s">
        <v>618</v>
      </c>
      <c r="D166" s="255" t="s">
        <v>239</v>
      </c>
      <c r="E166" s="256" t="s">
        <v>839</v>
      </c>
      <c r="F166" s="257" t="s">
        <v>2097</v>
      </c>
      <c r="G166" s="258" t="s">
        <v>21</v>
      </c>
      <c r="H166" s="259">
        <v>0</v>
      </c>
      <c r="I166" s="260"/>
      <c r="J166" s="261">
        <f t="shared" si="30"/>
        <v>0</v>
      </c>
      <c r="K166" s="257" t="s">
        <v>21</v>
      </c>
      <c r="L166" s="262"/>
      <c r="M166" s="263" t="s">
        <v>21</v>
      </c>
      <c r="N166" s="264" t="s">
        <v>43</v>
      </c>
      <c r="O166" s="42"/>
      <c r="P166" s="211">
        <f t="shared" si="31"/>
        <v>0</v>
      </c>
      <c r="Q166" s="211">
        <v>0</v>
      </c>
      <c r="R166" s="211">
        <f t="shared" si="32"/>
        <v>0</v>
      </c>
      <c r="S166" s="211">
        <v>0</v>
      </c>
      <c r="T166" s="212">
        <f t="shared" si="33"/>
        <v>0</v>
      </c>
      <c r="AR166" s="24" t="s">
        <v>2091</v>
      </c>
      <c r="AT166" s="24" t="s">
        <v>239</v>
      </c>
      <c r="AU166" s="24" t="s">
        <v>79</v>
      </c>
      <c r="AY166" s="24" t="s">
        <v>171</v>
      </c>
      <c r="BE166" s="213">
        <f t="shared" si="34"/>
        <v>0</v>
      </c>
      <c r="BF166" s="213">
        <f t="shared" si="35"/>
        <v>0</v>
      </c>
      <c r="BG166" s="213">
        <f t="shared" si="36"/>
        <v>0</v>
      </c>
      <c r="BH166" s="213">
        <f t="shared" si="37"/>
        <v>0</v>
      </c>
      <c r="BI166" s="213">
        <f t="shared" si="38"/>
        <v>0</v>
      </c>
      <c r="BJ166" s="24" t="s">
        <v>79</v>
      </c>
      <c r="BK166" s="213">
        <f t="shared" si="39"/>
        <v>0</v>
      </c>
      <c r="BL166" s="24" t="s">
        <v>2091</v>
      </c>
      <c r="BM166" s="24" t="s">
        <v>2101</v>
      </c>
    </row>
    <row r="167" spans="2:65" s="1" customFormat="1" ht="44.25" customHeight="1">
      <c r="B167" s="41"/>
      <c r="C167" s="255" t="s">
        <v>622</v>
      </c>
      <c r="D167" s="255" t="s">
        <v>239</v>
      </c>
      <c r="E167" s="256" t="s">
        <v>849</v>
      </c>
      <c r="F167" s="257" t="s">
        <v>2097</v>
      </c>
      <c r="G167" s="258" t="s">
        <v>21</v>
      </c>
      <c r="H167" s="259">
        <v>0</v>
      </c>
      <c r="I167" s="260"/>
      <c r="J167" s="261">
        <f t="shared" si="30"/>
        <v>0</v>
      </c>
      <c r="K167" s="257" t="s">
        <v>21</v>
      </c>
      <c r="L167" s="262"/>
      <c r="M167" s="263" t="s">
        <v>21</v>
      </c>
      <c r="N167" s="264" t="s">
        <v>43</v>
      </c>
      <c r="O167" s="42"/>
      <c r="P167" s="211">
        <f t="shared" si="31"/>
        <v>0</v>
      </c>
      <c r="Q167" s="211">
        <v>0</v>
      </c>
      <c r="R167" s="211">
        <f t="shared" si="32"/>
        <v>0</v>
      </c>
      <c r="S167" s="211">
        <v>0</v>
      </c>
      <c r="T167" s="212">
        <f t="shared" si="33"/>
        <v>0</v>
      </c>
      <c r="AR167" s="24" t="s">
        <v>2091</v>
      </c>
      <c r="AT167" s="24" t="s">
        <v>239</v>
      </c>
      <c r="AU167" s="24" t="s">
        <v>79</v>
      </c>
      <c r="AY167" s="24" t="s">
        <v>171</v>
      </c>
      <c r="BE167" s="213">
        <f t="shared" si="34"/>
        <v>0</v>
      </c>
      <c r="BF167" s="213">
        <f t="shared" si="35"/>
        <v>0</v>
      </c>
      <c r="BG167" s="213">
        <f t="shared" si="36"/>
        <v>0</v>
      </c>
      <c r="BH167" s="213">
        <f t="shared" si="37"/>
        <v>0</v>
      </c>
      <c r="BI167" s="213">
        <f t="shared" si="38"/>
        <v>0</v>
      </c>
      <c r="BJ167" s="24" t="s">
        <v>79</v>
      </c>
      <c r="BK167" s="213">
        <f t="shared" si="39"/>
        <v>0</v>
      </c>
      <c r="BL167" s="24" t="s">
        <v>2091</v>
      </c>
      <c r="BM167" s="24" t="s">
        <v>2102</v>
      </c>
    </row>
    <row r="168" spans="2:65" s="1" customFormat="1" ht="44.25" customHeight="1">
      <c r="B168" s="41"/>
      <c r="C168" s="255" t="s">
        <v>626</v>
      </c>
      <c r="D168" s="255" t="s">
        <v>239</v>
      </c>
      <c r="E168" s="256" t="s">
        <v>784</v>
      </c>
      <c r="F168" s="257" t="s">
        <v>2097</v>
      </c>
      <c r="G168" s="258" t="s">
        <v>21</v>
      </c>
      <c r="H168" s="259">
        <v>0</v>
      </c>
      <c r="I168" s="260"/>
      <c r="J168" s="261">
        <f t="shared" si="30"/>
        <v>0</v>
      </c>
      <c r="K168" s="257" t="s">
        <v>21</v>
      </c>
      <c r="L168" s="262"/>
      <c r="M168" s="263" t="s">
        <v>21</v>
      </c>
      <c r="N168" s="264" t="s">
        <v>43</v>
      </c>
      <c r="O168" s="42"/>
      <c r="P168" s="211">
        <f t="shared" si="31"/>
        <v>0</v>
      </c>
      <c r="Q168" s="211">
        <v>0</v>
      </c>
      <c r="R168" s="211">
        <f t="shared" si="32"/>
        <v>0</v>
      </c>
      <c r="S168" s="211">
        <v>0</v>
      </c>
      <c r="T168" s="212">
        <f t="shared" si="33"/>
        <v>0</v>
      </c>
      <c r="AR168" s="24" t="s">
        <v>2091</v>
      </c>
      <c r="AT168" s="24" t="s">
        <v>239</v>
      </c>
      <c r="AU168" s="24" t="s">
        <v>79</v>
      </c>
      <c r="AY168" s="24" t="s">
        <v>171</v>
      </c>
      <c r="BE168" s="213">
        <f t="shared" si="34"/>
        <v>0</v>
      </c>
      <c r="BF168" s="213">
        <f t="shared" si="35"/>
        <v>0</v>
      </c>
      <c r="BG168" s="213">
        <f t="shared" si="36"/>
        <v>0</v>
      </c>
      <c r="BH168" s="213">
        <f t="shared" si="37"/>
        <v>0</v>
      </c>
      <c r="BI168" s="213">
        <f t="shared" si="38"/>
        <v>0</v>
      </c>
      <c r="BJ168" s="24" t="s">
        <v>79</v>
      </c>
      <c r="BK168" s="213">
        <f t="shared" si="39"/>
        <v>0</v>
      </c>
      <c r="BL168" s="24" t="s">
        <v>2091</v>
      </c>
      <c r="BM168" s="24" t="s">
        <v>2103</v>
      </c>
    </row>
    <row r="169" spans="2:65" s="1" customFormat="1" ht="44.25" customHeight="1">
      <c r="B169" s="41"/>
      <c r="C169" s="255" t="s">
        <v>633</v>
      </c>
      <c r="D169" s="255" t="s">
        <v>239</v>
      </c>
      <c r="E169" s="256" t="s">
        <v>844</v>
      </c>
      <c r="F169" s="257" t="s">
        <v>2097</v>
      </c>
      <c r="G169" s="258" t="s">
        <v>21</v>
      </c>
      <c r="H169" s="259">
        <v>0</v>
      </c>
      <c r="I169" s="260"/>
      <c r="J169" s="261">
        <f t="shared" si="30"/>
        <v>0</v>
      </c>
      <c r="K169" s="257" t="s">
        <v>21</v>
      </c>
      <c r="L169" s="262"/>
      <c r="M169" s="263" t="s">
        <v>21</v>
      </c>
      <c r="N169" s="264" t="s">
        <v>43</v>
      </c>
      <c r="O169" s="42"/>
      <c r="P169" s="211">
        <f t="shared" si="31"/>
        <v>0</v>
      </c>
      <c r="Q169" s="211">
        <v>0</v>
      </c>
      <c r="R169" s="211">
        <f t="shared" si="32"/>
        <v>0</v>
      </c>
      <c r="S169" s="211">
        <v>0</v>
      </c>
      <c r="T169" s="212">
        <f t="shared" si="33"/>
        <v>0</v>
      </c>
      <c r="AR169" s="24" t="s">
        <v>2091</v>
      </c>
      <c r="AT169" s="24" t="s">
        <v>239</v>
      </c>
      <c r="AU169" s="24" t="s">
        <v>79</v>
      </c>
      <c r="AY169" s="24" t="s">
        <v>171</v>
      </c>
      <c r="BE169" s="213">
        <f t="shared" si="34"/>
        <v>0</v>
      </c>
      <c r="BF169" s="213">
        <f t="shared" si="35"/>
        <v>0</v>
      </c>
      <c r="BG169" s="213">
        <f t="shared" si="36"/>
        <v>0</v>
      </c>
      <c r="BH169" s="213">
        <f t="shared" si="37"/>
        <v>0</v>
      </c>
      <c r="BI169" s="213">
        <f t="shared" si="38"/>
        <v>0</v>
      </c>
      <c r="BJ169" s="24" t="s">
        <v>79</v>
      </c>
      <c r="BK169" s="213">
        <f t="shared" si="39"/>
        <v>0</v>
      </c>
      <c r="BL169" s="24" t="s">
        <v>2091</v>
      </c>
      <c r="BM169" s="24" t="s">
        <v>2104</v>
      </c>
    </row>
    <row r="170" spans="2:65" s="1" customFormat="1" ht="44.25" customHeight="1">
      <c r="B170" s="41"/>
      <c r="C170" s="255" t="s">
        <v>641</v>
      </c>
      <c r="D170" s="255" t="s">
        <v>239</v>
      </c>
      <c r="E170" s="256" t="s">
        <v>2105</v>
      </c>
      <c r="F170" s="257" t="s">
        <v>2097</v>
      </c>
      <c r="G170" s="258" t="s">
        <v>21</v>
      </c>
      <c r="H170" s="259">
        <v>0</v>
      </c>
      <c r="I170" s="260"/>
      <c r="J170" s="261">
        <f t="shared" si="30"/>
        <v>0</v>
      </c>
      <c r="K170" s="257" t="s">
        <v>21</v>
      </c>
      <c r="L170" s="262"/>
      <c r="M170" s="263" t="s">
        <v>21</v>
      </c>
      <c r="N170" s="264" t="s">
        <v>43</v>
      </c>
      <c r="O170" s="42"/>
      <c r="P170" s="211">
        <f t="shared" si="31"/>
        <v>0</v>
      </c>
      <c r="Q170" s="211">
        <v>0</v>
      </c>
      <c r="R170" s="211">
        <f t="shared" si="32"/>
        <v>0</v>
      </c>
      <c r="S170" s="211">
        <v>0</v>
      </c>
      <c r="T170" s="212">
        <f t="shared" si="33"/>
        <v>0</v>
      </c>
      <c r="AR170" s="24" t="s">
        <v>2091</v>
      </c>
      <c r="AT170" s="24" t="s">
        <v>239</v>
      </c>
      <c r="AU170" s="24" t="s">
        <v>79</v>
      </c>
      <c r="AY170" s="24" t="s">
        <v>171</v>
      </c>
      <c r="BE170" s="213">
        <f t="shared" si="34"/>
        <v>0</v>
      </c>
      <c r="BF170" s="213">
        <f t="shared" si="35"/>
        <v>0</v>
      </c>
      <c r="BG170" s="213">
        <f t="shared" si="36"/>
        <v>0</v>
      </c>
      <c r="BH170" s="213">
        <f t="shared" si="37"/>
        <v>0</v>
      </c>
      <c r="BI170" s="213">
        <f t="shared" si="38"/>
        <v>0</v>
      </c>
      <c r="BJ170" s="24" t="s">
        <v>79</v>
      </c>
      <c r="BK170" s="213">
        <f t="shared" si="39"/>
        <v>0</v>
      </c>
      <c r="BL170" s="24" t="s">
        <v>2091</v>
      </c>
      <c r="BM170" s="24" t="s">
        <v>2106</v>
      </c>
    </row>
    <row r="171" spans="2:65" s="1" customFormat="1" ht="44.25" customHeight="1">
      <c r="B171" s="41"/>
      <c r="C171" s="255" t="s">
        <v>647</v>
      </c>
      <c r="D171" s="255" t="s">
        <v>239</v>
      </c>
      <c r="E171" s="256" t="s">
        <v>913</v>
      </c>
      <c r="F171" s="257" t="s">
        <v>2097</v>
      </c>
      <c r="G171" s="258" t="s">
        <v>21</v>
      </c>
      <c r="H171" s="259">
        <v>0</v>
      </c>
      <c r="I171" s="260"/>
      <c r="J171" s="261">
        <f t="shared" si="30"/>
        <v>0</v>
      </c>
      <c r="K171" s="257" t="s">
        <v>21</v>
      </c>
      <c r="L171" s="262"/>
      <c r="M171" s="263" t="s">
        <v>21</v>
      </c>
      <c r="N171" s="264" t="s">
        <v>43</v>
      </c>
      <c r="O171" s="42"/>
      <c r="P171" s="211">
        <f t="shared" si="31"/>
        <v>0</v>
      </c>
      <c r="Q171" s="211">
        <v>0</v>
      </c>
      <c r="R171" s="211">
        <f t="shared" si="32"/>
        <v>0</v>
      </c>
      <c r="S171" s="211">
        <v>0</v>
      </c>
      <c r="T171" s="212">
        <f t="shared" si="33"/>
        <v>0</v>
      </c>
      <c r="AR171" s="24" t="s">
        <v>2091</v>
      </c>
      <c r="AT171" s="24" t="s">
        <v>239</v>
      </c>
      <c r="AU171" s="24" t="s">
        <v>79</v>
      </c>
      <c r="AY171" s="24" t="s">
        <v>171</v>
      </c>
      <c r="BE171" s="213">
        <f t="shared" si="34"/>
        <v>0</v>
      </c>
      <c r="BF171" s="213">
        <f t="shared" si="35"/>
        <v>0</v>
      </c>
      <c r="BG171" s="213">
        <f t="shared" si="36"/>
        <v>0</v>
      </c>
      <c r="BH171" s="213">
        <f t="shared" si="37"/>
        <v>0</v>
      </c>
      <c r="BI171" s="213">
        <f t="shared" si="38"/>
        <v>0</v>
      </c>
      <c r="BJ171" s="24" t="s">
        <v>79</v>
      </c>
      <c r="BK171" s="213">
        <f t="shared" si="39"/>
        <v>0</v>
      </c>
      <c r="BL171" s="24" t="s">
        <v>2091</v>
      </c>
      <c r="BM171" s="24" t="s">
        <v>2107</v>
      </c>
    </row>
    <row r="172" spans="2:65" s="11" customFormat="1" ht="37.35" customHeight="1">
      <c r="B172" s="185"/>
      <c r="C172" s="186"/>
      <c r="D172" s="199" t="s">
        <v>71</v>
      </c>
      <c r="E172" s="265" t="s">
        <v>1449</v>
      </c>
      <c r="F172" s="265" t="s">
        <v>2108</v>
      </c>
      <c r="G172" s="186"/>
      <c r="H172" s="186"/>
      <c r="I172" s="189"/>
      <c r="J172" s="266">
        <f>BK172</f>
        <v>0</v>
      </c>
      <c r="K172" s="186"/>
      <c r="L172" s="191"/>
      <c r="M172" s="192"/>
      <c r="N172" s="193"/>
      <c r="O172" s="193"/>
      <c r="P172" s="194">
        <f>SUM(P173:P175)</f>
        <v>0</v>
      </c>
      <c r="Q172" s="193"/>
      <c r="R172" s="194">
        <f>SUM(R173:R175)</f>
        <v>0</v>
      </c>
      <c r="S172" s="193"/>
      <c r="T172" s="195">
        <f>SUM(T173:T175)</f>
        <v>0</v>
      </c>
      <c r="AR172" s="196" t="s">
        <v>178</v>
      </c>
      <c r="AT172" s="197" t="s">
        <v>71</v>
      </c>
      <c r="AU172" s="197" t="s">
        <v>72</v>
      </c>
      <c r="AY172" s="196" t="s">
        <v>171</v>
      </c>
      <c r="BK172" s="198">
        <f>SUM(BK173:BK175)</f>
        <v>0</v>
      </c>
    </row>
    <row r="173" spans="2:65" s="1" customFormat="1" ht="22.5" customHeight="1">
      <c r="B173" s="41"/>
      <c r="C173" s="202" t="s">
        <v>653</v>
      </c>
      <c r="D173" s="202" t="s">
        <v>173</v>
      </c>
      <c r="E173" s="203" t="s">
        <v>2109</v>
      </c>
      <c r="F173" s="204" t="s">
        <v>2110</v>
      </c>
      <c r="G173" s="205" t="s">
        <v>2111</v>
      </c>
      <c r="H173" s="206">
        <v>72</v>
      </c>
      <c r="I173" s="207"/>
      <c r="J173" s="208">
        <f>ROUND(I173*H173,2)</f>
        <v>0</v>
      </c>
      <c r="K173" s="204" t="s">
        <v>21</v>
      </c>
      <c r="L173" s="61"/>
      <c r="M173" s="209" t="s">
        <v>21</v>
      </c>
      <c r="N173" s="210" t="s">
        <v>43</v>
      </c>
      <c r="O173" s="42"/>
      <c r="P173" s="211">
        <f>O173*H173</f>
        <v>0</v>
      </c>
      <c r="Q173" s="211">
        <v>0</v>
      </c>
      <c r="R173" s="211">
        <f>Q173*H173</f>
        <v>0</v>
      </c>
      <c r="S173" s="211">
        <v>0</v>
      </c>
      <c r="T173" s="212">
        <f>S173*H173</f>
        <v>0</v>
      </c>
      <c r="AR173" s="24" t="s">
        <v>2091</v>
      </c>
      <c r="AT173" s="24" t="s">
        <v>173</v>
      </c>
      <c r="AU173" s="24" t="s">
        <v>79</v>
      </c>
      <c r="AY173" s="24" t="s">
        <v>171</v>
      </c>
      <c r="BE173" s="213">
        <f>IF(N173="základní",J173,0)</f>
        <v>0</v>
      </c>
      <c r="BF173" s="213">
        <f>IF(N173="snížená",J173,0)</f>
        <v>0</v>
      </c>
      <c r="BG173" s="213">
        <f>IF(N173="zákl. přenesená",J173,0)</f>
        <v>0</v>
      </c>
      <c r="BH173" s="213">
        <f>IF(N173="sníž. přenesená",J173,0)</f>
        <v>0</v>
      </c>
      <c r="BI173" s="213">
        <f>IF(N173="nulová",J173,0)</f>
        <v>0</v>
      </c>
      <c r="BJ173" s="24" t="s">
        <v>79</v>
      </c>
      <c r="BK173" s="213">
        <f>ROUND(I173*H173,2)</f>
        <v>0</v>
      </c>
      <c r="BL173" s="24" t="s">
        <v>2091</v>
      </c>
      <c r="BM173" s="24" t="s">
        <v>2112</v>
      </c>
    </row>
    <row r="174" spans="2:65" s="1" customFormat="1" ht="22.5" customHeight="1">
      <c r="B174" s="41"/>
      <c r="C174" s="202" t="s">
        <v>659</v>
      </c>
      <c r="D174" s="202" t="s">
        <v>173</v>
      </c>
      <c r="E174" s="203" t="s">
        <v>2113</v>
      </c>
      <c r="F174" s="204" t="s">
        <v>2114</v>
      </c>
      <c r="G174" s="205" t="s">
        <v>2111</v>
      </c>
      <c r="H174" s="206">
        <v>30</v>
      </c>
      <c r="I174" s="207"/>
      <c r="J174" s="208">
        <f>ROUND(I174*H174,2)</f>
        <v>0</v>
      </c>
      <c r="K174" s="204" t="s">
        <v>21</v>
      </c>
      <c r="L174" s="61"/>
      <c r="M174" s="209" t="s">
        <v>21</v>
      </c>
      <c r="N174" s="210" t="s">
        <v>43</v>
      </c>
      <c r="O174" s="42"/>
      <c r="P174" s="211">
        <f>O174*H174</f>
        <v>0</v>
      </c>
      <c r="Q174" s="211">
        <v>0</v>
      </c>
      <c r="R174" s="211">
        <f>Q174*H174</f>
        <v>0</v>
      </c>
      <c r="S174" s="211">
        <v>0</v>
      </c>
      <c r="T174" s="212">
        <f>S174*H174</f>
        <v>0</v>
      </c>
      <c r="AR174" s="24" t="s">
        <v>2091</v>
      </c>
      <c r="AT174" s="24" t="s">
        <v>173</v>
      </c>
      <c r="AU174" s="24" t="s">
        <v>79</v>
      </c>
      <c r="AY174" s="24" t="s">
        <v>171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24" t="s">
        <v>79</v>
      </c>
      <c r="BK174" s="213">
        <f>ROUND(I174*H174,2)</f>
        <v>0</v>
      </c>
      <c r="BL174" s="24" t="s">
        <v>2091</v>
      </c>
      <c r="BM174" s="24" t="s">
        <v>2115</v>
      </c>
    </row>
    <row r="175" spans="2:65" s="1" customFormat="1" ht="22.5" customHeight="1">
      <c r="B175" s="41"/>
      <c r="C175" s="202" t="s">
        <v>667</v>
      </c>
      <c r="D175" s="202" t="s">
        <v>173</v>
      </c>
      <c r="E175" s="203" t="s">
        <v>2116</v>
      </c>
      <c r="F175" s="204" t="s">
        <v>632</v>
      </c>
      <c r="G175" s="205" t="s">
        <v>1498</v>
      </c>
      <c r="H175" s="206">
        <v>1</v>
      </c>
      <c r="I175" s="207"/>
      <c r="J175" s="208">
        <f>ROUND(I175*H175,2)</f>
        <v>0</v>
      </c>
      <c r="K175" s="204" t="s">
        <v>21</v>
      </c>
      <c r="L175" s="61"/>
      <c r="M175" s="209" t="s">
        <v>21</v>
      </c>
      <c r="N175" s="267" t="s">
        <v>43</v>
      </c>
      <c r="O175" s="268"/>
      <c r="P175" s="269">
        <f>O175*H175</f>
        <v>0</v>
      </c>
      <c r="Q175" s="269">
        <v>0</v>
      </c>
      <c r="R175" s="269">
        <f>Q175*H175</f>
        <v>0</v>
      </c>
      <c r="S175" s="269">
        <v>0</v>
      </c>
      <c r="T175" s="270">
        <f>S175*H175</f>
        <v>0</v>
      </c>
      <c r="AR175" s="24" t="s">
        <v>2091</v>
      </c>
      <c r="AT175" s="24" t="s">
        <v>173</v>
      </c>
      <c r="AU175" s="24" t="s">
        <v>79</v>
      </c>
      <c r="AY175" s="24" t="s">
        <v>171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24" t="s">
        <v>79</v>
      </c>
      <c r="BK175" s="213">
        <f>ROUND(I175*H175,2)</f>
        <v>0</v>
      </c>
      <c r="BL175" s="24" t="s">
        <v>2091</v>
      </c>
      <c r="BM175" s="24" t="s">
        <v>2117</v>
      </c>
    </row>
    <row r="176" spans="2:65" s="1" customFormat="1" ht="6.95" customHeight="1">
      <c r="B176" s="56"/>
      <c r="C176" s="57"/>
      <c r="D176" s="57"/>
      <c r="E176" s="57"/>
      <c r="F176" s="57"/>
      <c r="G176" s="57"/>
      <c r="H176" s="57"/>
      <c r="I176" s="148"/>
      <c r="J176" s="57"/>
      <c r="K176" s="57"/>
      <c r="L176" s="61"/>
    </row>
  </sheetData>
  <sheetProtection password="CC35" sheet="1" objects="1" scenarios="1" formatCells="0" formatColumns="0" formatRows="0" sort="0" autoFilter="0"/>
  <autoFilter ref="C90:K175"/>
  <mergeCells count="12">
    <mergeCell ref="G1:H1"/>
    <mergeCell ref="L2:V2"/>
    <mergeCell ref="E49:H49"/>
    <mergeCell ref="E51:H51"/>
    <mergeCell ref="E79:H79"/>
    <mergeCell ref="E81:H81"/>
    <mergeCell ref="E83:H83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110</v>
      </c>
      <c r="G1" s="406" t="s">
        <v>111</v>
      </c>
      <c r="H1" s="406"/>
      <c r="I1" s="124"/>
      <c r="J1" s="123" t="s">
        <v>112</v>
      </c>
      <c r="K1" s="122" t="s">
        <v>113</v>
      </c>
      <c r="L1" s="123" t="s">
        <v>114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AT2" s="24" t="s">
        <v>100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115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399" t="str">
        <f>'Rekapitulace stavby'!K6</f>
        <v>ZŠ ŠVERMOVA-STAVEBNÍ ÚPRAVY KUCHYNĚ</v>
      </c>
      <c r="F7" s="400"/>
      <c r="G7" s="400"/>
      <c r="H7" s="400"/>
      <c r="I7" s="126"/>
      <c r="J7" s="29"/>
      <c r="K7" s="31"/>
    </row>
    <row r="8" spans="1:70">
      <c r="B8" s="28"/>
      <c r="C8" s="29"/>
      <c r="D8" s="37" t="s">
        <v>116</v>
      </c>
      <c r="E8" s="29"/>
      <c r="F8" s="29"/>
      <c r="G8" s="29"/>
      <c r="H8" s="29"/>
      <c r="I8" s="126"/>
      <c r="J8" s="29"/>
      <c r="K8" s="31"/>
    </row>
    <row r="9" spans="1:70" ht="22.5" customHeight="1">
      <c r="B9" s="28"/>
      <c r="C9" s="29"/>
      <c r="D9" s="29"/>
      <c r="E9" s="399" t="s">
        <v>117</v>
      </c>
      <c r="F9" s="359"/>
      <c r="G9" s="359"/>
      <c r="H9" s="359"/>
      <c r="I9" s="126"/>
      <c r="J9" s="29"/>
      <c r="K9" s="31"/>
    </row>
    <row r="10" spans="1:70">
      <c r="B10" s="28"/>
      <c r="C10" s="29"/>
      <c r="D10" s="37" t="s">
        <v>1519</v>
      </c>
      <c r="E10" s="29"/>
      <c r="F10" s="29"/>
      <c r="G10" s="29"/>
      <c r="H10" s="29"/>
      <c r="I10" s="126"/>
      <c r="J10" s="29"/>
      <c r="K10" s="31"/>
    </row>
    <row r="11" spans="1:70" s="1" customFormat="1" ht="22.5" customHeight="1">
      <c r="B11" s="41"/>
      <c r="C11" s="42"/>
      <c r="D11" s="42"/>
      <c r="E11" s="383" t="s">
        <v>2118</v>
      </c>
      <c r="F11" s="402"/>
      <c r="G11" s="402"/>
      <c r="H11" s="402"/>
      <c r="I11" s="127"/>
      <c r="J11" s="42"/>
      <c r="K11" s="45"/>
    </row>
    <row r="12" spans="1:70" s="1" customFormat="1">
      <c r="B12" s="41"/>
      <c r="C12" s="42"/>
      <c r="D12" s="37" t="s">
        <v>2119</v>
      </c>
      <c r="E12" s="42"/>
      <c r="F12" s="42"/>
      <c r="G12" s="42"/>
      <c r="H12" s="42"/>
      <c r="I12" s="127"/>
      <c r="J12" s="42"/>
      <c r="K12" s="45"/>
    </row>
    <row r="13" spans="1:70" s="1" customFormat="1" ht="36.950000000000003" customHeight="1">
      <c r="B13" s="41"/>
      <c r="C13" s="42"/>
      <c r="D13" s="42"/>
      <c r="E13" s="401" t="s">
        <v>2120</v>
      </c>
      <c r="F13" s="402"/>
      <c r="G13" s="402"/>
      <c r="H13" s="402"/>
      <c r="I13" s="127"/>
      <c r="J13" s="42"/>
      <c r="K13" s="45"/>
    </row>
    <row r="14" spans="1:70" s="1" customFormat="1" ht="13.5">
      <c r="B14" s="41"/>
      <c r="C14" s="42"/>
      <c r="D14" s="42"/>
      <c r="E14" s="42"/>
      <c r="F14" s="42"/>
      <c r="G14" s="42"/>
      <c r="H14" s="42"/>
      <c r="I14" s="127"/>
      <c r="J14" s="42"/>
      <c r="K14" s="45"/>
    </row>
    <row r="15" spans="1:70" s="1" customFormat="1" ht="14.45" customHeight="1">
      <c r="B15" s="41"/>
      <c r="C15" s="42"/>
      <c r="D15" s="37" t="s">
        <v>20</v>
      </c>
      <c r="E15" s="42"/>
      <c r="F15" s="35" t="s">
        <v>21</v>
      </c>
      <c r="G15" s="42"/>
      <c r="H15" s="42"/>
      <c r="I15" s="128" t="s">
        <v>22</v>
      </c>
      <c r="J15" s="35" t="s">
        <v>21</v>
      </c>
      <c r="K15" s="45"/>
    </row>
    <row r="16" spans="1:70" s="1" customFormat="1" ht="14.45" customHeight="1">
      <c r="B16" s="41"/>
      <c r="C16" s="42"/>
      <c r="D16" s="37" t="s">
        <v>23</v>
      </c>
      <c r="E16" s="42"/>
      <c r="F16" s="35" t="s">
        <v>1521</v>
      </c>
      <c r="G16" s="42"/>
      <c r="H16" s="42"/>
      <c r="I16" s="128" t="s">
        <v>25</v>
      </c>
      <c r="J16" s="129" t="str">
        <f>'Rekapitulace stavby'!AN8</f>
        <v>22.11.2017</v>
      </c>
      <c r="K16" s="45"/>
    </row>
    <row r="17" spans="2:11" s="1" customFormat="1" ht="10.9" customHeight="1">
      <c r="B17" s="41"/>
      <c r="C17" s="42"/>
      <c r="D17" s="42"/>
      <c r="E17" s="42"/>
      <c r="F17" s="42"/>
      <c r="G17" s="42"/>
      <c r="H17" s="42"/>
      <c r="I17" s="127"/>
      <c r="J17" s="42"/>
      <c r="K17" s="45"/>
    </row>
    <row r="18" spans="2:11" s="1" customFormat="1" ht="14.45" customHeight="1">
      <c r="B18" s="41"/>
      <c r="C18" s="42"/>
      <c r="D18" s="37" t="s">
        <v>27</v>
      </c>
      <c r="E18" s="42"/>
      <c r="F18" s="42"/>
      <c r="G18" s="42"/>
      <c r="H18" s="42"/>
      <c r="I18" s="128" t="s">
        <v>28</v>
      </c>
      <c r="J18" s="35" t="s">
        <v>21</v>
      </c>
      <c r="K18" s="45"/>
    </row>
    <row r="19" spans="2:11" s="1" customFormat="1" ht="18" customHeight="1">
      <c r="B19" s="41"/>
      <c r="C19" s="42"/>
      <c r="D19" s="42"/>
      <c r="E19" s="35" t="s">
        <v>29</v>
      </c>
      <c r="F19" s="42"/>
      <c r="G19" s="42"/>
      <c r="H19" s="42"/>
      <c r="I19" s="128" t="s">
        <v>30</v>
      </c>
      <c r="J19" s="35" t="s">
        <v>21</v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27"/>
      <c r="J20" s="42"/>
      <c r="K20" s="45"/>
    </row>
    <row r="21" spans="2:11" s="1" customFormat="1" ht="14.45" customHeight="1">
      <c r="B21" s="41"/>
      <c r="C21" s="42"/>
      <c r="D21" s="37" t="s">
        <v>31</v>
      </c>
      <c r="E21" s="42"/>
      <c r="F21" s="42"/>
      <c r="G21" s="42"/>
      <c r="H21" s="42"/>
      <c r="I21" s="128" t="s">
        <v>28</v>
      </c>
      <c r="J21" s="35" t="str">
        <f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>IF('Rekapitulace stavby'!E14="Vyplň údaj","",IF('Rekapitulace stavby'!E14="","",'Rekapitulace stavby'!E14))</f>
        <v/>
      </c>
      <c r="F22" s="42"/>
      <c r="G22" s="42"/>
      <c r="H22" s="42"/>
      <c r="I22" s="128" t="s">
        <v>30</v>
      </c>
      <c r="J22" s="35" t="str">
        <f>IF('Rekapitulace stavby'!AN14="Vyplň údaj","",IF('Rekapitulace stavby'!AN14="","",'Rekapitulace stavby'!AN14))</f>
        <v/>
      </c>
      <c r="K22" s="45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27"/>
      <c r="J23" s="42"/>
      <c r="K23" s="45"/>
    </row>
    <row r="24" spans="2:11" s="1" customFormat="1" ht="14.45" customHeight="1">
      <c r="B24" s="41"/>
      <c r="C24" s="42"/>
      <c r="D24" s="37" t="s">
        <v>33</v>
      </c>
      <c r="E24" s="42"/>
      <c r="F24" s="42"/>
      <c r="G24" s="42"/>
      <c r="H24" s="42"/>
      <c r="I24" s="128" t="s">
        <v>28</v>
      </c>
      <c r="J24" s="35" t="s">
        <v>21</v>
      </c>
      <c r="K24" s="45"/>
    </row>
    <row r="25" spans="2:11" s="1" customFormat="1" ht="18" customHeight="1">
      <c r="B25" s="41"/>
      <c r="C25" s="42"/>
      <c r="D25" s="42"/>
      <c r="E25" s="35" t="s">
        <v>34</v>
      </c>
      <c r="F25" s="42"/>
      <c r="G25" s="42"/>
      <c r="H25" s="42"/>
      <c r="I25" s="128" t="s">
        <v>30</v>
      </c>
      <c r="J25" s="35" t="s">
        <v>21</v>
      </c>
      <c r="K25" s="45"/>
    </row>
    <row r="26" spans="2:11" s="1" customFormat="1" ht="6.95" customHeight="1">
      <c r="B26" s="41"/>
      <c r="C26" s="42"/>
      <c r="D26" s="42"/>
      <c r="E26" s="42"/>
      <c r="F26" s="42"/>
      <c r="G26" s="42"/>
      <c r="H26" s="42"/>
      <c r="I26" s="127"/>
      <c r="J26" s="42"/>
      <c r="K26" s="45"/>
    </row>
    <row r="27" spans="2:11" s="1" customFormat="1" ht="14.45" customHeight="1">
      <c r="B27" s="41"/>
      <c r="C27" s="42"/>
      <c r="D27" s="37" t="s">
        <v>36</v>
      </c>
      <c r="E27" s="42"/>
      <c r="F27" s="42"/>
      <c r="G27" s="42"/>
      <c r="H27" s="42"/>
      <c r="I27" s="127"/>
      <c r="J27" s="42"/>
      <c r="K27" s="45"/>
    </row>
    <row r="28" spans="2:11" s="7" customFormat="1" ht="22.5" customHeight="1">
      <c r="B28" s="130"/>
      <c r="C28" s="131"/>
      <c r="D28" s="131"/>
      <c r="E28" s="363" t="s">
        <v>21</v>
      </c>
      <c r="F28" s="363"/>
      <c r="G28" s="363"/>
      <c r="H28" s="363"/>
      <c r="I28" s="132"/>
      <c r="J28" s="131"/>
      <c r="K28" s="133"/>
    </row>
    <row r="29" spans="2:11" s="1" customFormat="1" ht="6.95" customHeight="1">
      <c r="B29" s="41"/>
      <c r="C29" s="42"/>
      <c r="D29" s="42"/>
      <c r="E29" s="42"/>
      <c r="F29" s="42"/>
      <c r="G29" s="42"/>
      <c r="H29" s="42"/>
      <c r="I29" s="127"/>
      <c r="J29" s="42"/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25.35" customHeight="1">
      <c r="B31" s="41"/>
      <c r="C31" s="42"/>
      <c r="D31" s="136" t="s">
        <v>38</v>
      </c>
      <c r="E31" s="42"/>
      <c r="F31" s="42"/>
      <c r="G31" s="42"/>
      <c r="H31" s="42"/>
      <c r="I31" s="127"/>
      <c r="J31" s="137">
        <f>ROUND(J90,2)</f>
        <v>0</v>
      </c>
      <c r="K31" s="45"/>
    </row>
    <row r="32" spans="2:11" s="1" customFormat="1" ht="6.95" customHeight="1">
      <c r="B32" s="41"/>
      <c r="C32" s="42"/>
      <c r="D32" s="85"/>
      <c r="E32" s="85"/>
      <c r="F32" s="85"/>
      <c r="G32" s="85"/>
      <c r="H32" s="85"/>
      <c r="I32" s="134"/>
      <c r="J32" s="85"/>
      <c r="K32" s="135"/>
    </row>
    <row r="33" spans="2:11" s="1" customFormat="1" ht="14.45" customHeight="1">
      <c r="B33" s="41"/>
      <c r="C33" s="42"/>
      <c r="D33" s="42"/>
      <c r="E33" s="42"/>
      <c r="F33" s="46" t="s">
        <v>40</v>
      </c>
      <c r="G33" s="42"/>
      <c r="H33" s="42"/>
      <c r="I33" s="138" t="s">
        <v>39</v>
      </c>
      <c r="J33" s="46" t="s">
        <v>41</v>
      </c>
      <c r="K33" s="45"/>
    </row>
    <row r="34" spans="2:11" s="1" customFormat="1" ht="14.45" customHeight="1">
      <c r="B34" s="41"/>
      <c r="C34" s="42"/>
      <c r="D34" s="49" t="s">
        <v>42</v>
      </c>
      <c r="E34" s="49" t="s">
        <v>43</v>
      </c>
      <c r="F34" s="139">
        <f>ROUND(SUM(BE90:BE109), 2)</f>
        <v>0</v>
      </c>
      <c r="G34" s="42"/>
      <c r="H34" s="42"/>
      <c r="I34" s="140">
        <v>0.21</v>
      </c>
      <c r="J34" s="139">
        <f>ROUND(ROUND((SUM(BE90:BE109)), 2)*I34, 2)</f>
        <v>0</v>
      </c>
      <c r="K34" s="45"/>
    </row>
    <row r="35" spans="2:11" s="1" customFormat="1" ht="14.45" customHeight="1">
      <c r="B35" s="41"/>
      <c r="C35" s="42"/>
      <c r="D35" s="42"/>
      <c r="E35" s="49" t="s">
        <v>44</v>
      </c>
      <c r="F35" s="139">
        <f>ROUND(SUM(BF90:BF109), 2)</f>
        <v>0</v>
      </c>
      <c r="G35" s="42"/>
      <c r="H35" s="42"/>
      <c r="I35" s="140">
        <v>0.15</v>
      </c>
      <c r="J35" s="139">
        <f>ROUND(ROUND((SUM(BF90:BF109)), 2)*I35, 2)</f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</v>
      </c>
      <c r="F36" s="139">
        <f>ROUND(SUM(BG90:BG109), 2)</f>
        <v>0</v>
      </c>
      <c r="G36" s="42"/>
      <c r="H36" s="42"/>
      <c r="I36" s="140">
        <v>0.21</v>
      </c>
      <c r="J36" s="139">
        <v>0</v>
      </c>
      <c r="K36" s="45"/>
    </row>
    <row r="37" spans="2:11" s="1" customFormat="1" ht="14.45" hidden="1" customHeight="1">
      <c r="B37" s="41"/>
      <c r="C37" s="42"/>
      <c r="D37" s="42"/>
      <c r="E37" s="49" t="s">
        <v>46</v>
      </c>
      <c r="F37" s="139">
        <f>ROUND(SUM(BH90:BH109), 2)</f>
        <v>0</v>
      </c>
      <c r="G37" s="42"/>
      <c r="H37" s="42"/>
      <c r="I37" s="140">
        <v>0.15</v>
      </c>
      <c r="J37" s="139">
        <v>0</v>
      </c>
      <c r="K37" s="45"/>
    </row>
    <row r="38" spans="2:11" s="1" customFormat="1" ht="14.45" hidden="1" customHeight="1">
      <c r="B38" s="41"/>
      <c r="C38" s="42"/>
      <c r="D38" s="42"/>
      <c r="E38" s="49" t="s">
        <v>47</v>
      </c>
      <c r="F38" s="139">
        <f>ROUND(SUM(BI90:BI109), 2)</f>
        <v>0</v>
      </c>
      <c r="G38" s="42"/>
      <c r="H38" s="42"/>
      <c r="I38" s="140">
        <v>0</v>
      </c>
      <c r="J38" s="139">
        <v>0</v>
      </c>
      <c r="K38" s="45"/>
    </row>
    <row r="39" spans="2:11" s="1" customFormat="1" ht="6.95" customHeight="1">
      <c r="B39" s="41"/>
      <c r="C39" s="42"/>
      <c r="D39" s="42"/>
      <c r="E39" s="42"/>
      <c r="F39" s="42"/>
      <c r="G39" s="42"/>
      <c r="H39" s="42"/>
      <c r="I39" s="127"/>
      <c r="J39" s="42"/>
      <c r="K39" s="45"/>
    </row>
    <row r="40" spans="2:11" s="1" customFormat="1" ht="25.35" customHeight="1">
      <c r="B40" s="41"/>
      <c r="C40" s="141"/>
      <c r="D40" s="142" t="s">
        <v>48</v>
      </c>
      <c r="E40" s="79"/>
      <c r="F40" s="79"/>
      <c r="G40" s="143" t="s">
        <v>49</v>
      </c>
      <c r="H40" s="144" t="s">
        <v>50</v>
      </c>
      <c r="I40" s="145"/>
      <c r="J40" s="146">
        <f>SUM(J31:J38)</f>
        <v>0</v>
      </c>
      <c r="K40" s="147"/>
    </row>
    <row r="41" spans="2:11" s="1" customFormat="1" ht="14.45" customHeight="1">
      <c r="B41" s="56"/>
      <c r="C41" s="57"/>
      <c r="D41" s="57"/>
      <c r="E41" s="57"/>
      <c r="F41" s="57"/>
      <c r="G41" s="57"/>
      <c r="H41" s="57"/>
      <c r="I41" s="148"/>
      <c r="J41" s="57"/>
      <c r="K41" s="58"/>
    </row>
    <row r="45" spans="2:11" s="1" customFormat="1" ht="6.95" customHeight="1">
      <c r="B45" s="149"/>
      <c r="C45" s="150"/>
      <c r="D45" s="150"/>
      <c r="E45" s="150"/>
      <c r="F45" s="150"/>
      <c r="G45" s="150"/>
      <c r="H45" s="150"/>
      <c r="I45" s="151"/>
      <c r="J45" s="150"/>
      <c r="K45" s="152"/>
    </row>
    <row r="46" spans="2:11" s="1" customFormat="1" ht="36.950000000000003" customHeight="1">
      <c r="B46" s="41"/>
      <c r="C46" s="30" t="s">
        <v>118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6.95" customHeight="1">
      <c r="B47" s="41"/>
      <c r="C47" s="42"/>
      <c r="D47" s="42"/>
      <c r="E47" s="42"/>
      <c r="F47" s="42"/>
      <c r="G47" s="42"/>
      <c r="H47" s="42"/>
      <c r="I47" s="127"/>
      <c r="J47" s="42"/>
      <c r="K47" s="45"/>
    </row>
    <row r="48" spans="2:11" s="1" customFormat="1" ht="14.45" customHeight="1">
      <c r="B48" s="41"/>
      <c r="C48" s="37" t="s">
        <v>18</v>
      </c>
      <c r="D48" s="42"/>
      <c r="E48" s="42"/>
      <c r="F48" s="42"/>
      <c r="G48" s="42"/>
      <c r="H48" s="42"/>
      <c r="I48" s="127"/>
      <c r="J48" s="42"/>
      <c r="K48" s="45"/>
    </row>
    <row r="49" spans="2:47" s="1" customFormat="1" ht="22.5" customHeight="1">
      <c r="B49" s="41"/>
      <c r="C49" s="42"/>
      <c r="D49" s="42"/>
      <c r="E49" s="399" t="str">
        <f>E7</f>
        <v>ZŠ ŠVERMOVA-STAVEBNÍ ÚPRAVY KUCHYNĚ</v>
      </c>
      <c r="F49" s="400"/>
      <c r="G49" s="400"/>
      <c r="H49" s="400"/>
      <c r="I49" s="127"/>
      <c r="J49" s="42"/>
      <c r="K49" s="45"/>
    </row>
    <row r="50" spans="2:47">
      <c r="B50" s="28"/>
      <c r="C50" s="37" t="s">
        <v>116</v>
      </c>
      <c r="D50" s="29"/>
      <c r="E50" s="29"/>
      <c r="F50" s="29"/>
      <c r="G50" s="29"/>
      <c r="H50" s="29"/>
      <c r="I50" s="126"/>
      <c r="J50" s="29"/>
      <c r="K50" s="31"/>
    </row>
    <row r="51" spans="2:47" ht="22.5" customHeight="1">
      <c r="B51" s="28"/>
      <c r="C51" s="29"/>
      <c r="D51" s="29"/>
      <c r="E51" s="399" t="s">
        <v>117</v>
      </c>
      <c r="F51" s="359"/>
      <c r="G51" s="359"/>
      <c r="H51" s="359"/>
      <c r="I51" s="126"/>
      <c r="J51" s="29"/>
      <c r="K51" s="31"/>
    </row>
    <row r="52" spans="2:47">
      <c r="B52" s="28"/>
      <c r="C52" s="37" t="s">
        <v>1519</v>
      </c>
      <c r="D52" s="29"/>
      <c r="E52" s="29"/>
      <c r="F52" s="29"/>
      <c r="G52" s="29"/>
      <c r="H52" s="29"/>
      <c r="I52" s="126"/>
      <c r="J52" s="29"/>
      <c r="K52" s="31"/>
    </row>
    <row r="53" spans="2:47" s="1" customFormat="1" ht="22.5" customHeight="1">
      <c r="B53" s="41"/>
      <c r="C53" s="42"/>
      <c r="D53" s="42"/>
      <c r="E53" s="383" t="s">
        <v>2118</v>
      </c>
      <c r="F53" s="402"/>
      <c r="G53" s="402"/>
      <c r="H53" s="402"/>
      <c r="I53" s="127"/>
      <c r="J53" s="42"/>
      <c r="K53" s="45"/>
    </row>
    <row r="54" spans="2:47" s="1" customFormat="1" ht="14.45" customHeight="1">
      <c r="B54" s="41"/>
      <c r="C54" s="37" t="s">
        <v>2119</v>
      </c>
      <c r="D54" s="42"/>
      <c r="E54" s="42"/>
      <c r="F54" s="42"/>
      <c r="G54" s="42"/>
      <c r="H54" s="42"/>
      <c r="I54" s="127"/>
      <c r="J54" s="42"/>
      <c r="K54" s="45"/>
    </row>
    <row r="55" spans="2:47" s="1" customFormat="1" ht="23.25" customHeight="1">
      <c r="B55" s="41"/>
      <c r="C55" s="42"/>
      <c r="D55" s="42"/>
      <c r="E55" s="401" t="str">
        <f>E13</f>
        <v>701- 3A - SVÍTIDLA</v>
      </c>
      <c r="F55" s="402"/>
      <c r="G55" s="402"/>
      <c r="H55" s="402"/>
      <c r="I55" s="127"/>
      <c r="J55" s="42"/>
      <c r="K55" s="45"/>
    </row>
    <row r="56" spans="2:47" s="1" customFormat="1" ht="6.95" customHeight="1">
      <c r="B56" s="41"/>
      <c r="C56" s="42"/>
      <c r="D56" s="42"/>
      <c r="E56" s="42"/>
      <c r="F56" s="42"/>
      <c r="G56" s="42"/>
      <c r="H56" s="42"/>
      <c r="I56" s="127"/>
      <c r="J56" s="42"/>
      <c r="K56" s="45"/>
    </row>
    <row r="57" spans="2:47" s="1" customFormat="1" ht="18" customHeight="1">
      <c r="B57" s="41"/>
      <c r="C57" s="37" t="s">
        <v>23</v>
      </c>
      <c r="D57" s="42"/>
      <c r="E57" s="42"/>
      <c r="F57" s="35" t="str">
        <f>F16</f>
        <v xml:space="preserve"> </v>
      </c>
      <c r="G57" s="42"/>
      <c r="H57" s="42"/>
      <c r="I57" s="128" t="s">
        <v>25</v>
      </c>
      <c r="J57" s="129" t="str">
        <f>IF(J16="","",J16)</f>
        <v>22.11.2017</v>
      </c>
      <c r="K57" s="45"/>
    </row>
    <row r="58" spans="2:47" s="1" customFormat="1" ht="6.95" customHeight="1">
      <c r="B58" s="41"/>
      <c r="C58" s="42"/>
      <c r="D58" s="42"/>
      <c r="E58" s="42"/>
      <c r="F58" s="42"/>
      <c r="G58" s="42"/>
      <c r="H58" s="42"/>
      <c r="I58" s="127"/>
      <c r="J58" s="42"/>
      <c r="K58" s="45"/>
    </row>
    <row r="59" spans="2:47" s="1" customFormat="1">
      <c r="B59" s="41"/>
      <c r="C59" s="37" t="s">
        <v>27</v>
      </c>
      <c r="D59" s="42"/>
      <c r="E59" s="42"/>
      <c r="F59" s="35" t="str">
        <f>E19</f>
        <v>Projektový atelier David</v>
      </c>
      <c r="G59" s="42"/>
      <c r="H59" s="42"/>
      <c r="I59" s="128" t="s">
        <v>33</v>
      </c>
      <c r="J59" s="35" t="str">
        <f>E25</f>
        <v>Ing arch David, ing.arch Středa</v>
      </c>
      <c r="K59" s="45"/>
    </row>
    <row r="60" spans="2:47" s="1" customFormat="1" ht="14.45" customHeight="1">
      <c r="B60" s="41"/>
      <c r="C60" s="37" t="s">
        <v>31</v>
      </c>
      <c r="D60" s="42"/>
      <c r="E60" s="42"/>
      <c r="F60" s="35" t="str">
        <f>IF(E22="","",E22)</f>
        <v/>
      </c>
      <c r="G60" s="42"/>
      <c r="H60" s="42"/>
      <c r="I60" s="127"/>
      <c r="J60" s="42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7"/>
      <c r="J61" s="42"/>
      <c r="K61" s="45"/>
    </row>
    <row r="62" spans="2:47" s="1" customFormat="1" ht="29.25" customHeight="1">
      <c r="B62" s="41"/>
      <c r="C62" s="153" t="s">
        <v>119</v>
      </c>
      <c r="D62" s="141"/>
      <c r="E62" s="141"/>
      <c r="F62" s="141"/>
      <c r="G62" s="141"/>
      <c r="H62" s="141"/>
      <c r="I62" s="154"/>
      <c r="J62" s="155" t="s">
        <v>120</v>
      </c>
      <c r="K62" s="156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29.25" customHeight="1">
      <c r="B64" s="41"/>
      <c r="C64" s="157" t="s">
        <v>121</v>
      </c>
      <c r="D64" s="42"/>
      <c r="E64" s="42"/>
      <c r="F64" s="42"/>
      <c r="G64" s="42"/>
      <c r="H64" s="42"/>
      <c r="I64" s="127"/>
      <c r="J64" s="137">
        <f>J90</f>
        <v>0</v>
      </c>
      <c r="K64" s="45"/>
      <c r="AU64" s="24" t="s">
        <v>122</v>
      </c>
    </row>
    <row r="65" spans="2:12" s="8" customFormat="1" ht="24.95" customHeight="1">
      <c r="B65" s="158"/>
      <c r="C65" s="159"/>
      <c r="D65" s="160" t="s">
        <v>2121</v>
      </c>
      <c r="E65" s="161"/>
      <c r="F65" s="161"/>
      <c r="G65" s="161"/>
      <c r="H65" s="161"/>
      <c r="I65" s="162"/>
      <c r="J65" s="163">
        <f>J91</f>
        <v>0</v>
      </c>
      <c r="K65" s="164"/>
    </row>
    <row r="66" spans="2:12" s="9" customFormat="1" ht="19.899999999999999" customHeight="1">
      <c r="B66" s="165"/>
      <c r="C66" s="166"/>
      <c r="D66" s="167" t="s">
        <v>2122</v>
      </c>
      <c r="E66" s="168"/>
      <c r="F66" s="168"/>
      <c r="G66" s="168"/>
      <c r="H66" s="168"/>
      <c r="I66" s="169"/>
      <c r="J66" s="170">
        <f>J108</f>
        <v>0</v>
      </c>
      <c r="K66" s="171"/>
    </row>
    <row r="67" spans="2:12" s="1" customFormat="1" ht="21.75" customHeight="1">
      <c r="B67" s="41"/>
      <c r="C67" s="42"/>
      <c r="D67" s="42"/>
      <c r="E67" s="42"/>
      <c r="F67" s="42"/>
      <c r="G67" s="42"/>
      <c r="H67" s="42"/>
      <c r="I67" s="127"/>
      <c r="J67" s="42"/>
      <c r="K67" s="45"/>
    </row>
    <row r="68" spans="2:12" s="1" customFormat="1" ht="6.95" customHeight="1">
      <c r="B68" s="56"/>
      <c r="C68" s="57"/>
      <c r="D68" s="57"/>
      <c r="E68" s="57"/>
      <c r="F68" s="57"/>
      <c r="G68" s="57"/>
      <c r="H68" s="57"/>
      <c r="I68" s="148"/>
      <c r="J68" s="57"/>
      <c r="K68" s="58"/>
    </row>
    <row r="72" spans="2:12" s="1" customFormat="1" ht="6.95" customHeight="1">
      <c r="B72" s="59"/>
      <c r="C72" s="60"/>
      <c r="D72" s="60"/>
      <c r="E72" s="60"/>
      <c r="F72" s="60"/>
      <c r="G72" s="60"/>
      <c r="H72" s="60"/>
      <c r="I72" s="151"/>
      <c r="J72" s="60"/>
      <c r="K72" s="60"/>
      <c r="L72" s="61"/>
    </row>
    <row r="73" spans="2:12" s="1" customFormat="1" ht="36.950000000000003" customHeight="1">
      <c r="B73" s="41"/>
      <c r="C73" s="62" t="s">
        <v>155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6.95" customHeight="1">
      <c r="B74" s="41"/>
      <c r="C74" s="63"/>
      <c r="D74" s="63"/>
      <c r="E74" s="63"/>
      <c r="F74" s="63"/>
      <c r="G74" s="63"/>
      <c r="H74" s="63"/>
      <c r="I74" s="172"/>
      <c r="J74" s="63"/>
      <c r="K74" s="63"/>
      <c r="L74" s="61"/>
    </row>
    <row r="75" spans="2:12" s="1" customFormat="1" ht="14.45" customHeight="1">
      <c r="B75" s="41"/>
      <c r="C75" s="65" t="s">
        <v>18</v>
      </c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22.5" customHeight="1">
      <c r="B76" s="41"/>
      <c r="C76" s="63"/>
      <c r="D76" s="63"/>
      <c r="E76" s="403" t="str">
        <f>E7</f>
        <v>ZŠ ŠVERMOVA-STAVEBNÍ ÚPRAVY KUCHYNĚ</v>
      </c>
      <c r="F76" s="404"/>
      <c r="G76" s="404"/>
      <c r="H76" s="404"/>
      <c r="I76" s="172"/>
      <c r="J76" s="63"/>
      <c r="K76" s="63"/>
      <c r="L76" s="61"/>
    </row>
    <row r="77" spans="2:12">
      <c r="B77" s="28"/>
      <c r="C77" s="65" t="s">
        <v>116</v>
      </c>
      <c r="D77" s="271"/>
      <c r="E77" s="271"/>
      <c r="F77" s="271"/>
      <c r="G77" s="271"/>
      <c r="H77" s="271"/>
      <c r="J77" s="271"/>
      <c r="K77" s="271"/>
      <c r="L77" s="272"/>
    </row>
    <row r="78" spans="2:12" ht="22.5" customHeight="1">
      <c r="B78" s="28"/>
      <c r="C78" s="271"/>
      <c r="D78" s="271"/>
      <c r="E78" s="403" t="s">
        <v>117</v>
      </c>
      <c r="F78" s="408"/>
      <c r="G78" s="408"/>
      <c r="H78" s="408"/>
      <c r="J78" s="271"/>
      <c r="K78" s="271"/>
      <c r="L78" s="272"/>
    </row>
    <row r="79" spans="2:12">
      <c r="B79" s="28"/>
      <c r="C79" s="65" t="s">
        <v>1519</v>
      </c>
      <c r="D79" s="271"/>
      <c r="E79" s="271"/>
      <c r="F79" s="271"/>
      <c r="G79" s="271"/>
      <c r="H79" s="271"/>
      <c r="J79" s="271"/>
      <c r="K79" s="271"/>
      <c r="L79" s="272"/>
    </row>
    <row r="80" spans="2:12" s="1" customFormat="1" ht="22.5" customHeight="1">
      <c r="B80" s="41"/>
      <c r="C80" s="63"/>
      <c r="D80" s="63"/>
      <c r="E80" s="407" t="s">
        <v>2118</v>
      </c>
      <c r="F80" s="405"/>
      <c r="G80" s="405"/>
      <c r="H80" s="405"/>
      <c r="I80" s="172"/>
      <c r="J80" s="63"/>
      <c r="K80" s="63"/>
      <c r="L80" s="61"/>
    </row>
    <row r="81" spans="2:65" s="1" customFormat="1" ht="14.45" customHeight="1">
      <c r="B81" s="41"/>
      <c r="C81" s="65" t="s">
        <v>2119</v>
      </c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 ht="23.25" customHeight="1">
      <c r="B82" s="41"/>
      <c r="C82" s="63"/>
      <c r="D82" s="63"/>
      <c r="E82" s="374" t="str">
        <f>E13</f>
        <v>701- 3A - SVÍTIDLA</v>
      </c>
      <c r="F82" s="405"/>
      <c r="G82" s="405"/>
      <c r="H82" s="405"/>
      <c r="I82" s="172"/>
      <c r="J82" s="63"/>
      <c r="K82" s="63"/>
      <c r="L82" s="61"/>
    </row>
    <row r="83" spans="2:65" s="1" customFormat="1" ht="6.95" customHeight="1">
      <c r="B83" s="41"/>
      <c r="C83" s="63"/>
      <c r="D83" s="63"/>
      <c r="E83" s="63"/>
      <c r="F83" s="63"/>
      <c r="G83" s="63"/>
      <c r="H83" s="63"/>
      <c r="I83" s="172"/>
      <c r="J83" s="63"/>
      <c r="K83" s="63"/>
      <c r="L83" s="61"/>
    </row>
    <row r="84" spans="2:65" s="1" customFormat="1" ht="18" customHeight="1">
      <c r="B84" s="41"/>
      <c r="C84" s="65" t="s">
        <v>23</v>
      </c>
      <c r="D84" s="63"/>
      <c r="E84" s="63"/>
      <c r="F84" s="173" t="str">
        <f>F16</f>
        <v xml:space="preserve"> </v>
      </c>
      <c r="G84" s="63"/>
      <c r="H84" s="63"/>
      <c r="I84" s="174" t="s">
        <v>25</v>
      </c>
      <c r="J84" s="73" t="str">
        <f>IF(J16="","",J16)</f>
        <v>22.11.2017</v>
      </c>
      <c r="K84" s="63"/>
      <c r="L84" s="61"/>
    </row>
    <row r="85" spans="2:65" s="1" customFormat="1" ht="6.95" customHeight="1">
      <c r="B85" s="41"/>
      <c r="C85" s="63"/>
      <c r="D85" s="63"/>
      <c r="E85" s="63"/>
      <c r="F85" s="63"/>
      <c r="G85" s="63"/>
      <c r="H85" s="63"/>
      <c r="I85" s="172"/>
      <c r="J85" s="63"/>
      <c r="K85" s="63"/>
      <c r="L85" s="61"/>
    </row>
    <row r="86" spans="2:65" s="1" customFormat="1">
      <c r="B86" s="41"/>
      <c r="C86" s="65" t="s">
        <v>27</v>
      </c>
      <c r="D86" s="63"/>
      <c r="E86" s="63"/>
      <c r="F86" s="173" t="str">
        <f>E19</f>
        <v>Projektový atelier David</v>
      </c>
      <c r="G86" s="63"/>
      <c r="H86" s="63"/>
      <c r="I86" s="174" t="s">
        <v>33</v>
      </c>
      <c r="J86" s="173" t="str">
        <f>E25</f>
        <v>Ing arch David, ing.arch Středa</v>
      </c>
      <c r="K86" s="63"/>
      <c r="L86" s="61"/>
    </row>
    <row r="87" spans="2:65" s="1" customFormat="1" ht="14.45" customHeight="1">
      <c r="B87" s="41"/>
      <c r="C87" s="65" t="s">
        <v>31</v>
      </c>
      <c r="D87" s="63"/>
      <c r="E87" s="63"/>
      <c r="F87" s="173" t="str">
        <f>IF(E22="","",E22)</f>
        <v/>
      </c>
      <c r="G87" s="63"/>
      <c r="H87" s="63"/>
      <c r="I87" s="172"/>
      <c r="J87" s="63"/>
      <c r="K87" s="63"/>
      <c r="L87" s="61"/>
    </row>
    <row r="88" spans="2:65" s="1" customFormat="1" ht="10.35" customHeight="1">
      <c r="B88" s="41"/>
      <c r="C88" s="63"/>
      <c r="D88" s="63"/>
      <c r="E88" s="63"/>
      <c r="F88" s="63"/>
      <c r="G88" s="63"/>
      <c r="H88" s="63"/>
      <c r="I88" s="172"/>
      <c r="J88" s="63"/>
      <c r="K88" s="63"/>
      <c r="L88" s="61"/>
    </row>
    <row r="89" spans="2:65" s="10" customFormat="1" ht="29.25" customHeight="1">
      <c r="B89" s="175"/>
      <c r="C89" s="176" t="s">
        <v>156</v>
      </c>
      <c r="D89" s="177" t="s">
        <v>57</v>
      </c>
      <c r="E89" s="177" t="s">
        <v>53</v>
      </c>
      <c r="F89" s="177" t="s">
        <v>157</v>
      </c>
      <c r="G89" s="177" t="s">
        <v>158</v>
      </c>
      <c r="H89" s="177" t="s">
        <v>159</v>
      </c>
      <c r="I89" s="178" t="s">
        <v>160</v>
      </c>
      <c r="J89" s="177" t="s">
        <v>120</v>
      </c>
      <c r="K89" s="179" t="s">
        <v>161</v>
      </c>
      <c r="L89" s="180"/>
      <c r="M89" s="81" t="s">
        <v>162</v>
      </c>
      <c r="N89" s="82" t="s">
        <v>42</v>
      </c>
      <c r="O89" s="82" t="s">
        <v>163</v>
      </c>
      <c r="P89" s="82" t="s">
        <v>164</v>
      </c>
      <c r="Q89" s="82" t="s">
        <v>165</v>
      </c>
      <c r="R89" s="82" t="s">
        <v>166</v>
      </c>
      <c r="S89" s="82" t="s">
        <v>167</v>
      </c>
      <c r="T89" s="83" t="s">
        <v>168</v>
      </c>
    </row>
    <row r="90" spans="2:65" s="1" customFormat="1" ht="29.25" customHeight="1">
      <c r="B90" s="41"/>
      <c r="C90" s="87" t="s">
        <v>121</v>
      </c>
      <c r="D90" s="63"/>
      <c r="E90" s="63"/>
      <c r="F90" s="63"/>
      <c r="G90" s="63"/>
      <c r="H90" s="63"/>
      <c r="I90" s="172"/>
      <c r="J90" s="181">
        <f>BK90</f>
        <v>0</v>
      </c>
      <c r="K90" s="63"/>
      <c r="L90" s="61"/>
      <c r="M90" s="84"/>
      <c r="N90" s="85"/>
      <c r="O90" s="85"/>
      <c r="P90" s="182">
        <f>P91</f>
        <v>0</v>
      </c>
      <c r="Q90" s="85"/>
      <c r="R90" s="182">
        <f>R91</f>
        <v>0</v>
      </c>
      <c r="S90" s="85"/>
      <c r="T90" s="183">
        <f>T91</f>
        <v>0</v>
      </c>
      <c r="AT90" s="24" t="s">
        <v>71</v>
      </c>
      <c r="AU90" s="24" t="s">
        <v>122</v>
      </c>
      <c r="BK90" s="184">
        <f>BK91</f>
        <v>0</v>
      </c>
    </row>
    <row r="91" spans="2:65" s="11" customFormat="1" ht="37.35" customHeight="1">
      <c r="B91" s="185"/>
      <c r="C91" s="186"/>
      <c r="D91" s="199" t="s">
        <v>71</v>
      </c>
      <c r="E91" s="265" t="s">
        <v>2123</v>
      </c>
      <c r="F91" s="265" t="s">
        <v>2124</v>
      </c>
      <c r="G91" s="186"/>
      <c r="H91" s="186"/>
      <c r="I91" s="189"/>
      <c r="J91" s="266">
        <f>BK91</f>
        <v>0</v>
      </c>
      <c r="K91" s="186"/>
      <c r="L91" s="191"/>
      <c r="M91" s="192"/>
      <c r="N91" s="193"/>
      <c r="O91" s="193"/>
      <c r="P91" s="194">
        <f>P92+SUM(P93:P108)</f>
        <v>0</v>
      </c>
      <c r="Q91" s="193"/>
      <c r="R91" s="194">
        <f>R92+SUM(R93:R108)</f>
        <v>0</v>
      </c>
      <c r="S91" s="193"/>
      <c r="T91" s="195">
        <f>T92+SUM(T93:T108)</f>
        <v>0</v>
      </c>
      <c r="AR91" s="196" t="s">
        <v>79</v>
      </c>
      <c r="AT91" s="197" t="s">
        <v>71</v>
      </c>
      <c r="AU91" s="197" t="s">
        <v>72</v>
      </c>
      <c r="AY91" s="196" t="s">
        <v>171</v>
      </c>
      <c r="BK91" s="198">
        <f>BK92+SUM(BK93:BK108)</f>
        <v>0</v>
      </c>
    </row>
    <row r="92" spans="2:65" s="1" customFormat="1" ht="44.25" customHeight="1">
      <c r="B92" s="41"/>
      <c r="C92" s="202" t="s">
        <v>79</v>
      </c>
      <c r="D92" s="202" t="s">
        <v>173</v>
      </c>
      <c r="E92" s="203" t="s">
        <v>2125</v>
      </c>
      <c r="F92" s="204" t="s">
        <v>2126</v>
      </c>
      <c r="G92" s="205" t="s">
        <v>588</v>
      </c>
      <c r="H92" s="206">
        <v>24</v>
      </c>
      <c r="I92" s="207"/>
      <c r="J92" s="208">
        <f t="shared" ref="J92:J107" si="0">ROUND(I92*H92,2)</f>
        <v>0</v>
      </c>
      <c r="K92" s="204" t="s">
        <v>21</v>
      </c>
      <c r="L92" s="61"/>
      <c r="M92" s="209" t="s">
        <v>21</v>
      </c>
      <c r="N92" s="210" t="s">
        <v>43</v>
      </c>
      <c r="O92" s="42"/>
      <c r="P92" s="211">
        <f t="shared" ref="P92:P107" si="1">O92*H92</f>
        <v>0</v>
      </c>
      <c r="Q92" s="211">
        <v>0</v>
      </c>
      <c r="R92" s="211">
        <f t="shared" ref="R92:R107" si="2">Q92*H92</f>
        <v>0</v>
      </c>
      <c r="S92" s="211">
        <v>0</v>
      </c>
      <c r="T92" s="212">
        <f t="shared" ref="T92:T107" si="3">S92*H92</f>
        <v>0</v>
      </c>
      <c r="AR92" s="24" t="s">
        <v>178</v>
      </c>
      <c r="AT92" s="24" t="s">
        <v>173</v>
      </c>
      <c r="AU92" s="24" t="s">
        <v>79</v>
      </c>
      <c r="AY92" s="24" t="s">
        <v>171</v>
      </c>
      <c r="BE92" s="213">
        <f t="shared" ref="BE92:BE107" si="4">IF(N92="základní",J92,0)</f>
        <v>0</v>
      </c>
      <c r="BF92" s="213">
        <f t="shared" ref="BF92:BF107" si="5">IF(N92="snížená",J92,0)</f>
        <v>0</v>
      </c>
      <c r="BG92" s="213">
        <f t="shared" ref="BG92:BG107" si="6">IF(N92="zákl. přenesená",J92,0)</f>
        <v>0</v>
      </c>
      <c r="BH92" s="213">
        <f t="shared" ref="BH92:BH107" si="7">IF(N92="sníž. přenesená",J92,0)</f>
        <v>0</v>
      </c>
      <c r="BI92" s="213">
        <f t="shared" ref="BI92:BI107" si="8">IF(N92="nulová",J92,0)</f>
        <v>0</v>
      </c>
      <c r="BJ92" s="24" t="s">
        <v>79</v>
      </c>
      <c r="BK92" s="213">
        <f t="shared" ref="BK92:BK107" si="9">ROUND(I92*H92,2)</f>
        <v>0</v>
      </c>
      <c r="BL92" s="24" t="s">
        <v>178</v>
      </c>
      <c r="BM92" s="24" t="s">
        <v>83</v>
      </c>
    </row>
    <row r="93" spans="2:65" s="1" customFormat="1" ht="57" customHeight="1">
      <c r="B93" s="41"/>
      <c r="C93" s="202" t="s">
        <v>83</v>
      </c>
      <c r="D93" s="202" t="s">
        <v>173</v>
      </c>
      <c r="E93" s="203" t="s">
        <v>2127</v>
      </c>
      <c r="F93" s="204" t="s">
        <v>2128</v>
      </c>
      <c r="G93" s="205" t="s">
        <v>588</v>
      </c>
      <c r="H93" s="206">
        <v>7</v>
      </c>
      <c r="I93" s="207"/>
      <c r="J93" s="208">
        <f t="shared" si="0"/>
        <v>0</v>
      </c>
      <c r="K93" s="204" t="s">
        <v>21</v>
      </c>
      <c r="L93" s="61"/>
      <c r="M93" s="209" t="s">
        <v>21</v>
      </c>
      <c r="N93" s="210" t="s">
        <v>43</v>
      </c>
      <c r="O93" s="42"/>
      <c r="P93" s="211">
        <f t="shared" si="1"/>
        <v>0</v>
      </c>
      <c r="Q93" s="211">
        <v>0</v>
      </c>
      <c r="R93" s="211">
        <f t="shared" si="2"/>
        <v>0</v>
      </c>
      <c r="S93" s="211">
        <v>0</v>
      </c>
      <c r="T93" s="212">
        <f t="shared" si="3"/>
        <v>0</v>
      </c>
      <c r="AR93" s="24" t="s">
        <v>178</v>
      </c>
      <c r="AT93" s="24" t="s">
        <v>173</v>
      </c>
      <c r="AU93" s="24" t="s">
        <v>79</v>
      </c>
      <c r="AY93" s="24" t="s">
        <v>171</v>
      </c>
      <c r="BE93" s="213">
        <f t="shared" si="4"/>
        <v>0</v>
      </c>
      <c r="BF93" s="213">
        <f t="shared" si="5"/>
        <v>0</v>
      </c>
      <c r="BG93" s="213">
        <f t="shared" si="6"/>
        <v>0</v>
      </c>
      <c r="BH93" s="213">
        <f t="shared" si="7"/>
        <v>0</v>
      </c>
      <c r="BI93" s="213">
        <f t="shared" si="8"/>
        <v>0</v>
      </c>
      <c r="BJ93" s="24" t="s">
        <v>79</v>
      </c>
      <c r="BK93" s="213">
        <f t="shared" si="9"/>
        <v>0</v>
      </c>
      <c r="BL93" s="24" t="s">
        <v>178</v>
      </c>
      <c r="BM93" s="24" t="s">
        <v>178</v>
      </c>
    </row>
    <row r="94" spans="2:65" s="1" customFormat="1" ht="57" customHeight="1">
      <c r="B94" s="41"/>
      <c r="C94" s="202" t="s">
        <v>99</v>
      </c>
      <c r="D94" s="202" t="s">
        <v>173</v>
      </c>
      <c r="E94" s="203" t="s">
        <v>2129</v>
      </c>
      <c r="F94" s="204" t="s">
        <v>2130</v>
      </c>
      <c r="G94" s="205" t="s">
        <v>588</v>
      </c>
      <c r="H94" s="206">
        <v>50</v>
      </c>
      <c r="I94" s="207"/>
      <c r="J94" s="208">
        <f t="shared" si="0"/>
        <v>0</v>
      </c>
      <c r="K94" s="204" t="s">
        <v>21</v>
      </c>
      <c r="L94" s="61"/>
      <c r="M94" s="209" t="s">
        <v>21</v>
      </c>
      <c r="N94" s="210" t="s">
        <v>43</v>
      </c>
      <c r="O94" s="42"/>
      <c r="P94" s="211">
        <f t="shared" si="1"/>
        <v>0</v>
      </c>
      <c r="Q94" s="211">
        <v>0</v>
      </c>
      <c r="R94" s="211">
        <f t="shared" si="2"/>
        <v>0</v>
      </c>
      <c r="S94" s="211">
        <v>0</v>
      </c>
      <c r="T94" s="212">
        <f t="shared" si="3"/>
        <v>0</v>
      </c>
      <c r="AR94" s="24" t="s">
        <v>178</v>
      </c>
      <c r="AT94" s="24" t="s">
        <v>173</v>
      </c>
      <c r="AU94" s="24" t="s">
        <v>79</v>
      </c>
      <c r="AY94" s="24" t="s">
        <v>171</v>
      </c>
      <c r="BE94" s="213">
        <f t="shared" si="4"/>
        <v>0</v>
      </c>
      <c r="BF94" s="213">
        <f t="shared" si="5"/>
        <v>0</v>
      </c>
      <c r="BG94" s="213">
        <f t="shared" si="6"/>
        <v>0</v>
      </c>
      <c r="BH94" s="213">
        <f t="shared" si="7"/>
        <v>0</v>
      </c>
      <c r="BI94" s="213">
        <f t="shared" si="8"/>
        <v>0</v>
      </c>
      <c r="BJ94" s="24" t="s">
        <v>79</v>
      </c>
      <c r="BK94" s="213">
        <f t="shared" si="9"/>
        <v>0</v>
      </c>
      <c r="BL94" s="24" t="s">
        <v>178</v>
      </c>
      <c r="BM94" s="24" t="s">
        <v>201</v>
      </c>
    </row>
    <row r="95" spans="2:65" s="1" customFormat="1" ht="57" customHeight="1">
      <c r="B95" s="41"/>
      <c r="C95" s="202" t="s">
        <v>178</v>
      </c>
      <c r="D95" s="202" t="s">
        <v>173</v>
      </c>
      <c r="E95" s="203" t="s">
        <v>2131</v>
      </c>
      <c r="F95" s="204" t="s">
        <v>2132</v>
      </c>
      <c r="G95" s="205" t="s">
        <v>588</v>
      </c>
      <c r="H95" s="206">
        <v>2</v>
      </c>
      <c r="I95" s="207"/>
      <c r="J95" s="208">
        <f t="shared" si="0"/>
        <v>0</v>
      </c>
      <c r="K95" s="204" t="s">
        <v>21</v>
      </c>
      <c r="L95" s="61"/>
      <c r="M95" s="209" t="s">
        <v>21</v>
      </c>
      <c r="N95" s="210" t="s">
        <v>43</v>
      </c>
      <c r="O95" s="42"/>
      <c r="P95" s="211">
        <f t="shared" si="1"/>
        <v>0</v>
      </c>
      <c r="Q95" s="211">
        <v>0</v>
      </c>
      <c r="R95" s="211">
        <f t="shared" si="2"/>
        <v>0</v>
      </c>
      <c r="S95" s="211">
        <v>0</v>
      </c>
      <c r="T95" s="212">
        <f t="shared" si="3"/>
        <v>0</v>
      </c>
      <c r="AR95" s="24" t="s">
        <v>178</v>
      </c>
      <c r="AT95" s="24" t="s">
        <v>173</v>
      </c>
      <c r="AU95" s="24" t="s">
        <v>79</v>
      </c>
      <c r="AY95" s="24" t="s">
        <v>171</v>
      </c>
      <c r="BE95" s="213">
        <f t="shared" si="4"/>
        <v>0</v>
      </c>
      <c r="BF95" s="213">
        <f t="shared" si="5"/>
        <v>0</v>
      </c>
      <c r="BG95" s="213">
        <f t="shared" si="6"/>
        <v>0</v>
      </c>
      <c r="BH95" s="213">
        <f t="shared" si="7"/>
        <v>0</v>
      </c>
      <c r="BI95" s="213">
        <f t="shared" si="8"/>
        <v>0</v>
      </c>
      <c r="BJ95" s="24" t="s">
        <v>79</v>
      </c>
      <c r="BK95" s="213">
        <f t="shared" si="9"/>
        <v>0</v>
      </c>
      <c r="BL95" s="24" t="s">
        <v>178</v>
      </c>
      <c r="BM95" s="24" t="s">
        <v>215</v>
      </c>
    </row>
    <row r="96" spans="2:65" s="1" customFormat="1" ht="57" customHeight="1">
      <c r="B96" s="41"/>
      <c r="C96" s="202" t="s">
        <v>196</v>
      </c>
      <c r="D96" s="202" t="s">
        <v>173</v>
      </c>
      <c r="E96" s="203" t="s">
        <v>2133</v>
      </c>
      <c r="F96" s="204" t="s">
        <v>2134</v>
      </c>
      <c r="G96" s="205" t="s">
        <v>588</v>
      </c>
      <c r="H96" s="206">
        <v>10</v>
      </c>
      <c r="I96" s="207"/>
      <c r="J96" s="208">
        <f t="shared" si="0"/>
        <v>0</v>
      </c>
      <c r="K96" s="204" t="s">
        <v>21</v>
      </c>
      <c r="L96" s="61"/>
      <c r="M96" s="209" t="s">
        <v>21</v>
      </c>
      <c r="N96" s="210" t="s">
        <v>43</v>
      </c>
      <c r="O96" s="42"/>
      <c r="P96" s="211">
        <f t="shared" si="1"/>
        <v>0</v>
      </c>
      <c r="Q96" s="211">
        <v>0</v>
      </c>
      <c r="R96" s="211">
        <f t="shared" si="2"/>
        <v>0</v>
      </c>
      <c r="S96" s="211">
        <v>0</v>
      </c>
      <c r="T96" s="212">
        <f t="shared" si="3"/>
        <v>0</v>
      </c>
      <c r="AR96" s="24" t="s">
        <v>178</v>
      </c>
      <c r="AT96" s="24" t="s">
        <v>173</v>
      </c>
      <c r="AU96" s="24" t="s">
        <v>79</v>
      </c>
      <c r="AY96" s="24" t="s">
        <v>171</v>
      </c>
      <c r="BE96" s="213">
        <f t="shared" si="4"/>
        <v>0</v>
      </c>
      <c r="BF96" s="213">
        <f t="shared" si="5"/>
        <v>0</v>
      </c>
      <c r="BG96" s="213">
        <f t="shared" si="6"/>
        <v>0</v>
      </c>
      <c r="BH96" s="213">
        <f t="shared" si="7"/>
        <v>0</v>
      </c>
      <c r="BI96" s="213">
        <f t="shared" si="8"/>
        <v>0</v>
      </c>
      <c r="BJ96" s="24" t="s">
        <v>79</v>
      </c>
      <c r="BK96" s="213">
        <f t="shared" si="9"/>
        <v>0</v>
      </c>
      <c r="BL96" s="24" t="s">
        <v>178</v>
      </c>
      <c r="BM96" s="24" t="s">
        <v>226</v>
      </c>
    </row>
    <row r="97" spans="2:65" s="1" customFormat="1" ht="57" customHeight="1">
      <c r="B97" s="41"/>
      <c r="C97" s="202" t="s">
        <v>201</v>
      </c>
      <c r="D97" s="202" t="s">
        <v>173</v>
      </c>
      <c r="E97" s="203" t="s">
        <v>2135</v>
      </c>
      <c r="F97" s="204" t="s">
        <v>2136</v>
      </c>
      <c r="G97" s="205" t="s">
        <v>588</v>
      </c>
      <c r="H97" s="206">
        <v>7</v>
      </c>
      <c r="I97" s="207"/>
      <c r="J97" s="208">
        <f t="shared" si="0"/>
        <v>0</v>
      </c>
      <c r="K97" s="204" t="s">
        <v>21</v>
      </c>
      <c r="L97" s="61"/>
      <c r="M97" s="209" t="s">
        <v>21</v>
      </c>
      <c r="N97" s="210" t="s">
        <v>43</v>
      </c>
      <c r="O97" s="42"/>
      <c r="P97" s="211">
        <f t="shared" si="1"/>
        <v>0</v>
      </c>
      <c r="Q97" s="211">
        <v>0</v>
      </c>
      <c r="R97" s="211">
        <f t="shared" si="2"/>
        <v>0</v>
      </c>
      <c r="S97" s="211">
        <v>0</v>
      </c>
      <c r="T97" s="212">
        <f t="shared" si="3"/>
        <v>0</v>
      </c>
      <c r="AR97" s="24" t="s">
        <v>178</v>
      </c>
      <c r="AT97" s="24" t="s">
        <v>173</v>
      </c>
      <c r="AU97" s="24" t="s">
        <v>79</v>
      </c>
      <c r="AY97" s="24" t="s">
        <v>171</v>
      </c>
      <c r="BE97" s="213">
        <f t="shared" si="4"/>
        <v>0</v>
      </c>
      <c r="BF97" s="213">
        <f t="shared" si="5"/>
        <v>0</v>
      </c>
      <c r="BG97" s="213">
        <f t="shared" si="6"/>
        <v>0</v>
      </c>
      <c r="BH97" s="213">
        <f t="shared" si="7"/>
        <v>0</v>
      </c>
      <c r="BI97" s="213">
        <f t="shared" si="8"/>
        <v>0</v>
      </c>
      <c r="BJ97" s="24" t="s">
        <v>79</v>
      </c>
      <c r="BK97" s="213">
        <f t="shared" si="9"/>
        <v>0</v>
      </c>
      <c r="BL97" s="24" t="s">
        <v>178</v>
      </c>
      <c r="BM97" s="24" t="s">
        <v>245</v>
      </c>
    </row>
    <row r="98" spans="2:65" s="1" customFormat="1" ht="57" customHeight="1">
      <c r="B98" s="41"/>
      <c r="C98" s="202" t="s">
        <v>209</v>
      </c>
      <c r="D98" s="202" t="s">
        <v>173</v>
      </c>
      <c r="E98" s="203" t="s">
        <v>2137</v>
      </c>
      <c r="F98" s="204" t="s">
        <v>2138</v>
      </c>
      <c r="G98" s="205" t="s">
        <v>588</v>
      </c>
      <c r="H98" s="206">
        <v>3</v>
      </c>
      <c r="I98" s="207"/>
      <c r="J98" s="208">
        <f t="shared" si="0"/>
        <v>0</v>
      </c>
      <c r="K98" s="204" t="s">
        <v>21</v>
      </c>
      <c r="L98" s="61"/>
      <c r="M98" s="209" t="s">
        <v>21</v>
      </c>
      <c r="N98" s="210" t="s">
        <v>43</v>
      </c>
      <c r="O98" s="42"/>
      <c r="P98" s="211">
        <f t="shared" si="1"/>
        <v>0</v>
      </c>
      <c r="Q98" s="211">
        <v>0</v>
      </c>
      <c r="R98" s="211">
        <f t="shared" si="2"/>
        <v>0</v>
      </c>
      <c r="S98" s="211">
        <v>0</v>
      </c>
      <c r="T98" s="212">
        <f t="shared" si="3"/>
        <v>0</v>
      </c>
      <c r="AR98" s="24" t="s">
        <v>178</v>
      </c>
      <c r="AT98" s="24" t="s">
        <v>173</v>
      </c>
      <c r="AU98" s="24" t="s">
        <v>79</v>
      </c>
      <c r="AY98" s="24" t="s">
        <v>171</v>
      </c>
      <c r="BE98" s="213">
        <f t="shared" si="4"/>
        <v>0</v>
      </c>
      <c r="BF98" s="213">
        <f t="shared" si="5"/>
        <v>0</v>
      </c>
      <c r="BG98" s="213">
        <f t="shared" si="6"/>
        <v>0</v>
      </c>
      <c r="BH98" s="213">
        <f t="shared" si="7"/>
        <v>0</v>
      </c>
      <c r="BI98" s="213">
        <f t="shared" si="8"/>
        <v>0</v>
      </c>
      <c r="BJ98" s="24" t="s">
        <v>79</v>
      </c>
      <c r="BK98" s="213">
        <f t="shared" si="9"/>
        <v>0</v>
      </c>
      <c r="BL98" s="24" t="s">
        <v>178</v>
      </c>
      <c r="BM98" s="24" t="s">
        <v>258</v>
      </c>
    </row>
    <row r="99" spans="2:65" s="1" customFormat="1" ht="57" customHeight="1">
      <c r="B99" s="41"/>
      <c r="C99" s="202" t="s">
        <v>215</v>
      </c>
      <c r="D99" s="202" t="s">
        <v>173</v>
      </c>
      <c r="E99" s="203" t="s">
        <v>2139</v>
      </c>
      <c r="F99" s="204" t="s">
        <v>2140</v>
      </c>
      <c r="G99" s="205" t="s">
        <v>588</v>
      </c>
      <c r="H99" s="206">
        <v>3</v>
      </c>
      <c r="I99" s="207"/>
      <c r="J99" s="208">
        <f t="shared" si="0"/>
        <v>0</v>
      </c>
      <c r="K99" s="204" t="s">
        <v>21</v>
      </c>
      <c r="L99" s="61"/>
      <c r="M99" s="209" t="s">
        <v>21</v>
      </c>
      <c r="N99" s="210" t="s">
        <v>43</v>
      </c>
      <c r="O99" s="42"/>
      <c r="P99" s="211">
        <f t="shared" si="1"/>
        <v>0</v>
      </c>
      <c r="Q99" s="211">
        <v>0</v>
      </c>
      <c r="R99" s="211">
        <f t="shared" si="2"/>
        <v>0</v>
      </c>
      <c r="S99" s="211">
        <v>0</v>
      </c>
      <c r="T99" s="212">
        <f t="shared" si="3"/>
        <v>0</v>
      </c>
      <c r="AR99" s="24" t="s">
        <v>178</v>
      </c>
      <c r="AT99" s="24" t="s">
        <v>173</v>
      </c>
      <c r="AU99" s="24" t="s">
        <v>79</v>
      </c>
      <c r="AY99" s="24" t="s">
        <v>171</v>
      </c>
      <c r="BE99" s="213">
        <f t="shared" si="4"/>
        <v>0</v>
      </c>
      <c r="BF99" s="213">
        <f t="shared" si="5"/>
        <v>0</v>
      </c>
      <c r="BG99" s="213">
        <f t="shared" si="6"/>
        <v>0</v>
      </c>
      <c r="BH99" s="213">
        <f t="shared" si="7"/>
        <v>0</v>
      </c>
      <c r="BI99" s="213">
        <f t="shared" si="8"/>
        <v>0</v>
      </c>
      <c r="BJ99" s="24" t="s">
        <v>79</v>
      </c>
      <c r="BK99" s="213">
        <f t="shared" si="9"/>
        <v>0</v>
      </c>
      <c r="BL99" s="24" t="s">
        <v>178</v>
      </c>
      <c r="BM99" s="24" t="s">
        <v>273</v>
      </c>
    </row>
    <row r="100" spans="2:65" s="1" customFormat="1" ht="57" customHeight="1">
      <c r="B100" s="41"/>
      <c r="C100" s="202" t="s">
        <v>220</v>
      </c>
      <c r="D100" s="202" t="s">
        <v>173</v>
      </c>
      <c r="E100" s="203" t="s">
        <v>2141</v>
      </c>
      <c r="F100" s="204" t="s">
        <v>2142</v>
      </c>
      <c r="G100" s="205" t="s">
        <v>588</v>
      </c>
      <c r="H100" s="206">
        <v>2</v>
      </c>
      <c r="I100" s="207"/>
      <c r="J100" s="208">
        <f t="shared" si="0"/>
        <v>0</v>
      </c>
      <c r="K100" s="204" t="s">
        <v>21</v>
      </c>
      <c r="L100" s="61"/>
      <c r="M100" s="209" t="s">
        <v>21</v>
      </c>
      <c r="N100" s="210" t="s">
        <v>43</v>
      </c>
      <c r="O100" s="42"/>
      <c r="P100" s="211">
        <f t="shared" si="1"/>
        <v>0</v>
      </c>
      <c r="Q100" s="211">
        <v>0</v>
      </c>
      <c r="R100" s="211">
        <f t="shared" si="2"/>
        <v>0</v>
      </c>
      <c r="S100" s="211">
        <v>0</v>
      </c>
      <c r="T100" s="212">
        <f t="shared" si="3"/>
        <v>0</v>
      </c>
      <c r="AR100" s="24" t="s">
        <v>178</v>
      </c>
      <c r="AT100" s="24" t="s">
        <v>173</v>
      </c>
      <c r="AU100" s="24" t="s">
        <v>79</v>
      </c>
      <c r="AY100" s="24" t="s">
        <v>171</v>
      </c>
      <c r="BE100" s="213">
        <f t="shared" si="4"/>
        <v>0</v>
      </c>
      <c r="BF100" s="213">
        <f t="shared" si="5"/>
        <v>0</v>
      </c>
      <c r="BG100" s="213">
        <f t="shared" si="6"/>
        <v>0</v>
      </c>
      <c r="BH100" s="213">
        <f t="shared" si="7"/>
        <v>0</v>
      </c>
      <c r="BI100" s="213">
        <f t="shared" si="8"/>
        <v>0</v>
      </c>
      <c r="BJ100" s="24" t="s">
        <v>79</v>
      </c>
      <c r="BK100" s="213">
        <f t="shared" si="9"/>
        <v>0</v>
      </c>
      <c r="BL100" s="24" t="s">
        <v>178</v>
      </c>
      <c r="BM100" s="24" t="s">
        <v>284</v>
      </c>
    </row>
    <row r="101" spans="2:65" s="1" customFormat="1" ht="69.75" customHeight="1">
      <c r="B101" s="41"/>
      <c r="C101" s="202" t="s">
        <v>226</v>
      </c>
      <c r="D101" s="202" t="s">
        <v>173</v>
      </c>
      <c r="E101" s="203" t="s">
        <v>2143</v>
      </c>
      <c r="F101" s="204" t="s">
        <v>2144</v>
      </c>
      <c r="G101" s="205" t="s">
        <v>588</v>
      </c>
      <c r="H101" s="206">
        <v>2</v>
      </c>
      <c r="I101" s="207"/>
      <c r="J101" s="208">
        <f t="shared" si="0"/>
        <v>0</v>
      </c>
      <c r="K101" s="204" t="s">
        <v>21</v>
      </c>
      <c r="L101" s="61"/>
      <c r="M101" s="209" t="s">
        <v>21</v>
      </c>
      <c r="N101" s="210" t="s">
        <v>43</v>
      </c>
      <c r="O101" s="42"/>
      <c r="P101" s="211">
        <f t="shared" si="1"/>
        <v>0</v>
      </c>
      <c r="Q101" s="211">
        <v>0</v>
      </c>
      <c r="R101" s="211">
        <f t="shared" si="2"/>
        <v>0</v>
      </c>
      <c r="S101" s="211">
        <v>0</v>
      </c>
      <c r="T101" s="212">
        <f t="shared" si="3"/>
        <v>0</v>
      </c>
      <c r="AR101" s="24" t="s">
        <v>178</v>
      </c>
      <c r="AT101" s="24" t="s">
        <v>173</v>
      </c>
      <c r="AU101" s="24" t="s">
        <v>79</v>
      </c>
      <c r="AY101" s="24" t="s">
        <v>171</v>
      </c>
      <c r="BE101" s="213">
        <f t="shared" si="4"/>
        <v>0</v>
      </c>
      <c r="BF101" s="213">
        <f t="shared" si="5"/>
        <v>0</v>
      </c>
      <c r="BG101" s="213">
        <f t="shared" si="6"/>
        <v>0</v>
      </c>
      <c r="BH101" s="213">
        <f t="shared" si="7"/>
        <v>0</v>
      </c>
      <c r="BI101" s="213">
        <f t="shared" si="8"/>
        <v>0</v>
      </c>
      <c r="BJ101" s="24" t="s">
        <v>79</v>
      </c>
      <c r="BK101" s="213">
        <f t="shared" si="9"/>
        <v>0</v>
      </c>
      <c r="BL101" s="24" t="s">
        <v>178</v>
      </c>
      <c r="BM101" s="24" t="s">
        <v>297</v>
      </c>
    </row>
    <row r="102" spans="2:65" s="1" customFormat="1" ht="57" customHeight="1">
      <c r="B102" s="41"/>
      <c r="C102" s="202" t="s">
        <v>238</v>
      </c>
      <c r="D102" s="202" t="s">
        <v>173</v>
      </c>
      <c r="E102" s="203" t="s">
        <v>2145</v>
      </c>
      <c r="F102" s="204" t="s">
        <v>2146</v>
      </c>
      <c r="G102" s="205" t="s">
        <v>588</v>
      </c>
      <c r="H102" s="206">
        <v>11</v>
      </c>
      <c r="I102" s="207"/>
      <c r="J102" s="208">
        <f t="shared" si="0"/>
        <v>0</v>
      </c>
      <c r="K102" s="204" t="s">
        <v>21</v>
      </c>
      <c r="L102" s="61"/>
      <c r="M102" s="209" t="s">
        <v>21</v>
      </c>
      <c r="N102" s="210" t="s">
        <v>43</v>
      </c>
      <c r="O102" s="42"/>
      <c r="P102" s="211">
        <f t="shared" si="1"/>
        <v>0</v>
      </c>
      <c r="Q102" s="211">
        <v>0</v>
      </c>
      <c r="R102" s="211">
        <f t="shared" si="2"/>
        <v>0</v>
      </c>
      <c r="S102" s="211">
        <v>0</v>
      </c>
      <c r="T102" s="212">
        <f t="shared" si="3"/>
        <v>0</v>
      </c>
      <c r="AR102" s="24" t="s">
        <v>178</v>
      </c>
      <c r="AT102" s="24" t="s">
        <v>173</v>
      </c>
      <c r="AU102" s="24" t="s">
        <v>79</v>
      </c>
      <c r="AY102" s="24" t="s">
        <v>171</v>
      </c>
      <c r="BE102" s="213">
        <f t="shared" si="4"/>
        <v>0</v>
      </c>
      <c r="BF102" s="213">
        <f t="shared" si="5"/>
        <v>0</v>
      </c>
      <c r="BG102" s="213">
        <f t="shared" si="6"/>
        <v>0</v>
      </c>
      <c r="BH102" s="213">
        <f t="shared" si="7"/>
        <v>0</v>
      </c>
      <c r="BI102" s="213">
        <f t="shared" si="8"/>
        <v>0</v>
      </c>
      <c r="BJ102" s="24" t="s">
        <v>79</v>
      </c>
      <c r="BK102" s="213">
        <f t="shared" si="9"/>
        <v>0</v>
      </c>
      <c r="BL102" s="24" t="s">
        <v>178</v>
      </c>
      <c r="BM102" s="24" t="s">
        <v>310</v>
      </c>
    </row>
    <row r="103" spans="2:65" s="1" customFormat="1" ht="69.75" customHeight="1">
      <c r="B103" s="41"/>
      <c r="C103" s="202" t="s">
        <v>245</v>
      </c>
      <c r="D103" s="202" t="s">
        <v>173</v>
      </c>
      <c r="E103" s="203" t="s">
        <v>2147</v>
      </c>
      <c r="F103" s="204" t="s">
        <v>2148</v>
      </c>
      <c r="G103" s="205" t="s">
        <v>588</v>
      </c>
      <c r="H103" s="206">
        <v>2</v>
      </c>
      <c r="I103" s="207"/>
      <c r="J103" s="208">
        <f t="shared" si="0"/>
        <v>0</v>
      </c>
      <c r="K103" s="204" t="s">
        <v>21</v>
      </c>
      <c r="L103" s="61"/>
      <c r="M103" s="209" t="s">
        <v>21</v>
      </c>
      <c r="N103" s="210" t="s">
        <v>43</v>
      </c>
      <c r="O103" s="42"/>
      <c r="P103" s="211">
        <f t="shared" si="1"/>
        <v>0</v>
      </c>
      <c r="Q103" s="211">
        <v>0</v>
      </c>
      <c r="R103" s="211">
        <f t="shared" si="2"/>
        <v>0</v>
      </c>
      <c r="S103" s="211">
        <v>0</v>
      </c>
      <c r="T103" s="212">
        <f t="shared" si="3"/>
        <v>0</v>
      </c>
      <c r="AR103" s="24" t="s">
        <v>178</v>
      </c>
      <c r="AT103" s="24" t="s">
        <v>173</v>
      </c>
      <c r="AU103" s="24" t="s">
        <v>79</v>
      </c>
      <c r="AY103" s="24" t="s">
        <v>171</v>
      </c>
      <c r="BE103" s="213">
        <f t="shared" si="4"/>
        <v>0</v>
      </c>
      <c r="BF103" s="213">
        <f t="shared" si="5"/>
        <v>0</v>
      </c>
      <c r="BG103" s="213">
        <f t="shared" si="6"/>
        <v>0</v>
      </c>
      <c r="BH103" s="213">
        <f t="shared" si="7"/>
        <v>0</v>
      </c>
      <c r="BI103" s="213">
        <f t="shared" si="8"/>
        <v>0</v>
      </c>
      <c r="BJ103" s="24" t="s">
        <v>79</v>
      </c>
      <c r="BK103" s="213">
        <f t="shared" si="9"/>
        <v>0</v>
      </c>
      <c r="BL103" s="24" t="s">
        <v>178</v>
      </c>
      <c r="BM103" s="24" t="s">
        <v>330</v>
      </c>
    </row>
    <row r="104" spans="2:65" s="1" customFormat="1" ht="69.75" customHeight="1">
      <c r="B104" s="41"/>
      <c r="C104" s="202" t="s">
        <v>251</v>
      </c>
      <c r="D104" s="202" t="s">
        <v>173</v>
      </c>
      <c r="E104" s="203" t="s">
        <v>2149</v>
      </c>
      <c r="F104" s="204" t="s">
        <v>2150</v>
      </c>
      <c r="G104" s="205" t="s">
        <v>588</v>
      </c>
      <c r="H104" s="206">
        <v>9</v>
      </c>
      <c r="I104" s="207"/>
      <c r="J104" s="208">
        <f t="shared" si="0"/>
        <v>0</v>
      </c>
      <c r="K104" s="204" t="s">
        <v>21</v>
      </c>
      <c r="L104" s="61"/>
      <c r="M104" s="209" t="s">
        <v>21</v>
      </c>
      <c r="N104" s="210" t="s">
        <v>43</v>
      </c>
      <c r="O104" s="42"/>
      <c r="P104" s="211">
        <f t="shared" si="1"/>
        <v>0</v>
      </c>
      <c r="Q104" s="211">
        <v>0</v>
      </c>
      <c r="R104" s="211">
        <f t="shared" si="2"/>
        <v>0</v>
      </c>
      <c r="S104" s="211">
        <v>0</v>
      </c>
      <c r="T104" s="212">
        <f t="shared" si="3"/>
        <v>0</v>
      </c>
      <c r="AR104" s="24" t="s">
        <v>178</v>
      </c>
      <c r="AT104" s="24" t="s">
        <v>173</v>
      </c>
      <c r="AU104" s="24" t="s">
        <v>79</v>
      </c>
      <c r="AY104" s="24" t="s">
        <v>171</v>
      </c>
      <c r="BE104" s="213">
        <f t="shared" si="4"/>
        <v>0</v>
      </c>
      <c r="BF104" s="213">
        <f t="shared" si="5"/>
        <v>0</v>
      </c>
      <c r="BG104" s="213">
        <f t="shared" si="6"/>
        <v>0</v>
      </c>
      <c r="BH104" s="213">
        <f t="shared" si="7"/>
        <v>0</v>
      </c>
      <c r="BI104" s="213">
        <f t="shared" si="8"/>
        <v>0</v>
      </c>
      <c r="BJ104" s="24" t="s">
        <v>79</v>
      </c>
      <c r="BK104" s="213">
        <f t="shared" si="9"/>
        <v>0</v>
      </c>
      <c r="BL104" s="24" t="s">
        <v>178</v>
      </c>
      <c r="BM104" s="24" t="s">
        <v>354</v>
      </c>
    </row>
    <row r="105" spans="2:65" s="1" customFormat="1" ht="57" customHeight="1">
      <c r="B105" s="41"/>
      <c r="C105" s="202" t="s">
        <v>258</v>
      </c>
      <c r="D105" s="202" t="s">
        <v>173</v>
      </c>
      <c r="E105" s="203" t="s">
        <v>2151</v>
      </c>
      <c r="F105" s="204" t="s">
        <v>2152</v>
      </c>
      <c r="G105" s="205" t="s">
        <v>588</v>
      </c>
      <c r="H105" s="206">
        <v>3</v>
      </c>
      <c r="I105" s="207"/>
      <c r="J105" s="208">
        <f t="shared" si="0"/>
        <v>0</v>
      </c>
      <c r="K105" s="204" t="s">
        <v>21</v>
      </c>
      <c r="L105" s="61"/>
      <c r="M105" s="209" t="s">
        <v>21</v>
      </c>
      <c r="N105" s="210" t="s">
        <v>43</v>
      </c>
      <c r="O105" s="42"/>
      <c r="P105" s="211">
        <f t="shared" si="1"/>
        <v>0</v>
      </c>
      <c r="Q105" s="211">
        <v>0</v>
      </c>
      <c r="R105" s="211">
        <f t="shared" si="2"/>
        <v>0</v>
      </c>
      <c r="S105" s="211">
        <v>0</v>
      </c>
      <c r="T105" s="212">
        <f t="shared" si="3"/>
        <v>0</v>
      </c>
      <c r="AR105" s="24" t="s">
        <v>178</v>
      </c>
      <c r="AT105" s="24" t="s">
        <v>173</v>
      </c>
      <c r="AU105" s="24" t="s">
        <v>79</v>
      </c>
      <c r="AY105" s="24" t="s">
        <v>171</v>
      </c>
      <c r="BE105" s="213">
        <f t="shared" si="4"/>
        <v>0</v>
      </c>
      <c r="BF105" s="213">
        <f t="shared" si="5"/>
        <v>0</v>
      </c>
      <c r="BG105" s="213">
        <f t="shared" si="6"/>
        <v>0</v>
      </c>
      <c r="BH105" s="213">
        <f t="shared" si="7"/>
        <v>0</v>
      </c>
      <c r="BI105" s="213">
        <f t="shared" si="8"/>
        <v>0</v>
      </c>
      <c r="BJ105" s="24" t="s">
        <v>79</v>
      </c>
      <c r="BK105" s="213">
        <f t="shared" si="9"/>
        <v>0</v>
      </c>
      <c r="BL105" s="24" t="s">
        <v>178</v>
      </c>
      <c r="BM105" s="24" t="s">
        <v>365</v>
      </c>
    </row>
    <row r="106" spans="2:65" s="1" customFormat="1" ht="44.25" customHeight="1">
      <c r="B106" s="41"/>
      <c r="C106" s="202" t="s">
        <v>10</v>
      </c>
      <c r="D106" s="202" t="s">
        <v>173</v>
      </c>
      <c r="E106" s="203" t="s">
        <v>2153</v>
      </c>
      <c r="F106" s="204" t="s">
        <v>2154</v>
      </c>
      <c r="G106" s="205" t="s">
        <v>588</v>
      </c>
      <c r="H106" s="206">
        <v>3</v>
      </c>
      <c r="I106" s="207"/>
      <c r="J106" s="208">
        <f t="shared" si="0"/>
        <v>0</v>
      </c>
      <c r="K106" s="204" t="s">
        <v>21</v>
      </c>
      <c r="L106" s="61"/>
      <c r="M106" s="209" t="s">
        <v>21</v>
      </c>
      <c r="N106" s="210" t="s">
        <v>43</v>
      </c>
      <c r="O106" s="42"/>
      <c r="P106" s="211">
        <f t="shared" si="1"/>
        <v>0</v>
      </c>
      <c r="Q106" s="211">
        <v>0</v>
      </c>
      <c r="R106" s="211">
        <f t="shared" si="2"/>
        <v>0</v>
      </c>
      <c r="S106" s="211">
        <v>0</v>
      </c>
      <c r="T106" s="212">
        <f t="shared" si="3"/>
        <v>0</v>
      </c>
      <c r="AR106" s="24" t="s">
        <v>178</v>
      </c>
      <c r="AT106" s="24" t="s">
        <v>173</v>
      </c>
      <c r="AU106" s="24" t="s">
        <v>79</v>
      </c>
      <c r="AY106" s="24" t="s">
        <v>171</v>
      </c>
      <c r="BE106" s="213">
        <f t="shared" si="4"/>
        <v>0</v>
      </c>
      <c r="BF106" s="213">
        <f t="shared" si="5"/>
        <v>0</v>
      </c>
      <c r="BG106" s="213">
        <f t="shared" si="6"/>
        <v>0</v>
      </c>
      <c r="BH106" s="213">
        <f t="shared" si="7"/>
        <v>0</v>
      </c>
      <c r="BI106" s="213">
        <f t="shared" si="8"/>
        <v>0</v>
      </c>
      <c r="BJ106" s="24" t="s">
        <v>79</v>
      </c>
      <c r="BK106" s="213">
        <f t="shared" si="9"/>
        <v>0</v>
      </c>
      <c r="BL106" s="24" t="s">
        <v>178</v>
      </c>
      <c r="BM106" s="24" t="s">
        <v>377</v>
      </c>
    </row>
    <row r="107" spans="2:65" s="1" customFormat="1" ht="31.5" customHeight="1">
      <c r="B107" s="41"/>
      <c r="C107" s="202" t="s">
        <v>273</v>
      </c>
      <c r="D107" s="202" t="s">
        <v>173</v>
      </c>
      <c r="E107" s="203" t="s">
        <v>2155</v>
      </c>
      <c r="F107" s="204" t="s">
        <v>2156</v>
      </c>
      <c r="G107" s="205" t="s">
        <v>588</v>
      </c>
      <c r="H107" s="206">
        <v>1</v>
      </c>
      <c r="I107" s="207"/>
      <c r="J107" s="208">
        <f t="shared" si="0"/>
        <v>0</v>
      </c>
      <c r="K107" s="204" t="s">
        <v>21</v>
      </c>
      <c r="L107" s="61"/>
      <c r="M107" s="209" t="s">
        <v>21</v>
      </c>
      <c r="N107" s="210" t="s">
        <v>43</v>
      </c>
      <c r="O107" s="42"/>
      <c r="P107" s="211">
        <f t="shared" si="1"/>
        <v>0</v>
      </c>
      <c r="Q107" s="211">
        <v>0</v>
      </c>
      <c r="R107" s="211">
        <f t="shared" si="2"/>
        <v>0</v>
      </c>
      <c r="S107" s="211">
        <v>0</v>
      </c>
      <c r="T107" s="212">
        <f t="shared" si="3"/>
        <v>0</v>
      </c>
      <c r="AR107" s="24" t="s">
        <v>178</v>
      </c>
      <c r="AT107" s="24" t="s">
        <v>173</v>
      </c>
      <c r="AU107" s="24" t="s">
        <v>79</v>
      </c>
      <c r="AY107" s="24" t="s">
        <v>171</v>
      </c>
      <c r="BE107" s="213">
        <f t="shared" si="4"/>
        <v>0</v>
      </c>
      <c r="BF107" s="213">
        <f t="shared" si="5"/>
        <v>0</v>
      </c>
      <c r="BG107" s="213">
        <f t="shared" si="6"/>
        <v>0</v>
      </c>
      <c r="BH107" s="213">
        <f t="shared" si="7"/>
        <v>0</v>
      </c>
      <c r="BI107" s="213">
        <f t="shared" si="8"/>
        <v>0</v>
      </c>
      <c r="BJ107" s="24" t="s">
        <v>79</v>
      </c>
      <c r="BK107" s="213">
        <f t="shared" si="9"/>
        <v>0</v>
      </c>
      <c r="BL107" s="24" t="s">
        <v>178</v>
      </c>
      <c r="BM107" s="24" t="s">
        <v>362</v>
      </c>
    </row>
    <row r="108" spans="2:65" s="11" customFormat="1" ht="29.85" customHeight="1">
      <c r="B108" s="185"/>
      <c r="C108" s="186"/>
      <c r="D108" s="199" t="s">
        <v>71</v>
      </c>
      <c r="E108" s="200" t="s">
        <v>2157</v>
      </c>
      <c r="F108" s="200" t="s">
        <v>2158</v>
      </c>
      <c r="G108" s="186"/>
      <c r="H108" s="186"/>
      <c r="I108" s="189"/>
      <c r="J108" s="201">
        <f>BK108</f>
        <v>0</v>
      </c>
      <c r="K108" s="186"/>
      <c r="L108" s="191"/>
      <c r="M108" s="192"/>
      <c r="N108" s="193"/>
      <c r="O108" s="193"/>
      <c r="P108" s="194">
        <f>P109</f>
        <v>0</v>
      </c>
      <c r="Q108" s="193"/>
      <c r="R108" s="194">
        <f>R109</f>
        <v>0</v>
      </c>
      <c r="S108" s="193"/>
      <c r="T108" s="195">
        <f>T109</f>
        <v>0</v>
      </c>
      <c r="AR108" s="196" t="s">
        <v>79</v>
      </c>
      <c r="AT108" s="197" t="s">
        <v>71</v>
      </c>
      <c r="AU108" s="197" t="s">
        <v>79</v>
      </c>
      <c r="AY108" s="196" t="s">
        <v>171</v>
      </c>
      <c r="BK108" s="198">
        <f>BK109</f>
        <v>0</v>
      </c>
    </row>
    <row r="109" spans="2:65" s="1" customFormat="1" ht="22.5" customHeight="1">
      <c r="B109" s="41"/>
      <c r="C109" s="202" t="s">
        <v>278</v>
      </c>
      <c r="D109" s="202" t="s">
        <v>173</v>
      </c>
      <c r="E109" s="203" t="s">
        <v>2159</v>
      </c>
      <c r="F109" s="204" t="s">
        <v>2160</v>
      </c>
      <c r="G109" s="205" t="s">
        <v>21</v>
      </c>
      <c r="H109" s="206">
        <v>0</v>
      </c>
      <c r="I109" s="207"/>
      <c r="J109" s="208">
        <f>ROUND(I109*H109,2)</f>
        <v>0</v>
      </c>
      <c r="K109" s="204" t="s">
        <v>21</v>
      </c>
      <c r="L109" s="61"/>
      <c r="M109" s="209" t="s">
        <v>21</v>
      </c>
      <c r="N109" s="267" t="s">
        <v>43</v>
      </c>
      <c r="O109" s="268"/>
      <c r="P109" s="269">
        <f>O109*H109</f>
        <v>0</v>
      </c>
      <c r="Q109" s="269">
        <v>0</v>
      </c>
      <c r="R109" s="269">
        <f>Q109*H109</f>
        <v>0</v>
      </c>
      <c r="S109" s="269">
        <v>0</v>
      </c>
      <c r="T109" s="270">
        <f>S109*H109</f>
        <v>0</v>
      </c>
      <c r="AR109" s="24" t="s">
        <v>79</v>
      </c>
      <c r="AT109" s="24" t="s">
        <v>173</v>
      </c>
      <c r="AU109" s="24" t="s">
        <v>83</v>
      </c>
      <c r="AY109" s="24" t="s">
        <v>171</v>
      </c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24" t="s">
        <v>79</v>
      </c>
      <c r="BK109" s="213">
        <f>ROUND(I109*H109,2)</f>
        <v>0</v>
      </c>
      <c r="BL109" s="24" t="s">
        <v>79</v>
      </c>
      <c r="BM109" s="24" t="s">
        <v>2161</v>
      </c>
    </row>
    <row r="110" spans="2:65" s="1" customFormat="1" ht="6.95" customHeight="1">
      <c r="B110" s="56"/>
      <c r="C110" s="57"/>
      <c r="D110" s="57"/>
      <c r="E110" s="57"/>
      <c r="F110" s="57"/>
      <c r="G110" s="57"/>
      <c r="H110" s="57"/>
      <c r="I110" s="148"/>
      <c r="J110" s="57"/>
      <c r="K110" s="57"/>
      <c r="L110" s="61"/>
    </row>
  </sheetData>
  <sheetProtection password="CC35" sheet="1" objects="1" scenarios="1" formatCells="0" formatColumns="0" formatRows="0" sort="0" autoFilter="0"/>
  <autoFilter ref="C89:K109"/>
  <mergeCells count="15">
    <mergeCell ref="E80:H80"/>
    <mergeCell ref="E78:H78"/>
    <mergeCell ref="E82:H82"/>
    <mergeCell ref="G1:H1"/>
    <mergeCell ref="L2:V2"/>
    <mergeCell ref="E49:H49"/>
    <mergeCell ref="E53:H53"/>
    <mergeCell ref="E51:H51"/>
    <mergeCell ref="E55:H55"/>
    <mergeCell ref="E76:H76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110</v>
      </c>
      <c r="G1" s="406" t="s">
        <v>111</v>
      </c>
      <c r="H1" s="406"/>
      <c r="I1" s="124"/>
      <c r="J1" s="123" t="s">
        <v>112</v>
      </c>
      <c r="K1" s="122" t="s">
        <v>113</v>
      </c>
      <c r="L1" s="123" t="s">
        <v>114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AT2" s="24" t="s">
        <v>103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115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399" t="str">
        <f>'Rekapitulace stavby'!K6</f>
        <v>ZŠ ŠVERMOVA-STAVEBNÍ ÚPRAVY KUCHYNĚ</v>
      </c>
      <c r="F7" s="400"/>
      <c r="G7" s="400"/>
      <c r="H7" s="400"/>
      <c r="I7" s="126"/>
      <c r="J7" s="29"/>
      <c r="K7" s="31"/>
    </row>
    <row r="8" spans="1:70">
      <c r="B8" s="28"/>
      <c r="C8" s="29"/>
      <c r="D8" s="37" t="s">
        <v>116</v>
      </c>
      <c r="E8" s="29"/>
      <c r="F8" s="29"/>
      <c r="G8" s="29"/>
      <c r="H8" s="29"/>
      <c r="I8" s="126"/>
      <c r="J8" s="29"/>
      <c r="K8" s="31"/>
    </row>
    <row r="9" spans="1:70" ht="22.5" customHeight="1">
      <c r="B9" s="28"/>
      <c r="C9" s="29"/>
      <c r="D9" s="29"/>
      <c r="E9" s="399" t="s">
        <v>117</v>
      </c>
      <c r="F9" s="359"/>
      <c r="G9" s="359"/>
      <c r="H9" s="359"/>
      <c r="I9" s="126"/>
      <c r="J9" s="29"/>
      <c r="K9" s="31"/>
    </row>
    <row r="10" spans="1:70">
      <c r="B10" s="28"/>
      <c r="C10" s="29"/>
      <c r="D10" s="37" t="s">
        <v>1519</v>
      </c>
      <c r="E10" s="29"/>
      <c r="F10" s="29"/>
      <c r="G10" s="29"/>
      <c r="H10" s="29"/>
      <c r="I10" s="126"/>
      <c r="J10" s="29"/>
      <c r="K10" s="31"/>
    </row>
    <row r="11" spans="1:70" s="1" customFormat="1" ht="22.5" customHeight="1">
      <c r="B11" s="41"/>
      <c r="C11" s="42"/>
      <c r="D11" s="42"/>
      <c r="E11" s="383" t="s">
        <v>2118</v>
      </c>
      <c r="F11" s="402"/>
      <c r="G11" s="402"/>
      <c r="H11" s="402"/>
      <c r="I11" s="127"/>
      <c r="J11" s="42"/>
      <c r="K11" s="45"/>
    </row>
    <row r="12" spans="1:70" s="1" customFormat="1">
      <c r="B12" s="41"/>
      <c r="C12" s="42"/>
      <c r="D12" s="37" t="s">
        <v>2119</v>
      </c>
      <c r="E12" s="42"/>
      <c r="F12" s="42"/>
      <c r="G12" s="42"/>
      <c r="H12" s="42"/>
      <c r="I12" s="127"/>
      <c r="J12" s="42"/>
      <c r="K12" s="45"/>
    </row>
    <row r="13" spans="1:70" s="1" customFormat="1" ht="36.950000000000003" customHeight="1">
      <c r="B13" s="41"/>
      <c r="C13" s="42"/>
      <c r="D13" s="42"/>
      <c r="E13" s="401" t="s">
        <v>2162</v>
      </c>
      <c r="F13" s="402"/>
      <c r="G13" s="402"/>
      <c r="H13" s="402"/>
      <c r="I13" s="127"/>
      <c r="J13" s="42"/>
      <c r="K13" s="45"/>
    </row>
    <row r="14" spans="1:70" s="1" customFormat="1" ht="13.5">
      <c r="B14" s="41"/>
      <c r="C14" s="42"/>
      <c r="D14" s="42"/>
      <c r="E14" s="42"/>
      <c r="F14" s="42"/>
      <c r="G14" s="42"/>
      <c r="H14" s="42"/>
      <c r="I14" s="127"/>
      <c r="J14" s="42"/>
      <c r="K14" s="45"/>
    </row>
    <row r="15" spans="1:70" s="1" customFormat="1" ht="14.45" customHeight="1">
      <c r="B15" s="41"/>
      <c r="C15" s="42"/>
      <c r="D15" s="37" t="s">
        <v>20</v>
      </c>
      <c r="E15" s="42"/>
      <c r="F15" s="35" t="s">
        <v>21</v>
      </c>
      <c r="G15" s="42"/>
      <c r="H15" s="42"/>
      <c r="I15" s="128" t="s">
        <v>22</v>
      </c>
      <c r="J15" s="35" t="s">
        <v>21</v>
      </c>
      <c r="K15" s="45"/>
    </row>
    <row r="16" spans="1:70" s="1" customFormat="1" ht="14.45" customHeight="1">
      <c r="B16" s="41"/>
      <c r="C16" s="42"/>
      <c r="D16" s="37" t="s">
        <v>23</v>
      </c>
      <c r="E16" s="42"/>
      <c r="F16" s="35" t="s">
        <v>1521</v>
      </c>
      <c r="G16" s="42"/>
      <c r="H16" s="42"/>
      <c r="I16" s="128" t="s">
        <v>25</v>
      </c>
      <c r="J16" s="129" t="str">
        <f>'Rekapitulace stavby'!AN8</f>
        <v>22.11.2017</v>
      </c>
      <c r="K16" s="45"/>
    </row>
    <row r="17" spans="2:11" s="1" customFormat="1" ht="10.9" customHeight="1">
      <c r="B17" s="41"/>
      <c r="C17" s="42"/>
      <c r="D17" s="42"/>
      <c r="E17" s="42"/>
      <c r="F17" s="42"/>
      <c r="G17" s="42"/>
      <c r="H17" s="42"/>
      <c r="I17" s="127"/>
      <c r="J17" s="42"/>
      <c r="K17" s="45"/>
    </row>
    <row r="18" spans="2:11" s="1" customFormat="1" ht="14.45" customHeight="1">
      <c r="B18" s="41"/>
      <c r="C18" s="42"/>
      <c r="D18" s="37" t="s">
        <v>27</v>
      </c>
      <c r="E18" s="42"/>
      <c r="F18" s="42"/>
      <c r="G18" s="42"/>
      <c r="H18" s="42"/>
      <c r="I18" s="128" t="s">
        <v>28</v>
      </c>
      <c r="J18" s="35" t="str">
        <f>IF('Rekapitulace stavby'!AN10="","",'Rekapitulace stavby'!AN10)</f>
        <v/>
      </c>
      <c r="K18" s="45"/>
    </row>
    <row r="19" spans="2:11" s="1" customFormat="1" ht="18" customHeight="1">
      <c r="B19" s="41"/>
      <c r="C19" s="42"/>
      <c r="D19" s="42"/>
      <c r="E19" s="35" t="str">
        <f>IF('Rekapitulace stavby'!E11="","",'Rekapitulace stavby'!E11)</f>
        <v>Projektový atelier David</v>
      </c>
      <c r="F19" s="42"/>
      <c r="G19" s="42"/>
      <c r="H19" s="42"/>
      <c r="I19" s="128" t="s">
        <v>30</v>
      </c>
      <c r="J19" s="35" t="str">
        <f>IF('Rekapitulace stavby'!AN11="","",'Rekapitulace stavby'!AN11)</f>
        <v/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27"/>
      <c r="J20" s="42"/>
      <c r="K20" s="45"/>
    </row>
    <row r="21" spans="2:11" s="1" customFormat="1" ht="14.45" customHeight="1">
      <c r="B21" s="41"/>
      <c r="C21" s="42"/>
      <c r="D21" s="37" t="s">
        <v>31</v>
      </c>
      <c r="E21" s="42"/>
      <c r="F21" s="42"/>
      <c r="G21" s="42"/>
      <c r="H21" s="42"/>
      <c r="I21" s="128" t="s">
        <v>28</v>
      </c>
      <c r="J21" s="35" t="str">
        <f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>IF('Rekapitulace stavby'!E14="Vyplň údaj","",IF('Rekapitulace stavby'!E14="","",'Rekapitulace stavby'!E14))</f>
        <v/>
      </c>
      <c r="F22" s="42"/>
      <c r="G22" s="42"/>
      <c r="H22" s="42"/>
      <c r="I22" s="128" t="s">
        <v>30</v>
      </c>
      <c r="J22" s="35" t="str">
        <f>IF('Rekapitulace stavby'!AN14="Vyplň údaj","",IF('Rekapitulace stavby'!AN14="","",'Rekapitulace stavby'!AN14))</f>
        <v/>
      </c>
      <c r="K22" s="45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27"/>
      <c r="J23" s="42"/>
      <c r="K23" s="45"/>
    </row>
    <row r="24" spans="2:11" s="1" customFormat="1" ht="14.45" customHeight="1">
      <c r="B24" s="41"/>
      <c r="C24" s="42"/>
      <c r="D24" s="37" t="s">
        <v>33</v>
      </c>
      <c r="E24" s="42"/>
      <c r="F24" s="42"/>
      <c r="G24" s="42"/>
      <c r="H24" s="42"/>
      <c r="I24" s="128" t="s">
        <v>28</v>
      </c>
      <c r="J24" s="35" t="str">
        <f>IF('Rekapitulace stavby'!AN16="","",'Rekapitulace stavby'!AN16)</f>
        <v/>
      </c>
      <c r="K24" s="45"/>
    </row>
    <row r="25" spans="2:11" s="1" customFormat="1" ht="18" customHeight="1">
      <c r="B25" s="41"/>
      <c r="C25" s="42"/>
      <c r="D25" s="42"/>
      <c r="E25" s="35" t="str">
        <f>IF('Rekapitulace stavby'!E17="","",'Rekapitulace stavby'!E17)</f>
        <v>Ing arch David, ing.arch Středa</v>
      </c>
      <c r="F25" s="42"/>
      <c r="G25" s="42"/>
      <c r="H25" s="42"/>
      <c r="I25" s="128" t="s">
        <v>30</v>
      </c>
      <c r="J25" s="35" t="str">
        <f>IF('Rekapitulace stavby'!AN17="","",'Rekapitulace stavby'!AN17)</f>
        <v/>
      </c>
      <c r="K25" s="45"/>
    </row>
    <row r="26" spans="2:11" s="1" customFormat="1" ht="6.95" customHeight="1">
      <c r="B26" s="41"/>
      <c r="C26" s="42"/>
      <c r="D26" s="42"/>
      <c r="E26" s="42"/>
      <c r="F26" s="42"/>
      <c r="G26" s="42"/>
      <c r="H26" s="42"/>
      <c r="I26" s="127"/>
      <c r="J26" s="42"/>
      <c r="K26" s="45"/>
    </row>
    <row r="27" spans="2:11" s="1" customFormat="1" ht="14.45" customHeight="1">
      <c r="B27" s="41"/>
      <c r="C27" s="42"/>
      <c r="D27" s="37" t="s">
        <v>36</v>
      </c>
      <c r="E27" s="42"/>
      <c r="F27" s="42"/>
      <c r="G27" s="42"/>
      <c r="H27" s="42"/>
      <c r="I27" s="127"/>
      <c r="J27" s="42"/>
      <c r="K27" s="45"/>
    </row>
    <row r="28" spans="2:11" s="7" customFormat="1" ht="22.5" customHeight="1">
      <c r="B28" s="130"/>
      <c r="C28" s="131"/>
      <c r="D28" s="131"/>
      <c r="E28" s="363" t="s">
        <v>21</v>
      </c>
      <c r="F28" s="363"/>
      <c r="G28" s="363"/>
      <c r="H28" s="363"/>
      <c r="I28" s="132"/>
      <c r="J28" s="131"/>
      <c r="K28" s="133"/>
    </row>
    <row r="29" spans="2:11" s="1" customFormat="1" ht="6.95" customHeight="1">
      <c r="B29" s="41"/>
      <c r="C29" s="42"/>
      <c r="D29" s="42"/>
      <c r="E29" s="42"/>
      <c r="F29" s="42"/>
      <c r="G29" s="42"/>
      <c r="H29" s="42"/>
      <c r="I29" s="127"/>
      <c r="J29" s="42"/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25.35" customHeight="1">
      <c r="B31" s="41"/>
      <c r="C31" s="42"/>
      <c r="D31" s="136" t="s">
        <v>38</v>
      </c>
      <c r="E31" s="42"/>
      <c r="F31" s="42"/>
      <c r="G31" s="42"/>
      <c r="H31" s="42"/>
      <c r="I31" s="127"/>
      <c r="J31" s="137">
        <f>ROUND(J93,2)</f>
        <v>0</v>
      </c>
      <c r="K31" s="45"/>
    </row>
    <row r="32" spans="2:11" s="1" customFormat="1" ht="6.95" customHeight="1">
      <c r="B32" s="41"/>
      <c r="C32" s="42"/>
      <c r="D32" s="85"/>
      <c r="E32" s="85"/>
      <c r="F32" s="85"/>
      <c r="G32" s="85"/>
      <c r="H32" s="85"/>
      <c r="I32" s="134"/>
      <c r="J32" s="85"/>
      <c r="K32" s="135"/>
    </row>
    <row r="33" spans="2:11" s="1" customFormat="1" ht="14.45" customHeight="1">
      <c r="B33" s="41"/>
      <c r="C33" s="42"/>
      <c r="D33" s="42"/>
      <c r="E33" s="42"/>
      <c r="F33" s="46" t="s">
        <v>40</v>
      </c>
      <c r="G33" s="42"/>
      <c r="H33" s="42"/>
      <c r="I33" s="138" t="s">
        <v>39</v>
      </c>
      <c r="J33" s="46" t="s">
        <v>41</v>
      </c>
      <c r="K33" s="45"/>
    </row>
    <row r="34" spans="2:11" s="1" customFormat="1" ht="14.45" customHeight="1">
      <c r="B34" s="41"/>
      <c r="C34" s="42"/>
      <c r="D34" s="49" t="s">
        <v>42</v>
      </c>
      <c r="E34" s="49" t="s">
        <v>43</v>
      </c>
      <c r="F34" s="139">
        <f>ROUND(SUM(BE93:BE178), 2)</f>
        <v>0</v>
      </c>
      <c r="G34" s="42"/>
      <c r="H34" s="42"/>
      <c r="I34" s="140">
        <v>0.21</v>
      </c>
      <c r="J34" s="139">
        <f>ROUND(ROUND((SUM(BE93:BE178)), 2)*I34, 2)</f>
        <v>0</v>
      </c>
      <c r="K34" s="45"/>
    </row>
    <row r="35" spans="2:11" s="1" customFormat="1" ht="14.45" customHeight="1">
      <c r="B35" s="41"/>
      <c r="C35" s="42"/>
      <c r="D35" s="42"/>
      <c r="E35" s="49" t="s">
        <v>44</v>
      </c>
      <c r="F35" s="139">
        <f>ROUND(SUM(BF93:BF178), 2)</f>
        <v>0</v>
      </c>
      <c r="G35" s="42"/>
      <c r="H35" s="42"/>
      <c r="I35" s="140">
        <v>0.15</v>
      </c>
      <c r="J35" s="139">
        <f>ROUND(ROUND((SUM(BF93:BF178)), 2)*I35, 2)</f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</v>
      </c>
      <c r="F36" s="139">
        <f>ROUND(SUM(BG93:BG178), 2)</f>
        <v>0</v>
      </c>
      <c r="G36" s="42"/>
      <c r="H36" s="42"/>
      <c r="I36" s="140">
        <v>0.21</v>
      </c>
      <c r="J36" s="139">
        <v>0</v>
      </c>
      <c r="K36" s="45"/>
    </row>
    <row r="37" spans="2:11" s="1" customFormat="1" ht="14.45" hidden="1" customHeight="1">
      <c r="B37" s="41"/>
      <c r="C37" s="42"/>
      <c r="D37" s="42"/>
      <c r="E37" s="49" t="s">
        <v>46</v>
      </c>
      <c r="F37" s="139">
        <f>ROUND(SUM(BH93:BH178), 2)</f>
        <v>0</v>
      </c>
      <c r="G37" s="42"/>
      <c r="H37" s="42"/>
      <c r="I37" s="140">
        <v>0.15</v>
      </c>
      <c r="J37" s="139">
        <v>0</v>
      </c>
      <c r="K37" s="45"/>
    </row>
    <row r="38" spans="2:11" s="1" customFormat="1" ht="14.45" hidden="1" customHeight="1">
      <c r="B38" s="41"/>
      <c r="C38" s="42"/>
      <c r="D38" s="42"/>
      <c r="E38" s="49" t="s">
        <v>47</v>
      </c>
      <c r="F38" s="139">
        <f>ROUND(SUM(BI93:BI178), 2)</f>
        <v>0</v>
      </c>
      <c r="G38" s="42"/>
      <c r="H38" s="42"/>
      <c r="I38" s="140">
        <v>0</v>
      </c>
      <c r="J38" s="139">
        <v>0</v>
      </c>
      <c r="K38" s="45"/>
    </row>
    <row r="39" spans="2:11" s="1" customFormat="1" ht="6.95" customHeight="1">
      <c r="B39" s="41"/>
      <c r="C39" s="42"/>
      <c r="D39" s="42"/>
      <c r="E39" s="42"/>
      <c r="F39" s="42"/>
      <c r="G39" s="42"/>
      <c r="H39" s="42"/>
      <c r="I39" s="127"/>
      <c r="J39" s="42"/>
      <c r="K39" s="45"/>
    </row>
    <row r="40" spans="2:11" s="1" customFormat="1" ht="25.35" customHeight="1">
      <c r="B40" s="41"/>
      <c r="C40" s="141"/>
      <c r="D40" s="142" t="s">
        <v>48</v>
      </c>
      <c r="E40" s="79"/>
      <c r="F40" s="79"/>
      <c r="G40" s="143" t="s">
        <v>49</v>
      </c>
      <c r="H40" s="144" t="s">
        <v>50</v>
      </c>
      <c r="I40" s="145"/>
      <c r="J40" s="146">
        <f>SUM(J31:J38)</f>
        <v>0</v>
      </c>
      <c r="K40" s="147"/>
    </row>
    <row r="41" spans="2:11" s="1" customFormat="1" ht="14.45" customHeight="1">
      <c r="B41" s="56"/>
      <c r="C41" s="57"/>
      <c r="D41" s="57"/>
      <c r="E41" s="57"/>
      <c r="F41" s="57"/>
      <c r="G41" s="57"/>
      <c r="H41" s="57"/>
      <c r="I41" s="148"/>
      <c r="J41" s="57"/>
      <c r="K41" s="58"/>
    </row>
    <row r="45" spans="2:11" s="1" customFormat="1" ht="6.95" customHeight="1">
      <c r="B45" s="149"/>
      <c r="C45" s="150"/>
      <c r="D45" s="150"/>
      <c r="E45" s="150"/>
      <c r="F45" s="150"/>
      <c r="G45" s="150"/>
      <c r="H45" s="150"/>
      <c r="I45" s="151"/>
      <c r="J45" s="150"/>
      <c r="K45" s="152"/>
    </row>
    <row r="46" spans="2:11" s="1" customFormat="1" ht="36.950000000000003" customHeight="1">
      <c r="B46" s="41"/>
      <c r="C46" s="30" t="s">
        <v>118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6.95" customHeight="1">
      <c r="B47" s="41"/>
      <c r="C47" s="42"/>
      <c r="D47" s="42"/>
      <c r="E47" s="42"/>
      <c r="F47" s="42"/>
      <c r="G47" s="42"/>
      <c r="H47" s="42"/>
      <c r="I47" s="127"/>
      <c r="J47" s="42"/>
      <c r="K47" s="45"/>
    </row>
    <row r="48" spans="2:11" s="1" customFormat="1" ht="14.45" customHeight="1">
      <c r="B48" s="41"/>
      <c r="C48" s="37" t="s">
        <v>18</v>
      </c>
      <c r="D48" s="42"/>
      <c r="E48" s="42"/>
      <c r="F48" s="42"/>
      <c r="G48" s="42"/>
      <c r="H48" s="42"/>
      <c r="I48" s="127"/>
      <c r="J48" s="42"/>
      <c r="K48" s="45"/>
    </row>
    <row r="49" spans="2:47" s="1" customFormat="1" ht="22.5" customHeight="1">
      <c r="B49" s="41"/>
      <c r="C49" s="42"/>
      <c r="D49" s="42"/>
      <c r="E49" s="399" t="str">
        <f>E7</f>
        <v>ZŠ ŠVERMOVA-STAVEBNÍ ÚPRAVY KUCHYNĚ</v>
      </c>
      <c r="F49" s="400"/>
      <c r="G49" s="400"/>
      <c r="H49" s="400"/>
      <c r="I49" s="127"/>
      <c r="J49" s="42"/>
      <c r="K49" s="45"/>
    </row>
    <row r="50" spans="2:47">
      <c r="B50" s="28"/>
      <c r="C50" s="37" t="s">
        <v>116</v>
      </c>
      <c r="D50" s="29"/>
      <c r="E50" s="29"/>
      <c r="F50" s="29"/>
      <c r="G50" s="29"/>
      <c r="H50" s="29"/>
      <c r="I50" s="126"/>
      <c r="J50" s="29"/>
      <c r="K50" s="31"/>
    </row>
    <row r="51" spans="2:47" ht="22.5" customHeight="1">
      <c r="B51" s="28"/>
      <c r="C51" s="29"/>
      <c r="D51" s="29"/>
      <c r="E51" s="399" t="s">
        <v>117</v>
      </c>
      <c r="F51" s="359"/>
      <c r="G51" s="359"/>
      <c r="H51" s="359"/>
      <c r="I51" s="126"/>
      <c r="J51" s="29"/>
      <c r="K51" s="31"/>
    </row>
    <row r="52" spans="2:47">
      <c r="B52" s="28"/>
      <c r="C52" s="37" t="s">
        <v>1519</v>
      </c>
      <c r="D52" s="29"/>
      <c r="E52" s="29"/>
      <c r="F52" s="29"/>
      <c r="G52" s="29"/>
      <c r="H52" s="29"/>
      <c r="I52" s="126"/>
      <c r="J52" s="29"/>
      <c r="K52" s="31"/>
    </row>
    <row r="53" spans="2:47" s="1" customFormat="1" ht="22.5" customHeight="1">
      <c r="B53" s="41"/>
      <c r="C53" s="42"/>
      <c r="D53" s="42"/>
      <c r="E53" s="383" t="s">
        <v>2118</v>
      </c>
      <c r="F53" s="402"/>
      <c r="G53" s="402"/>
      <c r="H53" s="402"/>
      <c r="I53" s="127"/>
      <c r="J53" s="42"/>
      <c r="K53" s="45"/>
    </row>
    <row r="54" spans="2:47" s="1" customFormat="1" ht="14.45" customHeight="1">
      <c r="B54" s="41"/>
      <c r="C54" s="37" t="s">
        <v>2119</v>
      </c>
      <c r="D54" s="42"/>
      <c r="E54" s="42"/>
      <c r="F54" s="42"/>
      <c r="G54" s="42"/>
      <c r="H54" s="42"/>
      <c r="I54" s="127"/>
      <c r="J54" s="42"/>
      <c r="K54" s="45"/>
    </row>
    <row r="55" spans="2:47" s="1" customFormat="1" ht="23.25" customHeight="1">
      <c r="B55" s="41"/>
      <c r="C55" s="42"/>
      <c r="D55" s="42"/>
      <c r="E55" s="401" t="str">
        <f>E13</f>
        <v>701-3 B - SILNOPROUDÉ ROZVODY</v>
      </c>
      <c r="F55" s="402"/>
      <c r="G55" s="402"/>
      <c r="H55" s="402"/>
      <c r="I55" s="127"/>
      <c r="J55" s="42"/>
      <c r="K55" s="45"/>
    </row>
    <row r="56" spans="2:47" s="1" customFormat="1" ht="6.95" customHeight="1">
      <c r="B56" s="41"/>
      <c r="C56" s="42"/>
      <c r="D56" s="42"/>
      <c r="E56" s="42"/>
      <c r="F56" s="42"/>
      <c r="G56" s="42"/>
      <c r="H56" s="42"/>
      <c r="I56" s="127"/>
      <c r="J56" s="42"/>
      <c r="K56" s="45"/>
    </row>
    <row r="57" spans="2:47" s="1" customFormat="1" ht="18" customHeight="1">
      <c r="B57" s="41"/>
      <c r="C57" s="37" t="s">
        <v>23</v>
      </c>
      <c r="D57" s="42"/>
      <c r="E57" s="42"/>
      <c r="F57" s="35" t="str">
        <f>F16</f>
        <v xml:space="preserve"> </v>
      </c>
      <c r="G57" s="42"/>
      <c r="H57" s="42"/>
      <c r="I57" s="128" t="s">
        <v>25</v>
      </c>
      <c r="J57" s="129" t="str">
        <f>IF(J16="","",J16)</f>
        <v>22.11.2017</v>
      </c>
      <c r="K57" s="45"/>
    </row>
    <row r="58" spans="2:47" s="1" customFormat="1" ht="6.95" customHeight="1">
      <c r="B58" s="41"/>
      <c r="C58" s="42"/>
      <c r="D58" s="42"/>
      <c r="E58" s="42"/>
      <c r="F58" s="42"/>
      <c r="G58" s="42"/>
      <c r="H58" s="42"/>
      <c r="I58" s="127"/>
      <c r="J58" s="42"/>
      <c r="K58" s="45"/>
    </row>
    <row r="59" spans="2:47" s="1" customFormat="1">
      <c r="B59" s="41"/>
      <c r="C59" s="37" t="s">
        <v>27</v>
      </c>
      <c r="D59" s="42"/>
      <c r="E59" s="42"/>
      <c r="F59" s="35" t="str">
        <f>E19</f>
        <v>Projektový atelier David</v>
      </c>
      <c r="G59" s="42"/>
      <c r="H59" s="42"/>
      <c r="I59" s="128" t="s">
        <v>33</v>
      </c>
      <c r="J59" s="35" t="str">
        <f>E25</f>
        <v>Ing arch David, ing.arch Středa</v>
      </c>
      <c r="K59" s="45"/>
    </row>
    <row r="60" spans="2:47" s="1" customFormat="1" ht="14.45" customHeight="1">
      <c r="B60" s="41"/>
      <c r="C60" s="37" t="s">
        <v>31</v>
      </c>
      <c r="D60" s="42"/>
      <c r="E60" s="42"/>
      <c r="F60" s="35" t="str">
        <f>IF(E22="","",E22)</f>
        <v/>
      </c>
      <c r="G60" s="42"/>
      <c r="H60" s="42"/>
      <c r="I60" s="127"/>
      <c r="J60" s="42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7"/>
      <c r="J61" s="42"/>
      <c r="K61" s="45"/>
    </row>
    <row r="62" spans="2:47" s="1" customFormat="1" ht="29.25" customHeight="1">
      <c r="B62" s="41"/>
      <c r="C62" s="153" t="s">
        <v>119</v>
      </c>
      <c r="D62" s="141"/>
      <c r="E62" s="141"/>
      <c r="F62" s="141"/>
      <c r="G62" s="141"/>
      <c r="H62" s="141"/>
      <c r="I62" s="154"/>
      <c r="J62" s="155" t="s">
        <v>120</v>
      </c>
      <c r="K62" s="156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29.25" customHeight="1">
      <c r="B64" s="41"/>
      <c r="C64" s="157" t="s">
        <v>121</v>
      </c>
      <c r="D64" s="42"/>
      <c r="E64" s="42"/>
      <c r="F64" s="42"/>
      <c r="G64" s="42"/>
      <c r="H64" s="42"/>
      <c r="I64" s="127"/>
      <c r="J64" s="137">
        <f>J93</f>
        <v>0</v>
      </c>
      <c r="K64" s="45"/>
      <c r="AU64" s="24" t="s">
        <v>122</v>
      </c>
    </row>
    <row r="65" spans="2:12" s="8" customFormat="1" ht="24.95" customHeight="1">
      <c r="B65" s="158"/>
      <c r="C65" s="159"/>
      <c r="D65" s="160" t="s">
        <v>2163</v>
      </c>
      <c r="E65" s="161"/>
      <c r="F65" s="161"/>
      <c r="G65" s="161"/>
      <c r="H65" s="161"/>
      <c r="I65" s="162"/>
      <c r="J65" s="163">
        <f>J94</f>
        <v>0</v>
      </c>
      <c r="K65" s="164"/>
    </row>
    <row r="66" spans="2:12" s="9" customFormat="1" ht="19.899999999999999" customHeight="1">
      <c r="B66" s="165"/>
      <c r="C66" s="166"/>
      <c r="D66" s="167" t="s">
        <v>2164</v>
      </c>
      <c r="E66" s="168"/>
      <c r="F66" s="168"/>
      <c r="G66" s="168"/>
      <c r="H66" s="168"/>
      <c r="I66" s="169"/>
      <c r="J66" s="170">
        <f>J95</f>
        <v>0</v>
      </c>
      <c r="K66" s="171"/>
    </row>
    <row r="67" spans="2:12" s="9" customFormat="1" ht="19.899999999999999" customHeight="1">
      <c r="B67" s="165"/>
      <c r="C67" s="166"/>
      <c r="D67" s="167" t="s">
        <v>2165</v>
      </c>
      <c r="E67" s="168"/>
      <c r="F67" s="168"/>
      <c r="G67" s="168"/>
      <c r="H67" s="168"/>
      <c r="I67" s="169"/>
      <c r="J67" s="170">
        <f>J98</f>
        <v>0</v>
      </c>
      <c r="K67" s="171"/>
    </row>
    <row r="68" spans="2:12" s="9" customFormat="1" ht="19.899999999999999" customHeight="1">
      <c r="B68" s="165"/>
      <c r="C68" s="166"/>
      <c r="D68" s="167" t="s">
        <v>2166</v>
      </c>
      <c r="E68" s="168"/>
      <c r="F68" s="168"/>
      <c r="G68" s="168"/>
      <c r="H68" s="168"/>
      <c r="I68" s="169"/>
      <c r="J68" s="170">
        <f>J100</f>
        <v>0</v>
      </c>
      <c r="K68" s="171"/>
    </row>
    <row r="69" spans="2:12" s="9" customFormat="1" ht="19.899999999999999" customHeight="1">
      <c r="B69" s="165"/>
      <c r="C69" s="166"/>
      <c r="D69" s="167" t="s">
        <v>2167</v>
      </c>
      <c r="E69" s="168"/>
      <c r="F69" s="168"/>
      <c r="G69" s="168"/>
      <c r="H69" s="168"/>
      <c r="I69" s="169"/>
      <c r="J69" s="170">
        <f>J177</f>
        <v>0</v>
      </c>
      <c r="K69" s="171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7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8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51"/>
      <c r="J75" s="60"/>
      <c r="K75" s="60"/>
      <c r="L75" s="61"/>
    </row>
    <row r="76" spans="2:12" s="1" customFormat="1" ht="36.950000000000003" customHeight="1">
      <c r="B76" s="41"/>
      <c r="C76" s="62" t="s">
        <v>155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22.5" customHeight="1">
      <c r="B79" s="41"/>
      <c r="C79" s="63"/>
      <c r="D79" s="63"/>
      <c r="E79" s="403" t="str">
        <f>E7</f>
        <v>ZŠ ŠVERMOVA-STAVEBNÍ ÚPRAVY KUCHYNĚ</v>
      </c>
      <c r="F79" s="404"/>
      <c r="G79" s="404"/>
      <c r="H79" s="404"/>
      <c r="I79" s="172"/>
      <c r="J79" s="63"/>
      <c r="K79" s="63"/>
      <c r="L79" s="61"/>
    </row>
    <row r="80" spans="2:12">
      <c r="B80" s="28"/>
      <c r="C80" s="65" t="s">
        <v>116</v>
      </c>
      <c r="D80" s="271"/>
      <c r="E80" s="271"/>
      <c r="F80" s="271"/>
      <c r="G80" s="271"/>
      <c r="H80" s="271"/>
      <c r="J80" s="271"/>
      <c r="K80" s="271"/>
      <c r="L80" s="272"/>
    </row>
    <row r="81" spans="2:65" ht="22.5" customHeight="1">
      <c r="B81" s="28"/>
      <c r="C81" s="271"/>
      <c r="D81" s="271"/>
      <c r="E81" s="403" t="s">
        <v>117</v>
      </c>
      <c r="F81" s="408"/>
      <c r="G81" s="408"/>
      <c r="H81" s="408"/>
      <c r="J81" s="271"/>
      <c r="K81" s="271"/>
      <c r="L81" s="272"/>
    </row>
    <row r="82" spans="2:65">
      <c r="B82" s="28"/>
      <c r="C82" s="65" t="s">
        <v>1519</v>
      </c>
      <c r="D82" s="271"/>
      <c r="E82" s="271"/>
      <c r="F82" s="271"/>
      <c r="G82" s="271"/>
      <c r="H82" s="271"/>
      <c r="J82" s="271"/>
      <c r="K82" s="271"/>
      <c r="L82" s="272"/>
    </row>
    <row r="83" spans="2:65" s="1" customFormat="1" ht="22.5" customHeight="1">
      <c r="B83" s="41"/>
      <c r="C83" s="63"/>
      <c r="D83" s="63"/>
      <c r="E83" s="407" t="s">
        <v>2118</v>
      </c>
      <c r="F83" s="405"/>
      <c r="G83" s="405"/>
      <c r="H83" s="405"/>
      <c r="I83" s="172"/>
      <c r="J83" s="63"/>
      <c r="K83" s="63"/>
      <c r="L83" s="61"/>
    </row>
    <row r="84" spans="2:65" s="1" customFormat="1" ht="14.45" customHeight="1">
      <c r="B84" s="41"/>
      <c r="C84" s="65" t="s">
        <v>2119</v>
      </c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23.25" customHeight="1">
      <c r="B85" s="41"/>
      <c r="C85" s="63"/>
      <c r="D85" s="63"/>
      <c r="E85" s="374" t="str">
        <f>E13</f>
        <v>701-3 B - SILNOPROUDÉ ROZVODY</v>
      </c>
      <c r="F85" s="405"/>
      <c r="G85" s="405"/>
      <c r="H85" s="405"/>
      <c r="I85" s="172"/>
      <c r="J85" s="63"/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 ht="18" customHeight="1">
      <c r="B87" s="41"/>
      <c r="C87" s="65" t="s">
        <v>23</v>
      </c>
      <c r="D87" s="63"/>
      <c r="E87" s="63"/>
      <c r="F87" s="173" t="str">
        <f>F16</f>
        <v xml:space="preserve"> </v>
      </c>
      <c r="G87" s="63"/>
      <c r="H87" s="63"/>
      <c r="I87" s="174" t="s">
        <v>25</v>
      </c>
      <c r="J87" s="73" t="str">
        <f>IF(J16="","",J16)</f>
        <v>22.11.2017</v>
      </c>
      <c r="K87" s="63"/>
      <c r="L87" s="61"/>
    </row>
    <row r="88" spans="2:65" s="1" customFormat="1" ht="6.95" customHeight="1">
      <c r="B88" s="41"/>
      <c r="C88" s="63"/>
      <c r="D88" s="63"/>
      <c r="E88" s="63"/>
      <c r="F88" s="63"/>
      <c r="G88" s="63"/>
      <c r="H88" s="63"/>
      <c r="I88" s="172"/>
      <c r="J88" s="63"/>
      <c r="K88" s="63"/>
      <c r="L88" s="61"/>
    </row>
    <row r="89" spans="2:65" s="1" customFormat="1">
      <c r="B89" s="41"/>
      <c r="C89" s="65" t="s">
        <v>27</v>
      </c>
      <c r="D89" s="63"/>
      <c r="E89" s="63"/>
      <c r="F89" s="173" t="str">
        <f>E19</f>
        <v>Projektový atelier David</v>
      </c>
      <c r="G89" s="63"/>
      <c r="H89" s="63"/>
      <c r="I89" s="174" t="s">
        <v>33</v>
      </c>
      <c r="J89" s="173" t="str">
        <f>E25</f>
        <v>Ing arch David, ing.arch Středa</v>
      </c>
      <c r="K89" s="63"/>
      <c r="L89" s="61"/>
    </row>
    <row r="90" spans="2:65" s="1" customFormat="1" ht="14.45" customHeight="1">
      <c r="B90" s="41"/>
      <c r="C90" s="65" t="s">
        <v>31</v>
      </c>
      <c r="D90" s="63"/>
      <c r="E90" s="63"/>
      <c r="F90" s="173" t="str">
        <f>IF(E22="","",E22)</f>
        <v/>
      </c>
      <c r="G90" s="63"/>
      <c r="H90" s="63"/>
      <c r="I90" s="172"/>
      <c r="J90" s="63"/>
      <c r="K90" s="63"/>
      <c r="L90" s="61"/>
    </row>
    <row r="91" spans="2:65" s="1" customFormat="1" ht="10.35" customHeight="1">
      <c r="B91" s="41"/>
      <c r="C91" s="63"/>
      <c r="D91" s="63"/>
      <c r="E91" s="63"/>
      <c r="F91" s="63"/>
      <c r="G91" s="63"/>
      <c r="H91" s="63"/>
      <c r="I91" s="172"/>
      <c r="J91" s="63"/>
      <c r="K91" s="63"/>
      <c r="L91" s="61"/>
    </row>
    <row r="92" spans="2:65" s="10" customFormat="1" ht="29.25" customHeight="1">
      <c r="B92" s="175"/>
      <c r="C92" s="176" t="s">
        <v>156</v>
      </c>
      <c r="D92" s="177" t="s">
        <v>57</v>
      </c>
      <c r="E92" s="177" t="s">
        <v>53</v>
      </c>
      <c r="F92" s="177" t="s">
        <v>157</v>
      </c>
      <c r="G92" s="177" t="s">
        <v>158</v>
      </c>
      <c r="H92" s="177" t="s">
        <v>159</v>
      </c>
      <c r="I92" s="178" t="s">
        <v>160</v>
      </c>
      <c r="J92" s="177" t="s">
        <v>120</v>
      </c>
      <c r="K92" s="179" t="s">
        <v>161</v>
      </c>
      <c r="L92" s="180"/>
      <c r="M92" s="81" t="s">
        <v>162</v>
      </c>
      <c r="N92" s="82" t="s">
        <v>42</v>
      </c>
      <c r="O92" s="82" t="s">
        <v>163</v>
      </c>
      <c r="P92" s="82" t="s">
        <v>164</v>
      </c>
      <c r="Q92" s="82" t="s">
        <v>165</v>
      </c>
      <c r="R92" s="82" t="s">
        <v>166</v>
      </c>
      <c r="S92" s="82" t="s">
        <v>167</v>
      </c>
      <c r="T92" s="83" t="s">
        <v>168</v>
      </c>
    </row>
    <row r="93" spans="2:65" s="1" customFormat="1" ht="29.25" customHeight="1">
      <c r="B93" s="41"/>
      <c r="C93" s="87" t="s">
        <v>121</v>
      </c>
      <c r="D93" s="63"/>
      <c r="E93" s="63"/>
      <c r="F93" s="63"/>
      <c r="G93" s="63"/>
      <c r="H93" s="63"/>
      <c r="I93" s="172"/>
      <c r="J93" s="181">
        <f>BK93</f>
        <v>0</v>
      </c>
      <c r="K93" s="63"/>
      <c r="L93" s="61"/>
      <c r="M93" s="84"/>
      <c r="N93" s="85"/>
      <c r="O93" s="85"/>
      <c r="P93" s="182">
        <f>P94</f>
        <v>0</v>
      </c>
      <c r="Q93" s="85"/>
      <c r="R93" s="182">
        <f>R94</f>
        <v>0</v>
      </c>
      <c r="S93" s="85"/>
      <c r="T93" s="183">
        <f>T94</f>
        <v>0</v>
      </c>
      <c r="AT93" s="24" t="s">
        <v>71</v>
      </c>
      <c r="AU93" s="24" t="s">
        <v>122</v>
      </c>
      <c r="BK93" s="184">
        <f>BK94</f>
        <v>0</v>
      </c>
    </row>
    <row r="94" spans="2:65" s="11" customFormat="1" ht="37.35" customHeight="1">
      <c r="B94" s="185"/>
      <c r="C94" s="186"/>
      <c r="D94" s="187" t="s">
        <v>71</v>
      </c>
      <c r="E94" s="188" t="s">
        <v>2123</v>
      </c>
      <c r="F94" s="188" t="s">
        <v>21</v>
      </c>
      <c r="G94" s="186"/>
      <c r="H94" s="186"/>
      <c r="I94" s="189"/>
      <c r="J94" s="190">
        <f>BK94</f>
        <v>0</v>
      </c>
      <c r="K94" s="186"/>
      <c r="L94" s="191"/>
      <c r="M94" s="192"/>
      <c r="N94" s="193"/>
      <c r="O94" s="193"/>
      <c r="P94" s="194">
        <f>P95+P98+P100+P177</f>
        <v>0</v>
      </c>
      <c r="Q94" s="193"/>
      <c r="R94" s="194">
        <f>R95+R98+R100+R177</f>
        <v>0</v>
      </c>
      <c r="S94" s="193"/>
      <c r="T94" s="195">
        <f>T95+T98+T100+T177</f>
        <v>0</v>
      </c>
      <c r="AR94" s="196" t="s">
        <v>79</v>
      </c>
      <c r="AT94" s="197" t="s">
        <v>71</v>
      </c>
      <c r="AU94" s="197" t="s">
        <v>72</v>
      </c>
      <c r="AY94" s="196" t="s">
        <v>171</v>
      </c>
      <c r="BK94" s="198">
        <f>BK95+BK98+BK100+BK177</f>
        <v>0</v>
      </c>
    </row>
    <row r="95" spans="2:65" s="11" customFormat="1" ht="19.899999999999999" customHeight="1">
      <c r="B95" s="185"/>
      <c r="C95" s="186"/>
      <c r="D95" s="199" t="s">
        <v>71</v>
      </c>
      <c r="E95" s="200" t="s">
        <v>2168</v>
      </c>
      <c r="F95" s="200" t="s">
        <v>2169</v>
      </c>
      <c r="G95" s="186"/>
      <c r="H95" s="186"/>
      <c r="I95" s="189"/>
      <c r="J95" s="201">
        <f>BK95</f>
        <v>0</v>
      </c>
      <c r="K95" s="186"/>
      <c r="L95" s="191"/>
      <c r="M95" s="192"/>
      <c r="N95" s="193"/>
      <c r="O95" s="193"/>
      <c r="P95" s="194">
        <f>SUM(P96:P97)</f>
        <v>0</v>
      </c>
      <c r="Q95" s="193"/>
      <c r="R95" s="194">
        <f>SUM(R96:R97)</f>
        <v>0</v>
      </c>
      <c r="S95" s="193"/>
      <c r="T95" s="195">
        <f>SUM(T96:T97)</f>
        <v>0</v>
      </c>
      <c r="AR95" s="196" t="s">
        <v>79</v>
      </c>
      <c r="AT95" s="197" t="s">
        <v>71</v>
      </c>
      <c r="AU95" s="197" t="s">
        <v>79</v>
      </c>
      <c r="AY95" s="196" t="s">
        <v>171</v>
      </c>
      <c r="BK95" s="198">
        <f>SUM(BK96:BK97)</f>
        <v>0</v>
      </c>
    </row>
    <row r="96" spans="2:65" s="1" customFormat="1" ht="22.5" customHeight="1">
      <c r="B96" s="41"/>
      <c r="C96" s="202" t="s">
        <v>79</v>
      </c>
      <c r="D96" s="202" t="s">
        <v>173</v>
      </c>
      <c r="E96" s="203" t="s">
        <v>2170</v>
      </c>
      <c r="F96" s="204" t="s">
        <v>2171</v>
      </c>
      <c r="G96" s="205" t="s">
        <v>588</v>
      </c>
      <c r="H96" s="206">
        <v>20</v>
      </c>
      <c r="I96" s="207"/>
      <c r="J96" s="208">
        <f>ROUND(I96*H96,2)</f>
        <v>0</v>
      </c>
      <c r="K96" s="204" t="s">
        <v>21</v>
      </c>
      <c r="L96" s="61"/>
      <c r="M96" s="209" t="s">
        <v>21</v>
      </c>
      <c r="N96" s="210" t="s">
        <v>43</v>
      </c>
      <c r="O96" s="42"/>
      <c r="P96" s="211">
        <f>O96*H96</f>
        <v>0</v>
      </c>
      <c r="Q96" s="211">
        <v>0</v>
      </c>
      <c r="R96" s="211">
        <f>Q96*H96</f>
        <v>0</v>
      </c>
      <c r="S96" s="211">
        <v>0</v>
      </c>
      <c r="T96" s="212">
        <f>S96*H96</f>
        <v>0</v>
      </c>
      <c r="AR96" s="24" t="s">
        <v>178</v>
      </c>
      <c r="AT96" s="24" t="s">
        <v>173</v>
      </c>
      <c r="AU96" s="24" t="s">
        <v>83</v>
      </c>
      <c r="AY96" s="24" t="s">
        <v>171</v>
      </c>
      <c r="BE96" s="213">
        <f>IF(N96="základní",J96,0)</f>
        <v>0</v>
      </c>
      <c r="BF96" s="213">
        <f>IF(N96="snížená",J96,0)</f>
        <v>0</v>
      </c>
      <c r="BG96" s="213">
        <f>IF(N96="zákl. přenesená",J96,0)</f>
        <v>0</v>
      </c>
      <c r="BH96" s="213">
        <f>IF(N96="sníž. přenesená",J96,0)</f>
        <v>0</v>
      </c>
      <c r="BI96" s="213">
        <f>IF(N96="nulová",J96,0)</f>
        <v>0</v>
      </c>
      <c r="BJ96" s="24" t="s">
        <v>79</v>
      </c>
      <c r="BK96" s="213">
        <f>ROUND(I96*H96,2)</f>
        <v>0</v>
      </c>
      <c r="BL96" s="24" t="s">
        <v>178</v>
      </c>
      <c r="BM96" s="24" t="s">
        <v>83</v>
      </c>
    </row>
    <row r="97" spans="2:65" s="1" customFormat="1" ht="22.5" customHeight="1">
      <c r="B97" s="41"/>
      <c r="C97" s="202" t="s">
        <v>83</v>
      </c>
      <c r="D97" s="202" t="s">
        <v>173</v>
      </c>
      <c r="E97" s="203" t="s">
        <v>2172</v>
      </c>
      <c r="F97" s="204" t="s">
        <v>2173</v>
      </c>
      <c r="G97" s="205" t="s">
        <v>184</v>
      </c>
      <c r="H97" s="206">
        <v>50</v>
      </c>
      <c r="I97" s="207"/>
      <c r="J97" s="208">
        <f>ROUND(I97*H97,2)</f>
        <v>0</v>
      </c>
      <c r="K97" s="204" t="s">
        <v>21</v>
      </c>
      <c r="L97" s="61"/>
      <c r="M97" s="209" t="s">
        <v>21</v>
      </c>
      <c r="N97" s="210" t="s">
        <v>43</v>
      </c>
      <c r="O97" s="42"/>
      <c r="P97" s="211">
        <f>O97*H97</f>
        <v>0</v>
      </c>
      <c r="Q97" s="211">
        <v>0</v>
      </c>
      <c r="R97" s="211">
        <f>Q97*H97</f>
        <v>0</v>
      </c>
      <c r="S97" s="211">
        <v>0</v>
      </c>
      <c r="T97" s="212">
        <f>S97*H97</f>
        <v>0</v>
      </c>
      <c r="AR97" s="24" t="s">
        <v>178</v>
      </c>
      <c r="AT97" s="24" t="s">
        <v>173</v>
      </c>
      <c r="AU97" s="24" t="s">
        <v>83</v>
      </c>
      <c r="AY97" s="24" t="s">
        <v>171</v>
      </c>
      <c r="BE97" s="213">
        <f>IF(N97="základní",J97,0)</f>
        <v>0</v>
      </c>
      <c r="BF97" s="213">
        <f>IF(N97="snížená",J97,0)</f>
        <v>0</v>
      </c>
      <c r="BG97" s="213">
        <f>IF(N97="zákl. přenesená",J97,0)</f>
        <v>0</v>
      </c>
      <c r="BH97" s="213">
        <f>IF(N97="sníž. přenesená",J97,0)</f>
        <v>0</v>
      </c>
      <c r="BI97" s="213">
        <f>IF(N97="nulová",J97,0)</f>
        <v>0</v>
      </c>
      <c r="BJ97" s="24" t="s">
        <v>79</v>
      </c>
      <c r="BK97" s="213">
        <f>ROUND(I97*H97,2)</f>
        <v>0</v>
      </c>
      <c r="BL97" s="24" t="s">
        <v>178</v>
      </c>
      <c r="BM97" s="24" t="s">
        <v>178</v>
      </c>
    </row>
    <row r="98" spans="2:65" s="11" customFormat="1" ht="29.85" customHeight="1">
      <c r="B98" s="185"/>
      <c r="C98" s="186"/>
      <c r="D98" s="199" t="s">
        <v>71</v>
      </c>
      <c r="E98" s="200" t="s">
        <v>2174</v>
      </c>
      <c r="F98" s="200" t="s">
        <v>2175</v>
      </c>
      <c r="G98" s="186"/>
      <c r="H98" s="186"/>
      <c r="I98" s="189"/>
      <c r="J98" s="201">
        <f>BK98</f>
        <v>0</v>
      </c>
      <c r="K98" s="186"/>
      <c r="L98" s="191"/>
      <c r="M98" s="192"/>
      <c r="N98" s="193"/>
      <c r="O98" s="193"/>
      <c r="P98" s="194">
        <f>P99</f>
        <v>0</v>
      </c>
      <c r="Q98" s="193"/>
      <c r="R98" s="194">
        <f>R99</f>
        <v>0</v>
      </c>
      <c r="S98" s="193"/>
      <c r="T98" s="195">
        <f>T99</f>
        <v>0</v>
      </c>
      <c r="AR98" s="196" t="s">
        <v>79</v>
      </c>
      <c r="AT98" s="197" t="s">
        <v>71</v>
      </c>
      <c r="AU98" s="197" t="s">
        <v>79</v>
      </c>
      <c r="AY98" s="196" t="s">
        <v>171</v>
      </c>
      <c r="BK98" s="198">
        <f>BK99</f>
        <v>0</v>
      </c>
    </row>
    <row r="99" spans="2:65" s="1" customFormat="1" ht="22.5" customHeight="1">
      <c r="B99" s="41"/>
      <c r="C99" s="202" t="s">
        <v>99</v>
      </c>
      <c r="D99" s="202" t="s">
        <v>173</v>
      </c>
      <c r="E99" s="203" t="s">
        <v>2176</v>
      </c>
      <c r="F99" s="204" t="s">
        <v>2177</v>
      </c>
      <c r="G99" s="205" t="s">
        <v>588</v>
      </c>
      <c r="H99" s="206">
        <v>1</v>
      </c>
      <c r="I99" s="207"/>
      <c r="J99" s="208">
        <f>ROUND(I99*H99,2)</f>
        <v>0</v>
      </c>
      <c r="K99" s="204" t="s">
        <v>21</v>
      </c>
      <c r="L99" s="61"/>
      <c r="M99" s="209" t="s">
        <v>21</v>
      </c>
      <c r="N99" s="210" t="s">
        <v>43</v>
      </c>
      <c r="O99" s="42"/>
      <c r="P99" s="211">
        <f>O99*H99</f>
        <v>0</v>
      </c>
      <c r="Q99" s="211">
        <v>0</v>
      </c>
      <c r="R99" s="211">
        <f>Q99*H99</f>
        <v>0</v>
      </c>
      <c r="S99" s="211">
        <v>0</v>
      </c>
      <c r="T99" s="212">
        <f>S99*H99</f>
        <v>0</v>
      </c>
      <c r="AR99" s="24" t="s">
        <v>178</v>
      </c>
      <c r="AT99" s="24" t="s">
        <v>173</v>
      </c>
      <c r="AU99" s="24" t="s">
        <v>83</v>
      </c>
      <c r="AY99" s="24" t="s">
        <v>171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24" t="s">
        <v>79</v>
      </c>
      <c r="BK99" s="213">
        <f>ROUND(I99*H99,2)</f>
        <v>0</v>
      </c>
      <c r="BL99" s="24" t="s">
        <v>178</v>
      </c>
      <c r="BM99" s="24" t="s">
        <v>201</v>
      </c>
    </row>
    <row r="100" spans="2:65" s="11" customFormat="1" ht="29.85" customHeight="1">
      <c r="B100" s="185"/>
      <c r="C100" s="186"/>
      <c r="D100" s="199" t="s">
        <v>71</v>
      </c>
      <c r="E100" s="200" t="s">
        <v>2178</v>
      </c>
      <c r="F100" s="200" t="s">
        <v>2179</v>
      </c>
      <c r="G100" s="186"/>
      <c r="H100" s="186"/>
      <c r="I100" s="189"/>
      <c r="J100" s="201">
        <f>BK100</f>
        <v>0</v>
      </c>
      <c r="K100" s="186"/>
      <c r="L100" s="191"/>
      <c r="M100" s="192"/>
      <c r="N100" s="193"/>
      <c r="O100" s="193"/>
      <c r="P100" s="194">
        <f>SUM(P101:P176)</f>
        <v>0</v>
      </c>
      <c r="Q100" s="193"/>
      <c r="R100" s="194">
        <f>SUM(R101:R176)</f>
        <v>0</v>
      </c>
      <c r="S100" s="193"/>
      <c r="T100" s="195">
        <f>SUM(T101:T176)</f>
        <v>0</v>
      </c>
      <c r="AR100" s="196" t="s">
        <v>79</v>
      </c>
      <c r="AT100" s="197" t="s">
        <v>71</v>
      </c>
      <c r="AU100" s="197" t="s">
        <v>79</v>
      </c>
      <c r="AY100" s="196" t="s">
        <v>171</v>
      </c>
      <c r="BK100" s="198">
        <f>SUM(BK101:BK176)</f>
        <v>0</v>
      </c>
    </row>
    <row r="101" spans="2:65" s="1" customFormat="1" ht="22.5" customHeight="1">
      <c r="B101" s="41"/>
      <c r="C101" s="202" t="s">
        <v>178</v>
      </c>
      <c r="D101" s="202" t="s">
        <v>173</v>
      </c>
      <c r="E101" s="203" t="s">
        <v>2180</v>
      </c>
      <c r="F101" s="204" t="s">
        <v>2181</v>
      </c>
      <c r="G101" s="205" t="s">
        <v>281</v>
      </c>
      <c r="H101" s="206">
        <v>100</v>
      </c>
      <c r="I101" s="207"/>
      <c r="J101" s="208">
        <f t="shared" ref="J101:J132" si="0">ROUND(I101*H101,2)</f>
        <v>0</v>
      </c>
      <c r="K101" s="204" t="s">
        <v>21</v>
      </c>
      <c r="L101" s="61"/>
      <c r="M101" s="209" t="s">
        <v>21</v>
      </c>
      <c r="N101" s="210" t="s">
        <v>43</v>
      </c>
      <c r="O101" s="42"/>
      <c r="P101" s="211">
        <f t="shared" ref="P101:P132" si="1">O101*H101</f>
        <v>0</v>
      </c>
      <c r="Q101" s="211">
        <v>0</v>
      </c>
      <c r="R101" s="211">
        <f t="shared" ref="R101:R132" si="2">Q101*H101</f>
        <v>0</v>
      </c>
      <c r="S101" s="211">
        <v>0</v>
      </c>
      <c r="T101" s="212">
        <f t="shared" ref="T101:T132" si="3">S101*H101</f>
        <v>0</v>
      </c>
      <c r="AR101" s="24" t="s">
        <v>178</v>
      </c>
      <c r="AT101" s="24" t="s">
        <v>173</v>
      </c>
      <c r="AU101" s="24" t="s">
        <v>83</v>
      </c>
      <c r="AY101" s="24" t="s">
        <v>171</v>
      </c>
      <c r="BE101" s="213">
        <f t="shared" ref="BE101:BE132" si="4">IF(N101="základní",J101,0)</f>
        <v>0</v>
      </c>
      <c r="BF101" s="213">
        <f t="shared" ref="BF101:BF132" si="5">IF(N101="snížená",J101,0)</f>
        <v>0</v>
      </c>
      <c r="BG101" s="213">
        <f t="shared" ref="BG101:BG132" si="6">IF(N101="zákl. přenesená",J101,0)</f>
        <v>0</v>
      </c>
      <c r="BH101" s="213">
        <f t="shared" ref="BH101:BH132" si="7">IF(N101="sníž. přenesená",J101,0)</f>
        <v>0</v>
      </c>
      <c r="BI101" s="213">
        <f t="shared" ref="BI101:BI132" si="8">IF(N101="nulová",J101,0)</f>
        <v>0</v>
      </c>
      <c r="BJ101" s="24" t="s">
        <v>79</v>
      </c>
      <c r="BK101" s="213">
        <f t="shared" ref="BK101:BK132" si="9">ROUND(I101*H101,2)</f>
        <v>0</v>
      </c>
      <c r="BL101" s="24" t="s">
        <v>178</v>
      </c>
      <c r="BM101" s="24" t="s">
        <v>215</v>
      </c>
    </row>
    <row r="102" spans="2:65" s="1" customFormat="1" ht="22.5" customHeight="1">
      <c r="B102" s="41"/>
      <c r="C102" s="202" t="s">
        <v>196</v>
      </c>
      <c r="D102" s="202" t="s">
        <v>173</v>
      </c>
      <c r="E102" s="203" t="s">
        <v>2182</v>
      </c>
      <c r="F102" s="204" t="s">
        <v>2183</v>
      </c>
      <c r="G102" s="205" t="s">
        <v>281</v>
      </c>
      <c r="H102" s="206">
        <v>100</v>
      </c>
      <c r="I102" s="207"/>
      <c r="J102" s="208">
        <f t="shared" si="0"/>
        <v>0</v>
      </c>
      <c r="K102" s="204" t="s">
        <v>21</v>
      </c>
      <c r="L102" s="61"/>
      <c r="M102" s="209" t="s">
        <v>21</v>
      </c>
      <c r="N102" s="210" t="s">
        <v>43</v>
      </c>
      <c r="O102" s="42"/>
      <c r="P102" s="211">
        <f t="shared" si="1"/>
        <v>0</v>
      </c>
      <c r="Q102" s="211">
        <v>0</v>
      </c>
      <c r="R102" s="211">
        <f t="shared" si="2"/>
        <v>0</v>
      </c>
      <c r="S102" s="211">
        <v>0</v>
      </c>
      <c r="T102" s="212">
        <f t="shared" si="3"/>
        <v>0</v>
      </c>
      <c r="AR102" s="24" t="s">
        <v>178</v>
      </c>
      <c r="AT102" s="24" t="s">
        <v>173</v>
      </c>
      <c r="AU102" s="24" t="s">
        <v>83</v>
      </c>
      <c r="AY102" s="24" t="s">
        <v>171</v>
      </c>
      <c r="BE102" s="213">
        <f t="shared" si="4"/>
        <v>0</v>
      </c>
      <c r="BF102" s="213">
        <f t="shared" si="5"/>
        <v>0</v>
      </c>
      <c r="BG102" s="213">
        <f t="shared" si="6"/>
        <v>0</v>
      </c>
      <c r="BH102" s="213">
        <f t="shared" si="7"/>
        <v>0</v>
      </c>
      <c r="BI102" s="213">
        <f t="shared" si="8"/>
        <v>0</v>
      </c>
      <c r="BJ102" s="24" t="s">
        <v>79</v>
      </c>
      <c r="BK102" s="213">
        <f t="shared" si="9"/>
        <v>0</v>
      </c>
      <c r="BL102" s="24" t="s">
        <v>178</v>
      </c>
      <c r="BM102" s="24" t="s">
        <v>226</v>
      </c>
    </row>
    <row r="103" spans="2:65" s="1" customFormat="1" ht="22.5" customHeight="1">
      <c r="B103" s="41"/>
      <c r="C103" s="202" t="s">
        <v>201</v>
      </c>
      <c r="D103" s="202" t="s">
        <v>173</v>
      </c>
      <c r="E103" s="203" t="s">
        <v>2184</v>
      </c>
      <c r="F103" s="204" t="s">
        <v>2185</v>
      </c>
      <c r="G103" s="205" t="s">
        <v>281</v>
      </c>
      <c r="H103" s="206">
        <v>40</v>
      </c>
      <c r="I103" s="207"/>
      <c r="J103" s="208">
        <f t="shared" si="0"/>
        <v>0</v>
      </c>
      <c r="K103" s="204" t="s">
        <v>21</v>
      </c>
      <c r="L103" s="61"/>
      <c r="M103" s="209" t="s">
        <v>21</v>
      </c>
      <c r="N103" s="210" t="s">
        <v>43</v>
      </c>
      <c r="O103" s="42"/>
      <c r="P103" s="211">
        <f t="shared" si="1"/>
        <v>0</v>
      </c>
      <c r="Q103" s="211">
        <v>0</v>
      </c>
      <c r="R103" s="211">
        <f t="shared" si="2"/>
        <v>0</v>
      </c>
      <c r="S103" s="211">
        <v>0</v>
      </c>
      <c r="T103" s="212">
        <f t="shared" si="3"/>
        <v>0</v>
      </c>
      <c r="AR103" s="24" t="s">
        <v>178</v>
      </c>
      <c r="AT103" s="24" t="s">
        <v>173</v>
      </c>
      <c r="AU103" s="24" t="s">
        <v>83</v>
      </c>
      <c r="AY103" s="24" t="s">
        <v>171</v>
      </c>
      <c r="BE103" s="213">
        <f t="shared" si="4"/>
        <v>0</v>
      </c>
      <c r="BF103" s="213">
        <f t="shared" si="5"/>
        <v>0</v>
      </c>
      <c r="BG103" s="213">
        <f t="shared" si="6"/>
        <v>0</v>
      </c>
      <c r="BH103" s="213">
        <f t="shared" si="7"/>
        <v>0</v>
      </c>
      <c r="BI103" s="213">
        <f t="shared" si="8"/>
        <v>0</v>
      </c>
      <c r="BJ103" s="24" t="s">
        <v>79</v>
      </c>
      <c r="BK103" s="213">
        <f t="shared" si="9"/>
        <v>0</v>
      </c>
      <c r="BL103" s="24" t="s">
        <v>178</v>
      </c>
      <c r="BM103" s="24" t="s">
        <v>245</v>
      </c>
    </row>
    <row r="104" spans="2:65" s="1" customFormat="1" ht="22.5" customHeight="1">
      <c r="B104" s="41"/>
      <c r="C104" s="202" t="s">
        <v>209</v>
      </c>
      <c r="D104" s="202" t="s">
        <v>173</v>
      </c>
      <c r="E104" s="203" t="s">
        <v>2186</v>
      </c>
      <c r="F104" s="204" t="s">
        <v>2187</v>
      </c>
      <c r="G104" s="205" t="s">
        <v>281</v>
      </c>
      <c r="H104" s="206">
        <v>40</v>
      </c>
      <c r="I104" s="207"/>
      <c r="J104" s="208">
        <f t="shared" si="0"/>
        <v>0</v>
      </c>
      <c r="K104" s="204" t="s">
        <v>21</v>
      </c>
      <c r="L104" s="61"/>
      <c r="M104" s="209" t="s">
        <v>21</v>
      </c>
      <c r="N104" s="210" t="s">
        <v>43</v>
      </c>
      <c r="O104" s="42"/>
      <c r="P104" s="211">
        <f t="shared" si="1"/>
        <v>0</v>
      </c>
      <c r="Q104" s="211">
        <v>0</v>
      </c>
      <c r="R104" s="211">
        <f t="shared" si="2"/>
        <v>0</v>
      </c>
      <c r="S104" s="211">
        <v>0</v>
      </c>
      <c r="T104" s="212">
        <f t="shared" si="3"/>
        <v>0</v>
      </c>
      <c r="AR104" s="24" t="s">
        <v>178</v>
      </c>
      <c r="AT104" s="24" t="s">
        <v>173</v>
      </c>
      <c r="AU104" s="24" t="s">
        <v>83</v>
      </c>
      <c r="AY104" s="24" t="s">
        <v>171</v>
      </c>
      <c r="BE104" s="213">
        <f t="shared" si="4"/>
        <v>0</v>
      </c>
      <c r="BF104" s="213">
        <f t="shared" si="5"/>
        <v>0</v>
      </c>
      <c r="BG104" s="213">
        <f t="shared" si="6"/>
        <v>0</v>
      </c>
      <c r="BH104" s="213">
        <f t="shared" si="7"/>
        <v>0</v>
      </c>
      <c r="BI104" s="213">
        <f t="shared" si="8"/>
        <v>0</v>
      </c>
      <c r="BJ104" s="24" t="s">
        <v>79</v>
      </c>
      <c r="BK104" s="213">
        <f t="shared" si="9"/>
        <v>0</v>
      </c>
      <c r="BL104" s="24" t="s">
        <v>178</v>
      </c>
      <c r="BM104" s="24" t="s">
        <v>258</v>
      </c>
    </row>
    <row r="105" spans="2:65" s="1" customFormat="1" ht="22.5" customHeight="1">
      <c r="B105" s="41"/>
      <c r="C105" s="202" t="s">
        <v>215</v>
      </c>
      <c r="D105" s="202" t="s">
        <v>173</v>
      </c>
      <c r="E105" s="203" t="s">
        <v>2188</v>
      </c>
      <c r="F105" s="204" t="s">
        <v>2189</v>
      </c>
      <c r="G105" s="205" t="s">
        <v>281</v>
      </c>
      <c r="H105" s="206">
        <v>100</v>
      </c>
      <c r="I105" s="207"/>
      <c r="J105" s="208">
        <f t="shared" si="0"/>
        <v>0</v>
      </c>
      <c r="K105" s="204" t="s">
        <v>21</v>
      </c>
      <c r="L105" s="61"/>
      <c r="M105" s="209" t="s">
        <v>21</v>
      </c>
      <c r="N105" s="210" t="s">
        <v>43</v>
      </c>
      <c r="O105" s="42"/>
      <c r="P105" s="211">
        <f t="shared" si="1"/>
        <v>0</v>
      </c>
      <c r="Q105" s="211">
        <v>0</v>
      </c>
      <c r="R105" s="211">
        <f t="shared" si="2"/>
        <v>0</v>
      </c>
      <c r="S105" s="211">
        <v>0</v>
      </c>
      <c r="T105" s="212">
        <f t="shared" si="3"/>
        <v>0</v>
      </c>
      <c r="AR105" s="24" t="s">
        <v>178</v>
      </c>
      <c r="AT105" s="24" t="s">
        <v>173</v>
      </c>
      <c r="AU105" s="24" t="s">
        <v>83</v>
      </c>
      <c r="AY105" s="24" t="s">
        <v>171</v>
      </c>
      <c r="BE105" s="213">
        <f t="shared" si="4"/>
        <v>0</v>
      </c>
      <c r="BF105" s="213">
        <f t="shared" si="5"/>
        <v>0</v>
      </c>
      <c r="BG105" s="213">
        <f t="shared" si="6"/>
        <v>0</v>
      </c>
      <c r="BH105" s="213">
        <f t="shared" si="7"/>
        <v>0</v>
      </c>
      <c r="BI105" s="213">
        <f t="shared" si="8"/>
        <v>0</v>
      </c>
      <c r="BJ105" s="24" t="s">
        <v>79</v>
      </c>
      <c r="BK105" s="213">
        <f t="shared" si="9"/>
        <v>0</v>
      </c>
      <c r="BL105" s="24" t="s">
        <v>178</v>
      </c>
      <c r="BM105" s="24" t="s">
        <v>273</v>
      </c>
    </row>
    <row r="106" spans="2:65" s="1" customFormat="1" ht="31.5" customHeight="1">
      <c r="B106" s="41"/>
      <c r="C106" s="202" t="s">
        <v>220</v>
      </c>
      <c r="D106" s="202" t="s">
        <v>173</v>
      </c>
      <c r="E106" s="203" t="s">
        <v>2190</v>
      </c>
      <c r="F106" s="204" t="s">
        <v>2191</v>
      </c>
      <c r="G106" s="205" t="s">
        <v>281</v>
      </c>
      <c r="H106" s="206">
        <v>100</v>
      </c>
      <c r="I106" s="207"/>
      <c r="J106" s="208">
        <f t="shared" si="0"/>
        <v>0</v>
      </c>
      <c r="K106" s="204" t="s">
        <v>21</v>
      </c>
      <c r="L106" s="61"/>
      <c r="M106" s="209" t="s">
        <v>21</v>
      </c>
      <c r="N106" s="210" t="s">
        <v>43</v>
      </c>
      <c r="O106" s="42"/>
      <c r="P106" s="211">
        <f t="shared" si="1"/>
        <v>0</v>
      </c>
      <c r="Q106" s="211">
        <v>0</v>
      </c>
      <c r="R106" s="211">
        <f t="shared" si="2"/>
        <v>0</v>
      </c>
      <c r="S106" s="211">
        <v>0</v>
      </c>
      <c r="T106" s="212">
        <f t="shared" si="3"/>
        <v>0</v>
      </c>
      <c r="AR106" s="24" t="s">
        <v>178</v>
      </c>
      <c r="AT106" s="24" t="s">
        <v>173</v>
      </c>
      <c r="AU106" s="24" t="s">
        <v>83</v>
      </c>
      <c r="AY106" s="24" t="s">
        <v>171</v>
      </c>
      <c r="BE106" s="213">
        <f t="shared" si="4"/>
        <v>0</v>
      </c>
      <c r="BF106" s="213">
        <f t="shared" si="5"/>
        <v>0</v>
      </c>
      <c r="BG106" s="213">
        <f t="shared" si="6"/>
        <v>0</v>
      </c>
      <c r="BH106" s="213">
        <f t="shared" si="7"/>
        <v>0</v>
      </c>
      <c r="BI106" s="213">
        <f t="shared" si="8"/>
        <v>0</v>
      </c>
      <c r="BJ106" s="24" t="s">
        <v>79</v>
      </c>
      <c r="BK106" s="213">
        <f t="shared" si="9"/>
        <v>0</v>
      </c>
      <c r="BL106" s="24" t="s">
        <v>178</v>
      </c>
      <c r="BM106" s="24" t="s">
        <v>284</v>
      </c>
    </row>
    <row r="107" spans="2:65" s="1" customFormat="1" ht="22.5" customHeight="1">
      <c r="B107" s="41"/>
      <c r="C107" s="202" t="s">
        <v>226</v>
      </c>
      <c r="D107" s="202" t="s">
        <v>173</v>
      </c>
      <c r="E107" s="203" t="s">
        <v>2192</v>
      </c>
      <c r="F107" s="204" t="s">
        <v>2193</v>
      </c>
      <c r="G107" s="205" t="s">
        <v>281</v>
      </c>
      <c r="H107" s="206">
        <v>80</v>
      </c>
      <c r="I107" s="207"/>
      <c r="J107" s="208">
        <f t="shared" si="0"/>
        <v>0</v>
      </c>
      <c r="K107" s="204" t="s">
        <v>21</v>
      </c>
      <c r="L107" s="61"/>
      <c r="M107" s="209" t="s">
        <v>21</v>
      </c>
      <c r="N107" s="210" t="s">
        <v>43</v>
      </c>
      <c r="O107" s="42"/>
      <c r="P107" s="211">
        <f t="shared" si="1"/>
        <v>0</v>
      </c>
      <c r="Q107" s="211">
        <v>0</v>
      </c>
      <c r="R107" s="211">
        <f t="shared" si="2"/>
        <v>0</v>
      </c>
      <c r="S107" s="211">
        <v>0</v>
      </c>
      <c r="T107" s="212">
        <f t="shared" si="3"/>
        <v>0</v>
      </c>
      <c r="AR107" s="24" t="s">
        <v>178</v>
      </c>
      <c r="AT107" s="24" t="s">
        <v>173</v>
      </c>
      <c r="AU107" s="24" t="s">
        <v>83</v>
      </c>
      <c r="AY107" s="24" t="s">
        <v>171</v>
      </c>
      <c r="BE107" s="213">
        <f t="shared" si="4"/>
        <v>0</v>
      </c>
      <c r="BF107" s="213">
        <f t="shared" si="5"/>
        <v>0</v>
      </c>
      <c r="BG107" s="213">
        <f t="shared" si="6"/>
        <v>0</v>
      </c>
      <c r="BH107" s="213">
        <f t="shared" si="7"/>
        <v>0</v>
      </c>
      <c r="BI107" s="213">
        <f t="shared" si="8"/>
        <v>0</v>
      </c>
      <c r="BJ107" s="24" t="s">
        <v>79</v>
      </c>
      <c r="BK107" s="213">
        <f t="shared" si="9"/>
        <v>0</v>
      </c>
      <c r="BL107" s="24" t="s">
        <v>178</v>
      </c>
      <c r="BM107" s="24" t="s">
        <v>297</v>
      </c>
    </row>
    <row r="108" spans="2:65" s="1" customFormat="1" ht="31.5" customHeight="1">
      <c r="B108" s="41"/>
      <c r="C108" s="202" t="s">
        <v>238</v>
      </c>
      <c r="D108" s="202" t="s">
        <v>173</v>
      </c>
      <c r="E108" s="203" t="s">
        <v>2194</v>
      </c>
      <c r="F108" s="204" t="s">
        <v>2195</v>
      </c>
      <c r="G108" s="205" t="s">
        <v>281</v>
      </c>
      <c r="H108" s="206">
        <v>80</v>
      </c>
      <c r="I108" s="207"/>
      <c r="J108" s="208">
        <f t="shared" si="0"/>
        <v>0</v>
      </c>
      <c r="K108" s="204" t="s">
        <v>21</v>
      </c>
      <c r="L108" s="61"/>
      <c r="M108" s="209" t="s">
        <v>21</v>
      </c>
      <c r="N108" s="210" t="s">
        <v>43</v>
      </c>
      <c r="O108" s="42"/>
      <c r="P108" s="211">
        <f t="shared" si="1"/>
        <v>0</v>
      </c>
      <c r="Q108" s="211">
        <v>0</v>
      </c>
      <c r="R108" s="211">
        <f t="shared" si="2"/>
        <v>0</v>
      </c>
      <c r="S108" s="211">
        <v>0</v>
      </c>
      <c r="T108" s="212">
        <f t="shared" si="3"/>
        <v>0</v>
      </c>
      <c r="AR108" s="24" t="s">
        <v>178</v>
      </c>
      <c r="AT108" s="24" t="s">
        <v>173</v>
      </c>
      <c r="AU108" s="24" t="s">
        <v>83</v>
      </c>
      <c r="AY108" s="24" t="s">
        <v>171</v>
      </c>
      <c r="BE108" s="213">
        <f t="shared" si="4"/>
        <v>0</v>
      </c>
      <c r="BF108" s="213">
        <f t="shared" si="5"/>
        <v>0</v>
      </c>
      <c r="BG108" s="213">
        <f t="shared" si="6"/>
        <v>0</v>
      </c>
      <c r="BH108" s="213">
        <f t="shared" si="7"/>
        <v>0</v>
      </c>
      <c r="BI108" s="213">
        <f t="shared" si="8"/>
        <v>0</v>
      </c>
      <c r="BJ108" s="24" t="s">
        <v>79</v>
      </c>
      <c r="BK108" s="213">
        <f t="shared" si="9"/>
        <v>0</v>
      </c>
      <c r="BL108" s="24" t="s">
        <v>178</v>
      </c>
      <c r="BM108" s="24" t="s">
        <v>310</v>
      </c>
    </row>
    <row r="109" spans="2:65" s="1" customFormat="1" ht="22.5" customHeight="1">
      <c r="B109" s="41"/>
      <c r="C109" s="202" t="s">
        <v>245</v>
      </c>
      <c r="D109" s="202" t="s">
        <v>173</v>
      </c>
      <c r="E109" s="203" t="s">
        <v>2196</v>
      </c>
      <c r="F109" s="204" t="s">
        <v>2197</v>
      </c>
      <c r="G109" s="205" t="s">
        <v>281</v>
      </c>
      <c r="H109" s="206">
        <v>80</v>
      </c>
      <c r="I109" s="207"/>
      <c r="J109" s="208">
        <f t="shared" si="0"/>
        <v>0</v>
      </c>
      <c r="K109" s="204" t="s">
        <v>21</v>
      </c>
      <c r="L109" s="61"/>
      <c r="M109" s="209" t="s">
        <v>21</v>
      </c>
      <c r="N109" s="210" t="s">
        <v>43</v>
      </c>
      <c r="O109" s="42"/>
      <c r="P109" s="211">
        <f t="shared" si="1"/>
        <v>0</v>
      </c>
      <c r="Q109" s="211">
        <v>0</v>
      </c>
      <c r="R109" s="211">
        <f t="shared" si="2"/>
        <v>0</v>
      </c>
      <c r="S109" s="211">
        <v>0</v>
      </c>
      <c r="T109" s="212">
        <f t="shared" si="3"/>
        <v>0</v>
      </c>
      <c r="AR109" s="24" t="s">
        <v>178</v>
      </c>
      <c r="AT109" s="24" t="s">
        <v>173</v>
      </c>
      <c r="AU109" s="24" t="s">
        <v>83</v>
      </c>
      <c r="AY109" s="24" t="s">
        <v>171</v>
      </c>
      <c r="BE109" s="213">
        <f t="shared" si="4"/>
        <v>0</v>
      </c>
      <c r="BF109" s="213">
        <f t="shared" si="5"/>
        <v>0</v>
      </c>
      <c r="BG109" s="213">
        <f t="shared" si="6"/>
        <v>0</v>
      </c>
      <c r="BH109" s="213">
        <f t="shared" si="7"/>
        <v>0</v>
      </c>
      <c r="BI109" s="213">
        <f t="shared" si="8"/>
        <v>0</v>
      </c>
      <c r="BJ109" s="24" t="s">
        <v>79</v>
      </c>
      <c r="BK109" s="213">
        <f t="shared" si="9"/>
        <v>0</v>
      </c>
      <c r="BL109" s="24" t="s">
        <v>178</v>
      </c>
      <c r="BM109" s="24" t="s">
        <v>330</v>
      </c>
    </row>
    <row r="110" spans="2:65" s="1" customFormat="1" ht="31.5" customHeight="1">
      <c r="B110" s="41"/>
      <c r="C110" s="202" t="s">
        <v>251</v>
      </c>
      <c r="D110" s="202" t="s">
        <v>173</v>
      </c>
      <c r="E110" s="203" t="s">
        <v>2198</v>
      </c>
      <c r="F110" s="204" t="s">
        <v>2199</v>
      </c>
      <c r="G110" s="205" t="s">
        <v>281</v>
      </c>
      <c r="H110" s="206">
        <v>80</v>
      </c>
      <c r="I110" s="207"/>
      <c r="J110" s="208">
        <f t="shared" si="0"/>
        <v>0</v>
      </c>
      <c r="K110" s="204" t="s">
        <v>21</v>
      </c>
      <c r="L110" s="61"/>
      <c r="M110" s="209" t="s">
        <v>21</v>
      </c>
      <c r="N110" s="210" t="s">
        <v>43</v>
      </c>
      <c r="O110" s="42"/>
      <c r="P110" s="211">
        <f t="shared" si="1"/>
        <v>0</v>
      </c>
      <c r="Q110" s="211">
        <v>0</v>
      </c>
      <c r="R110" s="211">
        <f t="shared" si="2"/>
        <v>0</v>
      </c>
      <c r="S110" s="211">
        <v>0</v>
      </c>
      <c r="T110" s="212">
        <f t="shared" si="3"/>
        <v>0</v>
      </c>
      <c r="AR110" s="24" t="s">
        <v>178</v>
      </c>
      <c r="AT110" s="24" t="s">
        <v>173</v>
      </c>
      <c r="AU110" s="24" t="s">
        <v>83</v>
      </c>
      <c r="AY110" s="24" t="s">
        <v>171</v>
      </c>
      <c r="BE110" s="213">
        <f t="shared" si="4"/>
        <v>0</v>
      </c>
      <c r="BF110" s="213">
        <f t="shared" si="5"/>
        <v>0</v>
      </c>
      <c r="BG110" s="213">
        <f t="shared" si="6"/>
        <v>0</v>
      </c>
      <c r="BH110" s="213">
        <f t="shared" si="7"/>
        <v>0</v>
      </c>
      <c r="BI110" s="213">
        <f t="shared" si="8"/>
        <v>0</v>
      </c>
      <c r="BJ110" s="24" t="s">
        <v>79</v>
      </c>
      <c r="BK110" s="213">
        <f t="shared" si="9"/>
        <v>0</v>
      </c>
      <c r="BL110" s="24" t="s">
        <v>178</v>
      </c>
      <c r="BM110" s="24" t="s">
        <v>354</v>
      </c>
    </row>
    <row r="111" spans="2:65" s="1" customFormat="1" ht="22.5" customHeight="1">
      <c r="B111" s="41"/>
      <c r="C111" s="202" t="s">
        <v>258</v>
      </c>
      <c r="D111" s="202" t="s">
        <v>173</v>
      </c>
      <c r="E111" s="203" t="s">
        <v>2200</v>
      </c>
      <c r="F111" s="204" t="s">
        <v>2201</v>
      </c>
      <c r="G111" s="205" t="s">
        <v>281</v>
      </c>
      <c r="H111" s="206">
        <v>850</v>
      </c>
      <c r="I111" s="207"/>
      <c r="J111" s="208">
        <f t="shared" si="0"/>
        <v>0</v>
      </c>
      <c r="K111" s="204" t="s">
        <v>21</v>
      </c>
      <c r="L111" s="61"/>
      <c r="M111" s="209" t="s">
        <v>21</v>
      </c>
      <c r="N111" s="210" t="s">
        <v>43</v>
      </c>
      <c r="O111" s="42"/>
      <c r="P111" s="211">
        <f t="shared" si="1"/>
        <v>0</v>
      </c>
      <c r="Q111" s="211">
        <v>0</v>
      </c>
      <c r="R111" s="211">
        <f t="shared" si="2"/>
        <v>0</v>
      </c>
      <c r="S111" s="211">
        <v>0</v>
      </c>
      <c r="T111" s="212">
        <f t="shared" si="3"/>
        <v>0</v>
      </c>
      <c r="AR111" s="24" t="s">
        <v>178</v>
      </c>
      <c r="AT111" s="24" t="s">
        <v>173</v>
      </c>
      <c r="AU111" s="24" t="s">
        <v>83</v>
      </c>
      <c r="AY111" s="24" t="s">
        <v>171</v>
      </c>
      <c r="BE111" s="213">
        <f t="shared" si="4"/>
        <v>0</v>
      </c>
      <c r="BF111" s="213">
        <f t="shared" si="5"/>
        <v>0</v>
      </c>
      <c r="BG111" s="213">
        <f t="shared" si="6"/>
        <v>0</v>
      </c>
      <c r="BH111" s="213">
        <f t="shared" si="7"/>
        <v>0</v>
      </c>
      <c r="BI111" s="213">
        <f t="shared" si="8"/>
        <v>0</v>
      </c>
      <c r="BJ111" s="24" t="s">
        <v>79</v>
      </c>
      <c r="BK111" s="213">
        <f t="shared" si="9"/>
        <v>0</v>
      </c>
      <c r="BL111" s="24" t="s">
        <v>178</v>
      </c>
      <c r="BM111" s="24" t="s">
        <v>365</v>
      </c>
    </row>
    <row r="112" spans="2:65" s="1" customFormat="1" ht="22.5" customHeight="1">
      <c r="B112" s="41"/>
      <c r="C112" s="202" t="s">
        <v>10</v>
      </c>
      <c r="D112" s="202" t="s">
        <v>173</v>
      </c>
      <c r="E112" s="203" t="s">
        <v>2202</v>
      </c>
      <c r="F112" s="204" t="s">
        <v>2203</v>
      </c>
      <c r="G112" s="205" t="s">
        <v>281</v>
      </c>
      <c r="H112" s="206">
        <v>415</v>
      </c>
      <c r="I112" s="207"/>
      <c r="J112" s="208">
        <f t="shared" si="0"/>
        <v>0</v>
      </c>
      <c r="K112" s="204" t="s">
        <v>21</v>
      </c>
      <c r="L112" s="61"/>
      <c r="M112" s="209" t="s">
        <v>21</v>
      </c>
      <c r="N112" s="210" t="s">
        <v>43</v>
      </c>
      <c r="O112" s="42"/>
      <c r="P112" s="211">
        <f t="shared" si="1"/>
        <v>0</v>
      </c>
      <c r="Q112" s="211">
        <v>0</v>
      </c>
      <c r="R112" s="211">
        <f t="shared" si="2"/>
        <v>0</v>
      </c>
      <c r="S112" s="211">
        <v>0</v>
      </c>
      <c r="T112" s="212">
        <f t="shared" si="3"/>
        <v>0</v>
      </c>
      <c r="AR112" s="24" t="s">
        <v>178</v>
      </c>
      <c r="AT112" s="24" t="s">
        <v>173</v>
      </c>
      <c r="AU112" s="24" t="s">
        <v>83</v>
      </c>
      <c r="AY112" s="24" t="s">
        <v>171</v>
      </c>
      <c r="BE112" s="213">
        <f t="shared" si="4"/>
        <v>0</v>
      </c>
      <c r="BF112" s="213">
        <f t="shared" si="5"/>
        <v>0</v>
      </c>
      <c r="BG112" s="213">
        <f t="shared" si="6"/>
        <v>0</v>
      </c>
      <c r="BH112" s="213">
        <f t="shared" si="7"/>
        <v>0</v>
      </c>
      <c r="BI112" s="213">
        <f t="shared" si="8"/>
        <v>0</v>
      </c>
      <c r="BJ112" s="24" t="s">
        <v>79</v>
      </c>
      <c r="BK112" s="213">
        <f t="shared" si="9"/>
        <v>0</v>
      </c>
      <c r="BL112" s="24" t="s">
        <v>178</v>
      </c>
      <c r="BM112" s="24" t="s">
        <v>377</v>
      </c>
    </row>
    <row r="113" spans="2:65" s="1" customFormat="1" ht="31.5" customHeight="1">
      <c r="B113" s="41"/>
      <c r="C113" s="202" t="s">
        <v>273</v>
      </c>
      <c r="D113" s="202" t="s">
        <v>173</v>
      </c>
      <c r="E113" s="203" t="s">
        <v>2204</v>
      </c>
      <c r="F113" s="204" t="s">
        <v>2205</v>
      </c>
      <c r="G113" s="205" t="s">
        <v>281</v>
      </c>
      <c r="H113" s="206">
        <v>1265</v>
      </c>
      <c r="I113" s="207"/>
      <c r="J113" s="208">
        <f t="shared" si="0"/>
        <v>0</v>
      </c>
      <c r="K113" s="204" t="s">
        <v>21</v>
      </c>
      <c r="L113" s="61"/>
      <c r="M113" s="209" t="s">
        <v>21</v>
      </c>
      <c r="N113" s="210" t="s">
        <v>43</v>
      </c>
      <c r="O113" s="42"/>
      <c r="P113" s="211">
        <f t="shared" si="1"/>
        <v>0</v>
      </c>
      <c r="Q113" s="211">
        <v>0</v>
      </c>
      <c r="R113" s="211">
        <f t="shared" si="2"/>
        <v>0</v>
      </c>
      <c r="S113" s="211">
        <v>0</v>
      </c>
      <c r="T113" s="212">
        <f t="shared" si="3"/>
        <v>0</v>
      </c>
      <c r="AR113" s="24" t="s">
        <v>178</v>
      </c>
      <c r="AT113" s="24" t="s">
        <v>173</v>
      </c>
      <c r="AU113" s="24" t="s">
        <v>83</v>
      </c>
      <c r="AY113" s="24" t="s">
        <v>171</v>
      </c>
      <c r="BE113" s="213">
        <f t="shared" si="4"/>
        <v>0</v>
      </c>
      <c r="BF113" s="213">
        <f t="shared" si="5"/>
        <v>0</v>
      </c>
      <c r="BG113" s="213">
        <f t="shared" si="6"/>
        <v>0</v>
      </c>
      <c r="BH113" s="213">
        <f t="shared" si="7"/>
        <v>0</v>
      </c>
      <c r="BI113" s="213">
        <f t="shared" si="8"/>
        <v>0</v>
      </c>
      <c r="BJ113" s="24" t="s">
        <v>79</v>
      </c>
      <c r="BK113" s="213">
        <f t="shared" si="9"/>
        <v>0</v>
      </c>
      <c r="BL113" s="24" t="s">
        <v>178</v>
      </c>
      <c r="BM113" s="24" t="s">
        <v>362</v>
      </c>
    </row>
    <row r="114" spans="2:65" s="1" customFormat="1" ht="22.5" customHeight="1">
      <c r="B114" s="41"/>
      <c r="C114" s="202" t="s">
        <v>278</v>
      </c>
      <c r="D114" s="202" t="s">
        <v>173</v>
      </c>
      <c r="E114" s="203" t="s">
        <v>2206</v>
      </c>
      <c r="F114" s="204" t="s">
        <v>2207</v>
      </c>
      <c r="G114" s="205" t="s">
        <v>281</v>
      </c>
      <c r="H114" s="206">
        <v>715</v>
      </c>
      <c r="I114" s="207"/>
      <c r="J114" s="208">
        <f t="shared" si="0"/>
        <v>0</v>
      </c>
      <c r="K114" s="204" t="s">
        <v>21</v>
      </c>
      <c r="L114" s="61"/>
      <c r="M114" s="209" t="s">
        <v>21</v>
      </c>
      <c r="N114" s="210" t="s">
        <v>43</v>
      </c>
      <c r="O114" s="42"/>
      <c r="P114" s="211">
        <f t="shared" si="1"/>
        <v>0</v>
      </c>
      <c r="Q114" s="211">
        <v>0</v>
      </c>
      <c r="R114" s="211">
        <f t="shared" si="2"/>
        <v>0</v>
      </c>
      <c r="S114" s="211">
        <v>0</v>
      </c>
      <c r="T114" s="212">
        <f t="shared" si="3"/>
        <v>0</v>
      </c>
      <c r="AR114" s="24" t="s">
        <v>178</v>
      </c>
      <c r="AT114" s="24" t="s">
        <v>173</v>
      </c>
      <c r="AU114" s="24" t="s">
        <v>83</v>
      </c>
      <c r="AY114" s="24" t="s">
        <v>171</v>
      </c>
      <c r="BE114" s="213">
        <f t="shared" si="4"/>
        <v>0</v>
      </c>
      <c r="BF114" s="213">
        <f t="shared" si="5"/>
        <v>0</v>
      </c>
      <c r="BG114" s="213">
        <f t="shared" si="6"/>
        <v>0</v>
      </c>
      <c r="BH114" s="213">
        <f t="shared" si="7"/>
        <v>0</v>
      </c>
      <c r="BI114" s="213">
        <f t="shared" si="8"/>
        <v>0</v>
      </c>
      <c r="BJ114" s="24" t="s">
        <v>79</v>
      </c>
      <c r="BK114" s="213">
        <f t="shared" si="9"/>
        <v>0</v>
      </c>
      <c r="BL114" s="24" t="s">
        <v>178</v>
      </c>
      <c r="BM114" s="24" t="s">
        <v>407</v>
      </c>
    </row>
    <row r="115" spans="2:65" s="1" customFormat="1" ht="31.5" customHeight="1">
      <c r="B115" s="41"/>
      <c r="C115" s="202" t="s">
        <v>284</v>
      </c>
      <c r="D115" s="202" t="s">
        <v>173</v>
      </c>
      <c r="E115" s="203" t="s">
        <v>2208</v>
      </c>
      <c r="F115" s="204" t="s">
        <v>2209</v>
      </c>
      <c r="G115" s="205" t="s">
        <v>281</v>
      </c>
      <c r="H115" s="206">
        <v>715</v>
      </c>
      <c r="I115" s="207"/>
      <c r="J115" s="208">
        <f t="shared" si="0"/>
        <v>0</v>
      </c>
      <c r="K115" s="204" t="s">
        <v>21</v>
      </c>
      <c r="L115" s="61"/>
      <c r="M115" s="209" t="s">
        <v>21</v>
      </c>
      <c r="N115" s="210" t="s">
        <v>43</v>
      </c>
      <c r="O115" s="42"/>
      <c r="P115" s="211">
        <f t="shared" si="1"/>
        <v>0</v>
      </c>
      <c r="Q115" s="211">
        <v>0</v>
      </c>
      <c r="R115" s="211">
        <f t="shared" si="2"/>
        <v>0</v>
      </c>
      <c r="S115" s="211">
        <v>0</v>
      </c>
      <c r="T115" s="212">
        <f t="shared" si="3"/>
        <v>0</v>
      </c>
      <c r="AR115" s="24" t="s">
        <v>178</v>
      </c>
      <c r="AT115" s="24" t="s">
        <v>173</v>
      </c>
      <c r="AU115" s="24" t="s">
        <v>83</v>
      </c>
      <c r="AY115" s="24" t="s">
        <v>171</v>
      </c>
      <c r="BE115" s="213">
        <f t="shared" si="4"/>
        <v>0</v>
      </c>
      <c r="BF115" s="213">
        <f t="shared" si="5"/>
        <v>0</v>
      </c>
      <c r="BG115" s="213">
        <f t="shared" si="6"/>
        <v>0</v>
      </c>
      <c r="BH115" s="213">
        <f t="shared" si="7"/>
        <v>0</v>
      </c>
      <c r="BI115" s="213">
        <f t="shared" si="8"/>
        <v>0</v>
      </c>
      <c r="BJ115" s="24" t="s">
        <v>79</v>
      </c>
      <c r="BK115" s="213">
        <f t="shared" si="9"/>
        <v>0</v>
      </c>
      <c r="BL115" s="24" t="s">
        <v>178</v>
      </c>
      <c r="BM115" s="24" t="s">
        <v>431</v>
      </c>
    </row>
    <row r="116" spans="2:65" s="1" customFormat="1" ht="22.5" customHeight="1">
      <c r="B116" s="41"/>
      <c r="C116" s="202" t="s">
        <v>290</v>
      </c>
      <c r="D116" s="202" t="s">
        <v>173</v>
      </c>
      <c r="E116" s="203" t="s">
        <v>2210</v>
      </c>
      <c r="F116" s="204" t="s">
        <v>2211</v>
      </c>
      <c r="G116" s="205" t="s">
        <v>281</v>
      </c>
      <c r="H116" s="206">
        <v>40</v>
      </c>
      <c r="I116" s="207"/>
      <c r="J116" s="208">
        <f t="shared" si="0"/>
        <v>0</v>
      </c>
      <c r="K116" s="204" t="s">
        <v>21</v>
      </c>
      <c r="L116" s="61"/>
      <c r="M116" s="209" t="s">
        <v>21</v>
      </c>
      <c r="N116" s="210" t="s">
        <v>43</v>
      </c>
      <c r="O116" s="42"/>
      <c r="P116" s="211">
        <f t="shared" si="1"/>
        <v>0</v>
      </c>
      <c r="Q116" s="211">
        <v>0</v>
      </c>
      <c r="R116" s="211">
        <f t="shared" si="2"/>
        <v>0</v>
      </c>
      <c r="S116" s="211">
        <v>0</v>
      </c>
      <c r="T116" s="212">
        <f t="shared" si="3"/>
        <v>0</v>
      </c>
      <c r="AR116" s="24" t="s">
        <v>178</v>
      </c>
      <c r="AT116" s="24" t="s">
        <v>173</v>
      </c>
      <c r="AU116" s="24" t="s">
        <v>83</v>
      </c>
      <c r="AY116" s="24" t="s">
        <v>171</v>
      </c>
      <c r="BE116" s="213">
        <f t="shared" si="4"/>
        <v>0</v>
      </c>
      <c r="BF116" s="213">
        <f t="shared" si="5"/>
        <v>0</v>
      </c>
      <c r="BG116" s="213">
        <f t="shared" si="6"/>
        <v>0</v>
      </c>
      <c r="BH116" s="213">
        <f t="shared" si="7"/>
        <v>0</v>
      </c>
      <c r="BI116" s="213">
        <f t="shared" si="8"/>
        <v>0</v>
      </c>
      <c r="BJ116" s="24" t="s">
        <v>79</v>
      </c>
      <c r="BK116" s="213">
        <f t="shared" si="9"/>
        <v>0</v>
      </c>
      <c r="BL116" s="24" t="s">
        <v>178</v>
      </c>
      <c r="BM116" s="24" t="s">
        <v>441</v>
      </c>
    </row>
    <row r="117" spans="2:65" s="1" customFormat="1" ht="31.5" customHeight="1">
      <c r="B117" s="41"/>
      <c r="C117" s="202" t="s">
        <v>297</v>
      </c>
      <c r="D117" s="202" t="s">
        <v>173</v>
      </c>
      <c r="E117" s="203" t="s">
        <v>2212</v>
      </c>
      <c r="F117" s="204" t="s">
        <v>2213</v>
      </c>
      <c r="G117" s="205" t="s">
        <v>281</v>
      </c>
      <c r="H117" s="206">
        <v>40</v>
      </c>
      <c r="I117" s="207"/>
      <c r="J117" s="208">
        <f t="shared" si="0"/>
        <v>0</v>
      </c>
      <c r="K117" s="204" t="s">
        <v>21</v>
      </c>
      <c r="L117" s="61"/>
      <c r="M117" s="209" t="s">
        <v>21</v>
      </c>
      <c r="N117" s="210" t="s">
        <v>43</v>
      </c>
      <c r="O117" s="42"/>
      <c r="P117" s="211">
        <f t="shared" si="1"/>
        <v>0</v>
      </c>
      <c r="Q117" s="211">
        <v>0</v>
      </c>
      <c r="R117" s="211">
        <f t="shared" si="2"/>
        <v>0</v>
      </c>
      <c r="S117" s="211">
        <v>0</v>
      </c>
      <c r="T117" s="212">
        <f t="shared" si="3"/>
        <v>0</v>
      </c>
      <c r="AR117" s="24" t="s">
        <v>178</v>
      </c>
      <c r="AT117" s="24" t="s">
        <v>173</v>
      </c>
      <c r="AU117" s="24" t="s">
        <v>83</v>
      </c>
      <c r="AY117" s="24" t="s">
        <v>171</v>
      </c>
      <c r="BE117" s="213">
        <f t="shared" si="4"/>
        <v>0</v>
      </c>
      <c r="BF117" s="213">
        <f t="shared" si="5"/>
        <v>0</v>
      </c>
      <c r="BG117" s="213">
        <f t="shared" si="6"/>
        <v>0</v>
      </c>
      <c r="BH117" s="213">
        <f t="shared" si="7"/>
        <v>0</v>
      </c>
      <c r="BI117" s="213">
        <f t="shared" si="8"/>
        <v>0</v>
      </c>
      <c r="BJ117" s="24" t="s">
        <v>79</v>
      </c>
      <c r="BK117" s="213">
        <f t="shared" si="9"/>
        <v>0</v>
      </c>
      <c r="BL117" s="24" t="s">
        <v>178</v>
      </c>
      <c r="BM117" s="24" t="s">
        <v>457</v>
      </c>
    </row>
    <row r="118" spans="2:65" s="1" customFormat="1" ht="22.5" customHeight="1">
      <c r="B118" s="41"/>
      <c r="C118" s="202" t="s">
        <v>9</v>
      </c>
      <c r="D118" s="202" t="s">
        <v>173</v>
      </c>
      <c r="E118" s="203" t="s">
        <v>2214</v>
      </c>
      <c r="F118" s="204" t="s">
        <v>2215</v>
      </c>
      <c r="G118" s="205" t="s">
        <v>281</v>
      </c>
      <c r="H118" s="206">
        <v>95</v>
      </c>
      <c r="I118" s="207"/>
      <c r="J118" s="208">
        <f t="shared" si="0"/>
        <v>0</v>
      </c>
      <c r="K118" s="204" t="s">
        <v>21</v>
      </c>
      <c r="L118" s="61"/>
      <c r="M118" s="209" t="s">
        <v>21</v>
      </c>
      <c r="N118" s="210" t="s">
        <v>43</v>
      </c>
      <c r="O118" s="42"/>
      <c r="P118" s="211">
        <f t="shared" si="1"/>
        <v>0</v>
      </c>
      <c r="Q118" s="211">
        <v>0</v>
      </c>
      <c r="R118" s="211">
        <f t="shared" si="2"/>
        <v>0</v>
      </c>
      <c r="S118" s="211">
        <v>0</v>
      </c>
      <c r="T118" s="212">
        <f t="shared" si="3"/>
        <v>0</v>
      </c>
      <c r="AR118" s="24" t="s">
        <v>178</v>
      </c>
      <c r="AT118" s="24" t="s">
        <v>173</v>
      </c>
      <c r="AU118" s="24" t="s">
        <v>83</v>
      </c>
      <c r="AY118" s="24" t="s">
        <v>171</v>
      </c>
      <c r="BE118" s="213">
        <f t="shared" si="4"/>
        <v>0</v>
      </c>
      <c r="BF118" s="213">
        <f t="shared" si="5"/>
        <v>0</v>
      </c>
      <c r="BG118" s="213">
        <f t="shared" si="6"/>
        <v>0</v>
      </c>
      <c r="BH118" s="213">
        <f t="shared" si="7"/>
        <v>0</v>
      </c>
      <c r="BI118" s="213">
        <f t="shared" si="8"/>
        <v>0</v>
      </c>
      <c r="BJ118" s="24" t="s">
        <v>79</v>
      </c>
      <c r="BK118" s="213">
        <f t="shared" si="9"/>
        <v>0</v>
      </c>
      <c r="BL118" s="24" t="s">
        <v>178</v>
      </c>
      <c r="BM118" s="24" t="s">
        <v>468</v>
      </c>
    </row>
    <row r="119" spans="2:65" s="1" customFormat="1" ht="31.5" customHeight="1">
      <c r="B119" s="41"/>
      <c r="C119" s="202" t="s">
        <v>310</v>
      </c>
      <c r="D119" s="202" t="s">
        <v>173</v>
      </c>
      <c r="E119" s="203" t="s">
        <v>2216</v>
      </c>
      <c r="F119" s="204" t="s">
        <v>2217</v>
      </c>
      <c r="G119" s="205" t="s">
        <v>281</v>
      </c>
      <c r="H119" s="206">
        <v>95</v>
      </c>
      <c r="I119" s="207"/>
      <c r="J119" s="208">
        <f t="shared" si="0"/>
        <v>0</v>
      </c>
      <c r="K119" s="204" t="s">
        <v>21</v>
      </c>
      <c r="L119" s="61"/>
      <c r="M119" s="209" t="s">
        <v>21</v>
      </c>
      <c r="N119" s="210" t="s">
        <v>43</v>
      </c>
      <c r="O119" s="42"/>
      <c r="P119" s="211">
        <f t="shared" si="1"/>
        <v>0</v>
      </c>
      <c r="Q119" s="211">
        <v>0</v>
      </c>
      <c r="R119" s="211">
        <f t="shared" si="2"/>
        <v>0</v>
      </c>
      <c r="S119" s="211">
        <v>0</v>
      </c>
      <c r="T119" s="212">
        <f t="shared" si="3"/>
        <v>0</v>
      </c>
      <c r="AR119" s="24" t="s">
        <v>178</v>
      </c>
      <c r="AT119" s="24" t="s">
        <v>173</v>
      </c>
      <c r="AU119" s="24" t="s">
        <v>83</v>
      </c>
      <c r="AY119" s="24" t="s">
        <v>171</v>
      </c>
      <c r="BE119" s="213">
        <f t="shared" si="4"/>
        <v>0</v>
      </c>
      <c r="BF119" s="213">
        <f t="shared" si="5"/>
        <v>0</v>
      </c>
      <c r="BG119" s="213">
        <f t="shared" si="6"/>
        <v>0</v>
      </c>
      <c r="BH119" s="213">
        <f t="shared" si="7"/>
        <v>0</v>
      </c>
      <c r="BI119" s="213">
        <f t="shared" si="8"/>
        <v>0</v>
      </c>
      <c r="BJ119" s="24" t="s">
        <v>79</v>
      </c>
      <c r="BK119" s="213">
        <f t="shared" si="9"/>
        <v>0</v>
      </c>
      <c r="BL119" s="24" t="s">
        <v>178</v>
      </c>
      <c r="BM119" s="24" t="s">
        <v>492</v>
      </c>
    </row>
    <row r="120" spans="2:65" s="1" customFormat="1" ht="22.5" customHeight="1">
      <c r="B120" s="41"/>
      <c r="C120" s="202" t="s">
        <v>324</v>
      </c>
      <c r="D120" s="202" t="s">
        <v>173</v>
      </c>
      <c r="E120" s="203" t="s">
        <v>2218</v>
      </c>
      <c r="F120" s="204" t="s">
        <v>2219</v>
      </c>
      <c r="G120" s="205" t="s">
        <v>281</v>
      </c>
      <c r="H120" s="206">
        <v>20</v>
      </c>
      <c r="I120" s="207"/>
      <c r="J120" s="208">
        <f t="shared" si="0"/>
        <v>0</v>
      </c>
      <c r="K120" s="204" t="s">
        <v>21</v>
      </c>
      <c r="L120" s="61"/>
      <c r="M120" s="209" t="s">
        <v>21</v>
      </c>
      <c r="N120" s="210" t="s">
        <v>43</v>
      </c>
      <c r="O120" s="42"/>
      <c r="P120" s="211">
        <f t="shared" si="1"/>
        <v>0</v>
      </c>
      <c r="Q120" s="211">
        <v>0</v>
      </c>
      <c r="R120" s="211">
        <f t="shared" si="2"/>
        <v>0</v>
      </c>
      <c r="S120" s="211">
        <v>0</v>
      </c>
      <c r="T120" s="212">
        <f t="shared" si="3"/>
        <v>0</v>
      </c>
      <c r="AR120" s="24" t="s">
        <v>178</v>
      </c>
      <c r="AT120" s="24" t="s">
        <v>173</v>
      </c>
      <c r="AU120" s="24" t="s">
        <v>83</v>
      </c>
      <c r="AY120" s="24" t="s">
        <v>171</v>
      </c>
      <c r="BE120" s="213">
        <f t="shared" si="4"/>
        <v>0</v>
      </c>
      <c r="BF120" s="213">
        <f t="shared" si="5"/>
        <v>0</v>
      </c>
      <c r="BG120" s="213">
        <f t="shared" si="6"/>
        <v>0</v>
      </c>
      <c r="BH120" s="213">
        <f t="shared" si="7"/>
        <v>0</v>
      </c>
      <c r="BI120" s="213">
        <f t="shared" si="8"/>
        <v>0</v>
      </c>
      <c r="BJ120" s="24" t="s">
        <v>79</v>
      </c>
      <c r="BK120" s="213">
        <f t="shared" si="9"/>
        <v>0</v>
      </c>
      <c r="BL120" s="24" t="s">
        <v>178</v>
      </c>
      <c r="BM120" s="24" t="s">
        <v>506</v>
      </c>
    </row>
    <row r="121" spans="2:65" s="1" customFormat="1" ht="31.5" customHeight="1">
      <c r="B121" s="41"/>
      <c r="C121" s="202" t="s">
        <v>330</v>
      </c>
      <c r="D121" s="202" t="s">
        <v>173</v>
      </c>
      <c r="E121" s="203" t="s">
        <v>2220</v>
      </c>
      <c r="F121" s="204" t="s">
        <v>2221</v>
      </c>
      <c r="G121" s="205" t="s">
        <v>281</v>
      </c>
      <c r="H121" s="206">
        <v>20</v>
      </c>
      <c r="I121" s="207"/>
      <c r="J121" s="208">
        <f t="shared" si="0"/>
        <v>0</v>
      </c>
      <c r="K121" s="204" t="s">
        <v>21</v>
      </c>
      <c r="L121" s="61"/>
      <c r="M121" s="209" t="s">
        <v>21</v>
      </c>
      <c r="N121" s="210" t="s">
        <v>43</v>
      </c>
      <c r="O121" s="42"/>
      <c r="P121" s="211">
        <f t="shared" si="1"/>
        <v>0</v>
      </c>
      <c r="Q121" s="211">
        <v>0</v>
      </c>
      <c r="R121" s="211">
        <f t="shared" si="2"/>
        <v>0</v>
      </c>
      <c r="S121" s="211">
        <v>0</v>
      </c>
      <c r="T121" s="212">
        <f t="shared" si="3"/>
        <v>0</v>
      </c>
      <c r="AR121" s="24" t="s">
        <v>178</v>
      </c>
      <c r="AT121" s="24" t="s">
        <v>173</v>
      </c>
      <c r="AU121" s="24" t="s">
        <v>83</v>
      </c>
      <c r="AY121" s="24" t="s">
        <v>171</v>
      </c>
      <c r="BE121" s="213">
        <f t="shared" si="4"/>
        <v>0</v>
      </c>
      <c r="BF121" s="213">
        <f t="shared" si="5"/>
        <v>0</v>
      </c>
      <c r="BG121" s="213">
        <f t="shared" si="6"/>
        <v>0</v>
      </c>
      <c r="BH121" s="213">
        <f t="shared" si="7"/>
        <v>0</v>
      </c>
      <c r="BI121" s="213">
        <f t="shared" si="8"/>
        <v>0</v>
      </c>
      <c r="BJ121" s="24" t="s">
        <v>79</v>
      </c>
      <c r="BK121" s="213">
        <f t="shared" si="9"/>
        <v>0</v>
      </c>
      <c r="BL121" s="24" t="s">
        <v>178</v>
      </c>
      <c r="BM121" s="24" t="s">
        <v>519</v>
      </c>
    </row>
    <row r="122" spans="2:65" s="1" customFormat="1" ht="22.5" customHeight="1">
      <c r="B122" s="41"/>
      <c r="C122" s="202" t="s">
        <v>346</v>
      </c>
      <c r="D122" s="202" t="s">
        <v>173</v>
      </c>
      <c r="E122" s="203" t="s">
        <v>2222</v>
      </c>
      <c r="F122" s="204" t="s">
        <v>2223</v>
      </c>
      <c r="G122" s="205" t="s">
        <v>281</v>
      </c>
      <c r="H122" s="206">
        <v>20</v>
      </c>
      <c r="I122" s="207"/>
      <c r="J122" s="208">
        <f t="shared" si="0"/>
        <v>0</v>
      </c>
      <c r="K122" s="204" t="s">
        <v>21</v>
      </c>
      <c r="L122" s="61"/>
      <c r="M122" s="209" t="s">
        <v>21</v>
      </c>
      <c r="N122" s="210" t="s">
        <v>43</v>
      </c>
      <c r="O122" s="42"/>
      <c r="P122" s="211">
        <f t="shared" si="1"/>
        <v>0</v>
      </c>
      <c r="Q122" s="211">
        <v>0</v>
      </c>
      <c r="R122" s="211">
        <f t="shared" si="2"/>
        <v>0</v>
      </c>
      <c r="S122" s="211">
        <v>0</v>
      </c>
      <c r="T122" s="212">
        <f t="shared" si="3"/>
        <v>0</v>
      </c>
      <c r="AR122" s="24" t="s">
        <v>178</v>
      </c>
      <c r="AT122" s="24" t="s">
        <v>173</v>
      </c>
      <c r="AU122" s="24" t="s">
        <v>83</v>
      </c>
      <c r="AY122" s="24" t="s">
        <v>171</v>
      </c>
      <c r="BE122" s="213">
        <f t="shared" si="4"/>
        <v>0</v>
      </c>
      <c r="BF122" s="213">
        <f t="shared" si="5"/>
        <v>0</v>
      </c>
      <c r="BG122" s="213">
        <f t="shared" si="6"/>
        <v>0</v>
      </c>
      <c r="BH122" s="213">
        <f t="shared" si="7"/>
        <v>0</v>
      </c>
      <c r="BI122" s="213">
        <f t="shared" si="8"/>
        <v>0</v>
      </c>
      <c r="BJ122" s="24" t="s">
        <v>79</v>
      </c>
      <c r="BK122" s="213">
        <f t="shared" si="9"/>
        <v>0</v>
      </c>
      <c r="BL122" s="24" t="s">
        <v>178</v>
      </c>
      <c r="BM122" s="24" t="s">
        <v>530</v>
      </c>
    </row>
    <row r="123" spans="2:65" s="1" customFormat="1" ht="31.5" customHeight="1">
      <c r="B123" s="41"/>
      <c r="C123" s="202" t="s">
        <v>354</v>
      </c>
      <c r="D123" s="202" t="s">
        <v>173</v>
      </c>
      <c r="E123" s="203" t="s">
        <v>2224</v>
      </c>
      <c r="F123" s="204" t="s">
        <v>2225</v>
      </c>
      <c r="G123" s="205" t="s">
        <v>281</v>
      </c>
      <c r="H123" s="206">
        <v>20</v>
      </c>
      <c r="I123" s="207"/>
      <c r="J123" s="208">
        <f t="shared" si="0"/>
        <v>0</v>
      </c>
      <c r="K123" s="204" t="s">
        <v>21</v>
      </c>
      <c r="L123" s="61"/>
      <c r="M123" s="209" t="s">
        <v>21</v>
      </c>
      <c r="N123" s="210" t="s">
        <v>43</v>
      </c>
      <c r="O123" s="42"/>
      <c r="P123" s="211">
        <f t="shared" si="1"/>
        <v>0</v>
      </c>
      <c r="Q123" s="211">
        <v>0</v>
      </c>
      <c r="R123" s="211">
        <f t="shared" si="2"/>
        <v>0</v>
      </c>
      <c r="S123" s="211">
        <v>0</v>
      </c>
      <c r="T123" s="212">
        <f t="shared" si="3"/>
        <v>0</v>
      </c>
      <c r="AR123" s="24" t="s">
        <v>178</v>
      </c>
      <c r="AT123" s="24" t="s">
        <v>173</v>
      </c>
      <c r="AU123" s="24" t="s">
        <v>83</v>
      </c>
      <c r="AY123" s="24" t="s">
        <v>171</v>
      </c>
      <c r="BE123" s="213">
        <f t="shared" si="4"/>
        <v>0</v>
      </c>
      <c r="BF123" s="213">
        <f t="shared" si="5"/>
        <v>0</v>
      </c>
      <c r="BG123" s="213">
        <f t="shared" si="6"/>
        <v>0</v>
      </c>
      <c r="BH123" s="213">
        <f t="shared" si="7"/>
        <v>0</v>
      </c>
      <c r="BI123" s="213">
        <f t="shared" si="8"/>
        <v>0</v>
      </c>
      <c r="BJ123" s="24" t="s">
        <v>79</v>
      </c>
      <c r="BK123" s="213">
        <f t="shared" si="9"/>
        <v>0</v>
      </c>
      <c r="BL123" s="24" t="s">
        <v>178</v>
      </c>
      <c r="BM123" s="24" t="s">
        <v>543</v>
      </c>
    </row>
    <row r="124" spans="2:65" s="1" customFormat="1" ht="22.5" customHeight="1">
      <c r="B124" s="41"/>
      <c r="C124" s="202" t="s">
        <v>359</v>
      </c>
      <c r="D124" s="202" t="s">
        <v>173</v>
      </c>
      <c r="E124" s="203" t="s">
        <v>2226</v>
      </c>
      <c r="F124" s="204" t="s">
        <v>2227</v>
      </c>
      <c r="G124" s="205" t="s">
        <v>281</v>
      </c>
      <c r="H124" s="206">
        <v>120</v>
      </c>
      <c r="I124" s="207"/>
      <c r="J124" s="208">
        <f t="shared" si="0"/>
        <v>0</v>
      </c>
      <c r="K124" s="204" t="s">
        <v>21</v>
      </c>
      <c r="L124" s="61"/>
      <c r="M124" s="209" t="s">
        <v>21</v>
      </c>
      <c r="N124" s="210" t="s">
        <v>43</v>
      </c>
      <c r="O124" s="42"/>
      <c r="P124" s="211">
        <f t="shared" si="1"/>
        <v>0</v>
      </c>
      <c r="Q124" s="211">
        <v>0</v>
      </c>
      <c r="R124" s="211">
        <f t="shared" si="2"/>
        <v>0</v>
      </c>
      <c r="S124" s="211">
        <v>0</v>
      </c>
      <c r="T124" s="212">
        <f t="shared" si="3"/>
        <v>0</v>
      </c>
      <c r="AR124" s="24" t="s">
        <v>178</v>
      </c>
      <c r="AT124" s="24" t="s">
        <v>173</v>
      </c>
      <c r="AU124" s="24" t="s">
        <v>83</v>
      </c>
      <c r="AY124" s="24" t="s">
        <v>171</v>
      </c>
      <c r="BE124" s="213">
        <f t="shared" si="4"/>
        <v>0</v>
      </c>
      <c r="BF124" s="213">
        <f t="shared" si="5"/>
        <v>0</v>
      </c>
      <c r="BG124" s="213">
        <f t="shared" si="6"/>
        <v>0</v>
      </c>
      <c r="BH124" s="213">
        <f t="shared" si="7"/>
        <v>0</v>
      </c>
      <c r="BI124" s="213">
        <f t="shared" si="8"/>
        <v>0</v>
      </c>
      <c r="BJ124" s="24" t="s">
        <v>79</v>
      </c>
      <c r="BK124" s="213">
        <f t="shared" si="9"/>
        <v>0</v>
      </c>
      <c r="BL124" s="24" t="s">
        <v>178</v>
      </c>
      <c r="BM124" s="24" t="s">
        <v>553</v>
      </c>
    </row>
    <row r="125" spans="2:65" s="1" customFormat="1" ht="31.5" customHeight="1">
      <c r="B125" s="41"/>
      <c r="C125" s="202" t="s">
        <v>365</v>
      </c>
      <c r="D125" s="202" t="s">
        <v>173</v>
      </c>
      <c r="E125" s="203" t="s">
        <v>2228</v>
      </c>
      <c r="F125" s="204" t="s">
        <v>2229</v>
      </c>
      <c r="G125" s="205" t="s">
        <v>281</v>
      </c>
      <c r="H125" s="206">
        <v>120</v>
      </c>
      <c r="I125" s="207"/>
      <c r="J125" s="208">
        <f t="shared" si="0"/>
        <v>0</v>
      </c>
      <c r="K125" s="204" t="s">
        <v>21</v>
      </c>
      <c r="L125" s="61"/>
      <c r="M125" s="209" t="s">
        <v>21</v>
      </c>
      <c r="N125" s="210" t="s">
        <v>43</v>
      </c>
      <c r="O125" s="42"/>
      <c r="P125" s="211">
        <f t="shared" si="1"/>
        <v>0</v>
      </c>
      <c r="Q125" s="211">
        <v>0</v>
      </c>
      <c r="R125" s="211">
        <f t="shared" si="2"/>
        <v>0</v>
      </c>
      <c r="S125" s="211">
        <v>0</v>
      </c>
      <c r="T125" s="212">
        <f t="shared" si="3"/>
        <v>0</v>
      </c>
      <c r="AR125" s="24" t="s">
        <v>178</v>
      </c>
      <c r="AT125" s="24" t="s">
        <v>173</v>
      </c>
      <c r="AU125" s="24" t="s">
        <v>83</v>
      </c>
      <c r="AY125" s="24" t="s">
        <v>171</v>
      </c>
      <c r="BE125" s="213">
        <f t="shared" si="4"/>
        <v>0</v>
      </c>
      <c r="BF125" s="213">
        <f t="shared" si="5"/>
        <v>0</v>
      </c>
      <c r="BG125" s="213">
        <f t="shared" si="6"/>
        <v>0</v>
      </c>
      <c r="BH125" s="213">
        <f t="shared" si="7"/>
        <v>0</v>
      </c>
      <c r="BI125" s="213">
        <f t="shared" si="8"/>
        <v>0</v>
      </c>
      <c r="BJ125" s="24" t="s">
        <v>79</v>
      </c>
      <c r="BK125" s="213">
        <f t="shared" si="9"/>
        <v>0</v>
      </c>
      <c r="BL125" s="24" t="s">
        <v>178</v>
      </c>
      <c r="BM125" s="24" t="s">
        <v>563</v>
      </c>
    </row>
    <row r="126" spans="2:65" s="1" customFormat="1" ht="31.5" customHeight="1">
      <c r="B126" s="41"/>
      <c r="C126" s="202" t="s">
        <v>371</v>
      </c>
      <c r="D126" s="202" t="s">
        <v>173</v>
      </c>
      <c r="E126" s="203" t="s">
        <v>2228</v>
      </c>
      <c r="F126" s="204" t="s">
        <v>2229</v>
      </c>
      <c r="G126" s="205" t="s">
        <v>281</v>
      </c>
      <c r="H126" s="206">
        <v>120</v>
      </c>
      <c r="I126" s="207"/>
      <c r="J126" s="208">
        <f t="shared" si="0"/>
        <v>0</v>
      </c>
      <c r="K126" s="204" t="s">
        <v>21</v>
      </c>
      <c r="L126" s="61"/>
      <c r="M126" s="209" t="s">
        <v>21</v>
      </c>
      <c r="N126" s="210" t="s">
        <v>43</v>
      </c>
      <c r="O126" s="42"/>
      <c r="P126" s="211">
        <f t="shared" si="1"/>
        <v>0</v>
      </c>
      <c r="Q126" s="211">
        <v>0</v>
      </c>
      <c r="R126" s="211">
        <f t="shared" si="2"/>
        <v>0</v>
      </c>
      <c r="S126" s="211">
        <v>0</v>
      </c>
      <c r="T126" s="212">
        <f t="shared" si="3"/>
        <v>0</v>
      </c>
      <c r="AR126" s="24" t="s">
        <v>178</v>
      </c>
      <c r="AT126" s="24" t="s">
        <v>173</v>
      </c>
      <c r="AU126" s="24" t="s">
        <v>83</v>
      </c>
      <c r="AY126" s="24" t="s">
        <v>171</v>
      </c>
      <c r="BE126" s="213">
        <f t="shared" si="4"/>
        <v>0</v>
      </c>
      <c r="BF126" s="213">
        <f t="shared" si="5"/>
        <v>0</v>
      </c>
      <c r="BG126" s="213">
        <f t="shared" si="6"/>
        <v>0</v>
      </c>
      <c r="BH126" s="213">
        <f t="shared" si="7"/>
        <v>0</v>
      </c>
      <c r="BI126" s="213">
        <f t="shared" si="8"/>
        <v>0</v>
      </c>
      <c r="BJ126" s="24" t="s">
        <v>79</v>
      </c>
      <c r="BK126" s="213">
        <f t="shared" si="9"/>
        <v>0</v>
      </c>
      <c r="BL126" s="24" t="s">
        <v>178</v>
      </c>
      <c r="BM126" s="24" t="s">
        <v>573</v>
      </c>
    </row>
    <row r="127" spans="2:65" s="1" customFormat="1" ht="22.5" customHeight="1">
      <c r="B127" s="41"/>
      <c r="C127" s="202" t="s">
        <v>377</v>
      </c>
      <c r="D127" s="202" t="s">
        <v>173</v>
      </c>
      <c r="E127" s="203" t="s">
        <v>2230</v>
      </c>
      <c r="F127" s="204" t="s">
        <v>2231</v>
      </c>
      <c r="G127" s="205" t="s">
        <v>281</v>
      </c>
      <c r="H127" s="206">
        <v>24</v>
      </c>
      <c r="I127" s="207"/>
      <c r="J127" s="208">
        <f t="shared" si="0"/>
        <v>0</v>
      </c>
      <c r="K127" s="204" t="s">
        <v>21</v>
      </c>
      <c r="L127" s="61"/>
      <c r="M127" s="209" t="s">
        <v>21</v>
      </c>
      <c r="N127" s="210" t="s">
        <v>43</v>
      </c>
      <c r="O127" s="42"/>
      <c r="P127" s="211">
        <f t="shared" si="1"/>
        <v>0</v>
      </c>
      <c r="Q127" s="211">
        <v>0</v>
      </c>
      <c r="R127" s="211">
        <f t="shared" si="2"/>
        <v>0</v>
      </c>
      <c r="S127" s="211">
        <v>0</v>
      </c>
      <c r="T127" s="212">
        <f t="shared" si="3"/>
        <v>0</v>
      </c>
      <c r="AR127" s="24" t="s">
        <v>178</v>
      </c>
      <c r="AT127" s="24" t="s">
        <v>173</v>
      </c>
      <c r="AU127" s="24" t="s">
        <v>83</v>
      </c>
      <c r="AY127" s="24" t="s">
        <v>171</v>
      </c>
      <c r="BE127" s="213">
        <f t="shared" si="4"/>
        <v>0</v>
      </c>
      <c r="BF127" s="213">
        <f t="shared" si="5"/>
        <v>0</v>
      </c>
      <c r="BG127" s="213">
        <f t="shared" si="6"/>
        <v>0</v>
      </c>
      <c r="BH127" s="213">
        <f t="shared" si="7"/>
        <v>0</v>
      </c>
      <c r="BI127" s="213">
        <f t="shared" si="8"/>
        <v>0</v>
      </c>
      <c r="BJ127" s="24" t="s">
        <v>79</v>
      </c>
      <c r="BK127" s="213">
        <f t="shared" si="9"/>
        <v>0</v>
      </c>
      <c r="BL127" s="24" t="s">
        <v>178</v>
      </c>
      <c r="BM127" s="24" t="s">
        <v>585</v>
      </c>
    </row>
    <row r="128" spans="2:65" s="1" customFormat="1" ht="22.5" customHeight="1">
      <c r="B128" s="41"/>
      <c r="C128" s="202" t="s">
        <v>382</v>
      </c>
      <c r="D128" s="202" t="s">
        <v>173</v>
      </c>
      <c r="E128" s="203" t="s">
        <v>2232</v>
      </c>
      <c r="F128" s="204" t="s">
        <v>2233</v>
      </c>
      <c r="G128" s="205" t="s">
        <v>281</v>
      </c>
      <c r="H128" s="206">
        <v>24</v>
      </c>
      <c r="I128" s="207"/>
      <c r="J128" s="208">
        <f t="shared" si="0"/>
        <v>0</v>
      </c>
      <c r="K128" s="204" t="s">
        <v>21</v>
      </c>
      <c r="L128" s="61"/>
      <c r="M128" s="209" t="s">
        <v>21</v>
      </c>
      <c r="N128" s="210" t="s">
        <v>43</v>
      </c>
      <c r="O128" s="42"/>
      <c r="P128" s="211">
        <f t="shared" si="1"/>
        <v>0</v>
      </c>
      <c r="Q128" s="211">
        <v>0</v>
      </c>
      <c r="R128" s="211">
        <f t="shared" si="2"/>
        <v>0</v>
      </c>
      <c r="S128" s="211">
        <v>0</v>
      </c>
      <c r="T128" s="212">
        <f t="shared" si="3"/>
        <v>0</v>
      </c>
      <c r="AR128" s="24" t="s">
        <v>178</v>
      </c>
      <c r="AT128" s="24" t="s">
        <v>173</v>
      </c>
      <c r="AU128" s="24" t="s">
        <v>83</v>
      </c>
      <c r="AY128" s="24" t="s">
        <v>171</v>
      </c>
      <c r="BE128" s="213">
        <f t="shared" si="4"/>
        <v>0</v>
      </c>
      <c r="BF128" s="213">
        <f t="shared" si="5"/>
        <v>0</v>
      </c>
      <c r="BG128" s="213">
        <f t="shared" si="6"/>
        <v>0</v>
      </c>
      <c r="BH128" s="213">
        <f t="shared" si="7"/>
        <v>0</v>
      </c>
      <c r="BI128" s="213">
        <f t="shared" si="8"/>
        <v>0</v>
      </c>
      <c r="BJ128" s="24" t="s">
        <v>79</v>
      </c>
      <c r="BK128" s="213">
        <f t="shared" si="9"/>
        <v>0</v>
      </c>
      <c r="BL128" s="24" t="s">
        <v>178</v>
      </c>
      <c r="BM128" s="24" t="s">
        <v>594</v>
      </c>
    </row>
    <row r="129" spans="2:65" s="1" customFormat="1" ht="22.5" customHeight="1">
      <c r="B129" s="41"/>
      <c r="C129" s="202" t="s">
        <v>362</v>
      </c>
      <c r="D129" s="202" t="s">
        <v>173</v>
      </c>
      <c r="E129" s="203" t="s">
        <v>2234</v>
      </c>
      <c r="F129" s="204" t="s">
        <v>2235</v>
      </c>
      <c r="G129" s="205" t="s">
        <v>281</v>
      </c>
      <c r="H129" s="206">
        <v>24</v>
      </c>
      <c r="I129" s="207"/>
      <c r="J129" s="208">
        <f t="shared" si="0"/>
        <v>0</v>
      </c>
      <c r="K129" s="204" t="s">
        <v>21</v>
      </c>
      <c r="L129" s="61"/>
      <c r="M129" s="209" t="s">
        <v>21</v>
      </c>
      <c r="N129" s="210" t="s">
        <v>43</v>
      </c>
      <c r="O129" s="42"/>
      <c r="P129" s="211">
        <f t="shared" si="1"/>
        <v>0</v>
      </c>
      <c r="Q129" s="211">
        <v>0</v>
      </c>
      <c r="R129" s="211">
        <f t="shared" si="2"/>
        <v>0</v>
      </c>
      <c r="S129" s="211">
        <v>0</v>
      </c>
      <c r="T129" s="212">
        <f t="shared" si="3"/>
        <v>0</v>
      </c>
      <c r="AR129" s="24" t="s">
        <v>178</v>
      </c>
      <c r="AT129" s="24" t="s">
        <v>173</v>
      </c>
      <c r="AU129" s="24" t="s">
        <v>83</v>
      </c>
      <c r="AY129" s="24" t="s">
        <v>171</v>
      </c>
      <c r="BE129" s="213">
        <f t="shared" si="4"/>
        <v>0</v>
      </c>
      <c r="BF129" s="213">
        <f t="shared" si="5"/>
        <v>0</v>
      </c>
      <c r="BG129" s="213">
        <f t="shared" si="6"/>
        <v>0</v>
      </c>
      <c r="BH129" s="213">
        <f t="shared" si="7"/>
        <v>0</v>
      </c>
      <c r="BI129" s="213">
        <f t="shared" si="8"/>
        <v>0</v>
      </c>
      <c r="BJ129" s="24" t="s">
        <v>79</v>
      </c>
      <c r="BK129" s="213">
        <f t="shared" si="9"/>
        <v>0</v>
      </c>
      <c r="BL129" s="24" t="s">
        <v>178</v>
      </c>
      <c r="BM129" s="24" t="s">
        <v>605</v>
      </c>
    </row>
    <row r="130" spans="2:65" s="1" customFormat="1" ht="22.5" customHeight="1">
      <c r="B130" s="41"/>
      <c r="C130" s="202" t="s">
        <v>402</v>
      </c>
      <c r="D130" s="202" t="s">
        <v>173</v>
      </c>
      <c r="E130" s="203" t="s">
        <v>2236</v>
      </c>
      <c r="F130" s="204" t="s">
        <v>2237</v>
      </c>
      <c r="G130" s="205" t="s">
        <v>281</v>
      </c>
      <c r="H130" s="206">
        <v>6</v>
      </c>
      <c r="I130" s="207"/>
      <c r="J130" s="208">
        <f t="shared" si="0"/>
        <v>0</v>
      </c>
      <c r="K130" s="204" t="s">
        <v>21</v>
      </c>
      <c r="L130" s="61"/>
      <c r="M130" s="209" t="s">
        <v>21</v>
      </c>
      <c r="N130" s="210" t="s">
        <v>43</v>
      </c>
      <c r="O130" s="42"/>
      <c r="P130" s="211">
        <f t="shared" si="1"/>
        <v>0</v>
      </c>
      <c r="Q130" s="211">
        <v>0</v>
      </c>
      <c r="R130" s="211">
        <f t="shared" si="2"/>
        <v>0</v>
      </c>
      <c r="S130" s="211">
        <v>0</v>
      </c>
      <c r="T130" s="212">
        <f t="shared" si="3"/>
        <v>0</v>
      </c>
      <c r="AR130" s="24" t="s">
        <v>178</v>
      </c>
      <c r="AT130" s="24" t="s">
        <v>173</v>
      </c>
      <c r="AU130" s="24" t="s">
        <v>83</v>
      </c>
      <c r="AY130" s="24" t="s">
        <v>171</v>
      </c>
      <c r="BE130" s="213">
        <f t="shared" si="4"/>
        <v>0</v>
      </c>
      <c r="BF130" s="213">
        <f t="shared" si="5"/>
        <v>0</v>
      </c>
      <c r="BG130" s="213">
        <f t="shared" si="6"/>
        <v>0</v>
      </c>
      <c r="BH130" s="213">
        <f t="shared" si="7"/>
        <v>0</v>
      </c>
      <c r="BI130" s="213">
        <f t="shared" si="8"/>
        <v>0</v>
      </c>
      <c r="BJ130" s="24" t="s">
        <v>79</v>
      </c>
      <c r="BK130" s="213">
        <f t="shared" si="9"/>
        <v>0</v>
      </c>
      <c r="BL130" s="24" t="s">
        <v>178</v>
      </c>
      <c r="BM130" s="24" t="s">
        <v>614</v>
      </c>
    </row>
    <row r="131" spans="2:65" s="1" customFormat="1" ht="22.5" customHeight="1">
      <c r="B131" s="41"/>
      <c r="C131" s="202" t="s">
        <v>407</v>
      </c>
      <c r="D131" s="202" t="s">
        <v>173</v>
      </c>
      <c r="E131" s="203" t="s">
        <v>2238</v>
      </c>
      <c r="F131" s="204" t="s">
        <v>2239</v>
      </c>
      <c r="G131" s="205" t="s">
        <v>281</v>
      </c>
      <c r="H131" s="206">
        <v>22</v>
      </c>
      <c r="I131" s="207"/>
      <c r="J131" s="208">
        <f t="shared" si="0"/>
        <v>0</v>
      </c>
      <c r="K131" s="204" t="s">
        <v>21</v>
      </c>
      <c r="L131" s="61"/>
      <c r="M131" s="209" t="s">
        <v>21</v>
      </c>
      <c r="N131" s="210" t="s">
        <v>43</v>
      </c>
      <c r="O131" s="42"/>
      <c r="P131" s="211">
        <f t="shared" si="1"/>
        <v>0</v>
      </c>
      <c r="Q131" s="211">
        <v>0</v>
      </c>
      <c r="R131" s="211">
        <f t="shared" si="2"/>
        <v>0</v>
      </c>
      <c r="S131" s="211">
        <v>0</v>
      </c>
      <c r="T131" s="212">
        <f t="shared" si="3"/>
        <v>0</v>
      </c>
      <c r="AR131" s="24" t="s">
        <v>178</v>
      </c>
      <c r="AT131" s="24" t="s">
        <v>173</v>
      </c>
      <c r="AU131" s="24" t="s">
        <v>83</v>
      </c>
      <c r="AY131" s="24" t="s">
        <v>171</v>
      </c>
      <c r="BE131" s="213">
        <f t="shared" si="4"/>
        <v>0</v>
      </c>
      <c r="BF131" s="213">
        <f t="shared" si="5"/>
        <v>0</v>
      </c>
      <c r="BG131" s="213">
        <f t="shared" si="6"/>
        <v>0</v>
      </c>
      <c r="BH131" s="213">
        <f t="shared" si="7"/>
        <v>0</v>
      </c>
      <c r="BI131" s="213">
        <f t="shared" si="8"/>
        <v>0</v>
      </c>
      <c r="BJ131" s="24" t="s">
        <v>79</v>
      </c>
      <c r="BK131" s="213">
        <f t="shared" si="9"/>
        <v>0</v>
      </c>
      <c r="BL131" s="24" t="s">
        <v>178</v>
      </c>
      <c r="BM131" s="24" t="s">
        <v>622</v>
      </c>
    </row>
    <row r="132" spans="2:65" s="1" customFormat="1" ht="22.5" customHeight="1">
      <c r="B132" s="41"/>
      <c r="C132" s="202" t="s">
        <v>412</v>
      </c>
      <c r="D132" s="202" t="s">
        <v>173</v>
      </c>
      <c r="E132" s="203" t="s">
        <v>2240</v>
      </c>
      <c r="F132" s="204" t="s">
        <v>2241</v>
      </c>
      <c r="G132" s="205" t="s">
        <v>281</v>
      </c>
      <c r="H132" s="206">
        <v>22</v>
      </c>
      <c r="I132" s="207"/>
      <c r="J132" s="208">
        <f t="shared" si="0"/>
        <v>0</v>
      </c>
      <c r="K132" s="204" t="s">
        <v>21</v>
      </c>
      <c r="L132" s="61"/>
      <c r="M132" s="209" t="s">
        <v>21</v>
      </c>
      <c r="N132" s="210" t="s">
        <v>43</v>
      </c>
      <c r="O132" s="42"/>
      <c r="P132" s="211">
        <f t="shared" si="1"/>
        <v>0</v>
      </c>
      <c r="Q132" s="211">
        <v>0</v>
      </c>
      <c r="R132" s="211">
        <f t="shared" si="2"/>
        <v>0</v>
      </c>
      <c r="S132" s="211">
        <v>0</v>
      </c>
      <c r="T132" s="212">
        <f t="shared" si="3"/>
        <v>0</v>
      </c>
      <c r="AR132" s="24" t="s">
        <v>178</v>
      </c>
      <c r="AT132" s="24" t="s">
        <v>173</v>
      </c>
      <c r="AU132" s="24" t="s">
        <v>83</v>
      </c>
      <c r="AY132" s="24" t="s">
        <v>171</v>
      </c>
      <c r="BE132" s="213">
        <f t="shared" si="4"/>
        <v>0</v>
      </c>
      <c r="BF132" s="213">
        <f t="shared" si="5"/>
        <v>0</v>
      </c>
      <c r="BG132" s="213">
        <f t="shared" si="6"/>
        <v>0</v>
      </c>
      <c r="BH132" s="213">
        <f t="shared" si="7"/>
        <v>0</v>
      </c>
      <c r="BI132" s="213">
        <f t="shared" si="8"/>
        <v>0</v>
      </c>
      <c r="BJ132" s="24" t="s">
        <v>79</v>
      </c>
      <c r="BK132" s="213">
        <f t="shared" si="9"/>
        <v>0</v>
      </c>
      <c r="BL132" s="24" t="s">
        <v>178</v>
      </c>
      <c r="BM132" s="24" t="s">
        <v>633</v>
      </c>
    </row>
    <row r="133" spans="2:65" s="1" customFormat="1" ht="22.5" customHeight="1">
      <c r="B133" s="41"/>
      <c r="C133" s="202" t="s">
        <v>431</v>
      </c>
      <c r="D133" s="202" t="s">
        <v>173</v>
      </c>
      <c r="E133" s="203" t="s">
        <v>2242</v>
      </c>
      <c r="F133" s="204" t="s">
        <v>2243</v>
      </c>
      <c r="G133" s="205" t="s">
        <v>281</v>
      </c>
      <c r="H133" s="206">
        <v>22</v>
      </c>
      <c r="I133" s="207"/>
      <c r="J133" s="208">
        <f t="shared" ref="J133:J164" si="10">ROUND(I133*H133,2)</f>
        <v>0</v>
      </c>
      <c r="K133" s="204" t="s">
        <v>21</v>
      </c>
      <c r="L133" s="61"/>
      <c r="M133" s="209" t="s">
        <v>21</v>
      </c>
      <c r="N133" s="210" t="s">
        <v>43</v>
      </c>
      <c r="O133" s="42"/>
      <c r="P133" s="211">
        <f t="shared" ref="P133:P164" si="11">O133*H133</f>
        <v>0</v>
      </c>
      <c r="Q133" s="211">
        <v>0</v>
      </c>
      <c r="R133" s="211">
        <f t="shared" ref="R133:R164" si="12">Q133*H133</f>
        <v>0</v>
      </c>
      <c r="S133" s="211">
        <v>0</v>
      </c>
      <c r="T133" s="212">
        <f t="shared" ref="T133:T164" si="13">S133*H133</f>
        <v>0</v>
      </c>
      <c r="AR133" s="24" t="s">
        <v>178</v>
      </c>
      <c r="AT133" s="24" t="s">
        <v>173</v>
      </c>
      <c r="AU133" s="24" t="s">
        <v>83</v>
      </c>
      <c r="AY133" s="24" t="s">
        <v>171</v>
      </c>
      <c r="BE133" s="213">
        <f t="shared" ref="BE133:BE164" si="14">IF(N133="základní",J133,0)</f>
        <v>0</v>
      </c>
      <c r="BF133" s="213">
        <f t="shared" ref="BF133:BF164" si="15">IF(N133="snížená",J133,0)</f>
        <v>0</v>
      </c>
      <c r="BG133" s="213">
        <f t="shared" ref="BG133:BG164" si="16">IF(N133="zákl. přenesená",J133,0)</f>
        <v>0</v>
      </c>
      <c r="BH133" s="213">
        <f t="shared" ref="BH133:BH164" si="17">IF(N133="sníž. přenesená",J133,0)</f>
        <v>0</v>
      </c>
      <c r="BI133" s="213">
        <f t="shared" ref="BI133:BI164" si="18">IF(N133="nulová",J133,0)</f>
        <v>0</v>
      </c>
      <c r="BJ133" s="24" t="s">
        <v>79</v>
      </c>
      <c r="BK133" s="213">
        <f t="shared" ref="BK133:BK164" si="19">ROUND(I133*H133,2)</f>
        <v>0</v>
      </c>
      <c r="BL133" s="24" t="s">
        <v>178</v>
      </c>
      <c r="BM133" s="24" t="s">
        <v>647</v>
      </c>
    </row>
    <row r="134" spans="2:65" s="1" customFormat="1" ht="22.5" customHeight="1">
      <c r="B134" s="41"/>
      <c r="C134" s="202" t="s">
        <v>437</v>
      </c>
      <c r="D134" s="202" t="s">
        <v>173</v>
      </c>
      <c r="E134" s="203" t="s">
        <v>2244</v>
      </c>
      <c r="F134" s="204" t="s">
        <v>2245</v>
      </c>
      <c r="G134" s="205" t="s">
        <v>281</v>
      </c>
      <c r="H134" s="206">
        <v>15</v>
      </c>
      <c r="I134" s="207"/>
      <c r="J134" s="208">
        <f t="shared" si="10"/>
        <v>0</v>
      </c>
      <c r="K134" s="204" t="s">
        <v>21</v>
      </c>
      <c r="L134" s="61"/>
      <c r="M134" s="209" t="s">
        <v>21</v>
      </c>
      <c r="N134" s="210" t="s">
        <v>43</v>
      </c>
      <c r="O134" s="42"/>
      <c r="P134" s="211">
        <f t="shared" si="11"/>
        <v>0</v>
      </c>
      <c r="Q134" s="211">
        <v>0</v>
      </c>
      <c r="R134" s="211">
        <f t="shared" si="12"/>
        <v>0</v>
      </c>
      <c r="S134" s="211">
        <v>0</v>
      </c>
      <c r="T134" s="212">
        <f t="shared" si="13"/>
        <v>0</v>
      </c>
      <c r="AR134" s="24" t="s">
        <v>178</v>
      </c>
      <c r="AT134" s="24" t="s">
        <v>173</v>
      </c>
      <c r="AU134" s="24" t="s">
        <v>83</v>
      </c>
      <c r="AY134" s="24" t="s">
        <v>171</v>
      </c>
      <c r="BE134" s="213">
        <f t="shared" si="14"/>
        <v>0</v>
      </c>
      <c r="BF134" s="213">
        <f t="shared" si="15"/>
        <v>0</v>
      </c>
      <c r="BG134" s="213">
        <f t="shared" si="16"/>
        <v>0</v>
      </c>
      <c r="BH134" s="213">
        <f t="shared" si="17"/>
        <v>0</v>
      </c>
      <c r="BI134" s="213">
        <f t="shared" si="18"/>
        <v>0</v>
      </c>
      <c r="BJ134" s="24" t="s">
        <v>79</v>
      </c>
      <c r="BK134" s="213">
        <f t="shared" si="19"/>
        <v>0</v>
      </c>
      <c r="BL134" s="24" t="s">
        <v>178</v>
      </c>
      <c r="BM134" s="24" t="s">
        <v>659</v>
      </c>
    </row>
    <row r="135" spans="2:65" s="1" customFormat="1" ht="22.5" customHeight="1">
      <c r="B135" s="41"/>
      <c r="C135" s="202" t="s">
        <v>441</v>
      </c>
      <c r="D135" s="202" t="s">
        <v>173</v>
      </c>
      <c r="E135" s="203" t="s">
        <v>2246</v>
      </c>
      <c r="F135" s="204" t="s">
        <v>2247</v>
      </c>
      <c r="G135" s="205" t="s">
        <v>281</v>
      </c>
      <c r="H135" s="206">
        <v>10</v>
      </c>
      <c r="I135" s="207"/>
      <c r="J135" s="208">
        <f t="shared" si="10"/>
        <v>0</v>
      </c>
      <c r="K135" s="204" t="s">
        <v>21</v>
      </c>
      <c r="L135" s="61"/>
      <c r="M135" s="209" t="s">
        <v>21</v>
      </c>
      <c r="N135" s="210" t="s">
        <v>43</v>
      </c>
      <c r="O135" s="42"/>
      <c r="P135" s="211">
        <f t="shared" si="11"/>
        <v>0</v>
      </c>
      <c r="Q135" s="211">
        <v>0</v>
      </c>
      <c r="R135" s="211">
        <f t="shared" si="12"/>
        <v>0</v>
      </c>
      <c r="S135" s="211">
        <v>0</v>
      </c>
      <c r="T135" s="212">
        <f t="shared" si="13"/>
        <v>0</v>
      </c>
      <c r="AR135" s="24" t="s">
        <v>178</v>
      </c>
      <c r="AT135" s="24" t="s">
        <v>173</v>
      </c>
      <c r="AU135" s="24" t="s">
        <v>83</v>
      </c>
      <c r="AY135" s="24" t="s">
        <v>171</v>
      </c>
      <c r="BE135" s="213">
        <f t="shared" si="14"/>
        <v>0</v>
      </c>
      <c r="BF135" s="213">
        <f t="shared" si="15"/>
        <v>0</v>
      </c>
      <c r="BG135" s="213">
        <f t="shared" si="16"/>
        <v>0</v>
      </c>
      <c r="BH135" s="213">
        <f t="shared" si="17"/>
        <v>0</v>
      </c>
      <c r="BI135" s="213">
        <f t="shared" si="18"/>
        <v>0</v>
      </c>
      <c r="BJ135" s="24" t="s">
        <v>79</v>
      </c>
      <c r="BK135" s="213">
        <f t="shared" si="19"/>
        <v>0</v>
      </c>
      <c r="BL135" s="24" t="s">
        <v>178</v>
      </c>
      <c r="BM135" s="24" t="s">
        <v>672</v>
      </c>
    </row>
    <row r="136" spans="2:65" s="1" customFormat="1" ht="22.5" customHeight="1">
      <c r="B136" s="41"/>
      <c r="C136" s="202" t="s">
        <v>446</v>
      </c>
      <c r="D136" s="202" t="s">
        <v>173</v>
      </c>
      <c r="E136" s="203" t="s">
        <v>2248</v>
      </c>
      <c r="F136" s="204" t="s">
        <v>2249</v>
      </c>
      <c r="G136" s="205" t="s">
        <v>281</v>
      </c>
      <c r="H136" s="206">
        <v>10</v>
      </c>
      <c r="I136" s="207"/>
      <c r="J136" s="208">
        <f t="shared" si="10"/>
        <v>0</v>
      </c>
      <c r="K136" s="204" t="s">
        <v>21</v>
      </c>
      <c r="L136" s="61"/>
      <c r="M136" s="209" t="s">
        <v>21</v>
      </c>
      <c r="N136" s="210" t="s">
        <v>43</v>
      </c>
      <c r="O136" s="42"/>
      <c r="P136" s="211">
        <f t="shared" si="11"/>
        <v>0</v>
      </c>
      <c r="Q136" s="211">
        <v>0</v>
      </c>
      <c r="R136" s="211">
        <f t="shared" si="12"/>
        <v>0</v>
      </c>
      <c r="S136" s="211">
        <v>0</v>
      </c>
      <c r="T136" s="212">
        <f t="shared" si="13"/>
        <v>0</v>
      </c>
      <c r="AR136" s="24" t="s">
        <v>178</v>
      </c>
      <c r="AT136" s="24" t="s">
        <v>173</v>
      </c>
      <c r="AU136" s="24" t="s">
        <v>83</v>
      </c>
      <c r="AY136" s="24" t="s">
        <v>171</v>
      </c>
      <c r="BE136" s="213">
        <f t="shared" si="14"/>
        <v>0</v>
      </c>
      <c r="BF136" s="213">
        <f t="shared" si="15"/>
        <v>0</v>
      </c>
      <c r="BG136" s="213">
        <f t="shared" si="16"/>
        <v>0</v>
      </c>
      <c r="BH136" s="213">
        <f t="shared" si="17"/>
        <v>0</v>
      </c>
      <c r="BI136" s="213">
        <f t="shared" si="18"/>
        <v>0</v>
      </c>
      <c r="BJ136" s="24" t="s">
        <v>79</v>
      </c>
      <c r="BK136" s="213">
        <f t="shared" si="19"/>
        <v>0</v>
      </c>
      <c r="BL136" s="24" t="s">
        <v>178</v>
      </c>
      <c r="BM136" s="24" t="s">
        <v>684</v>
      </c>
    </row>
    <row r="137" spans="2:65" s="1" customFormat="1" ht="22.5" customHeight="1">
      <c r="B137" s="41"/>
      <c r="C137" s="202" t="s">
        <v>457</v>
      </c>
      <c r="D137" s="202" t="s">
        <v>173</v>
      </c>
      <c r="E137" s="203" t="s">
        <v>2250</v>
      </c>
      <c r="F137" s="204" t="s">
        <v>2251</v>
      </c>
      <c r="G137" s="205" t="s">
        <v>281</v>
      </c>
      <c r="H137" s="206">
        <v>650</v>
      </c>
      <c r="I137" s="207"/>
      <c r="J137" s="208">
        <f t="shared" si="10"/>
        <v>0</v>
      </c>
      <c r="K137" s="204" t="s">
        <v>21</v>
      </c>
      <c r="L137" s="61"/>
      <c r="M137" s="209" t="s">
        <v>21</v>
      </c>
      <c r="N137" s="210" t="s">
        <v>43</v>
      </c>
      <c r="O137" s="42"/>
      <c r="P137" s="211">
        <f t="shared" si="11"/>
        <v>0</v>
      </c>
      <c r="Q137" s="211">
        <v>0</v>
      </c>
      <c r="R137" s="211">
        <f t="shared" si="12"/>
        <v>0</v>
      </c>
      <c r="S137" s="211">
        <v>0</v>
      </c>
      <c r="T137" s="212">
        <f t="shared" si="13"/>
        <v>0</v>
      </c>
      <c r="AR137" s="24" t="s">
        <v>178</v>
      </c>
      <c r="AT137" s="24" t="s">
        <v>173</v>
      </c>
      <c r="AU137" s="24" t="s">
        <v>83</v>
      </c>
      <c r="AY137" s="24" t="s">
        <v>171</v>
      </c>
      <c r="BE137" s="213">
        <f t="shared" si="14"/>
        <v>0</v>
      </c>
      <c r="BF137" s="213">
        <f t="shared" si="15"/>
        <v>0</v>
      </c>
      <c r="BG137" s="213">
        <f t="shared" si="16"/>
        <v>0</v>
      </c>
      <c r="BH137" s="213">
        <f t="shared" si="17"/>
        <v>0</v>
      </c>
      <c r="BI137" s="213">
        <f t="shared" si="18"/>
        <v>0</v>
      </c>
      <c r="BJ137" s="24" t="s">
        <v>79</v>
      </c>
      <c r="BK137" s="213">
        <f t="shared" si="19"/>
        <v>0</v>
      </c>
      <c r="BL137" s="24" t="s">
        <v>178</v>
      </c>
      <c r="BM137" s="24" t="s">
        <v>695</v>
      </c>
    </row>
    <row r="138" spans="2:65" s="1" customFormat="1" ht="31.5" customHeight="1">
      <c r="B138" s="41"/>
      <c r="C138" s="202" t="s">
        <v>461</v>
      </c>
      <c r="D138" s="202" t="s">
        <v>173</v>
      </c>
      <c r="E138" s="203" t="s">
        <v>2252</v>
      </c>
      <c r="F138" s="204" t="s">
        <v>2253</v>
      </c>
      <c r="G138" s="205" t="s">
        <v>588</v>
      </c>
      <c r="H138" s="206">
        <v>72</v>
      </c>
      <c r="I138" s="207"/>
      <c r="J138" s="208">
        <f t="shared" si="10"/>
        <v>0</v>
      </c>
      <c r="K138" s="204" t="s">
        <v>21</v>
      </c>
      <c r="L138" s="61"/>
      <c r="M138" s="209" t="s">
        <v>21</v>
      </c>
      <c r="N138" s="210" t="s">
        <v>43</v>
      </c>
      <c r="O138" s="42"/>
      <c r="P138" s="211">
        <f t="shared" si="11"/>
        <v>0</v>
      </c>
      <c r="Q138" s="211">
        <v>0</v>
      </c>
      <c r="R138" s="211">
        <f t="shared" si="12"/>
        <v>0</v>
      </c>
      <c r="S138" s="211">
        <v>0</v>
      </c>
      <c r="T138" s="212">
        <f t="shared" si="13"/>
        <v>0</v>
      </c>
      <c r="AR138" s="24" t="s">
        <v>178</v>
      </c>
      <c r="AT138" s="24" t="s">
        <v>173</v>
      </c>
      <c r="AU138" s="24" t="s">
        <v>83</v>
      </c>
      <c r="AY138" s="24" t="s">
        <v>171</v>
      </c>
      <c r="BE138" s="213">
        <f t="shared" si="14"/>
        <v>0</v>
      </c>
      <c r="BF138" s="213">
        <f t="shared" si="15"/>
        <v>0</v>
      </c>
      <c r="BG138" s="213">
        <f t="shared" si="16"/>
        <v>0</v>
      </c>
      <c r="BH138" s="213">
        <f t="shared" si="17"/>
        <v>0</v>
      </c>
      <c r="BI138" s="213">
        <f t="shared" si="18"/>
        <v>0</v>
      </c>
      <c r="BJ138" s="24" t="s">
        <v>79</v>
      </c>
      <c r="BK138" s="213">
        <f t="shared" si="19"/>
        <v>0</v>
      </c>
      <c r="BL138" s="24" t="s">
        <v>178</v>
      </c>
      <c r="BM138" s="24" t="s">
        <v>704</v>
      </c>
    </row>
    <row r="139" spans="2:65" s="1" customFormat="1" ht="31.5" customHeight="1">
      <c r="B139" s="41"/>
      <c r="C139" s="202" t="s">
        <v>468</v>
      </c>
      <c r="D139" s="202" t="s">
        <v>173</v>
      </c>
      <c r="E139" s="203" t="s">
        <v>2254</v>
      </c>
      <c r="F139" s="204" t="s">
        <v>2255</v>
      </c>
      <c r="G139" s="205" t="s">
        <v>588</v>
      </c>
      <c r="H139" s="206">
        <v>2</v>
      </c>
      <c r="I139" s="207"/>
      <c r="J139" s="208">
        <f t="shared" si="10"/>
        <v>0</v>
      </c>
      <c r="K139" s="204" t="s">
        <v>21</v>
      </c>
      <c r="L139" s="61"/>
      <c r="M139" s="209" t="s">
        <v>21</v>
      </c>
      <c r="N139" s="210" t="s">
        <v>43</v>
      </c>
      <c r="O139" s="42"/>
      <c r="P139" s="211">
        <f t="shared" si="11"/>
        <v>0</v>
      </c>
      <c r="Q139" s="211">
        <v>0</v>
      </c>
      <c r="R139" s="211">
        <f t="shared" si="12"/>
        <v>0</v>
      </c>
      <c r="S139" s="211">
        <v>0</v>
      </c>
      <c r="T139" s="212">
        <f t="shared" si="13"/>
        <v>0</v>
      </c>
      <c r="AR139" s="24" t="s">
        <v>178</v>
      </c>
      <c r="AT139" s="24" t="s">
        <v>173</v>
      </c>
      <c r="AU139" s="24" t="s">
        <v>83</v>
      </c>
      <c r="AY139" s="24" t="s">
        <v>171</v>
      </c>
      <c r="BE139" s="213">
        <f t="shared" si="14"/>
        <v>0</v>
      </c>
      <c r="BF139" s="213">
        <f t="shared" si="15"/>
        <v>0</v>
      </c>
      <c r="BG139" s="213">
        <f t="shared" si="16"/>
        <v>0</v>
      </c>
      <c r="BH139" s="213">
        <f t="shared" si="17"/>
        <v>0</v>
      </c>
      <c r="BI139" s="213">
        <f t="shared" si="18"/>
        <v>0</v>
      </c>
      <c r="BJ139" s="24" t="s">
        <v>79</v>
      </c>
      <c r="BK139" s="213">
        <f t="shared" si="19"/>
        <v>0</v>
      </c>
      <c r="BL139" s="24" t="s">
        <v>178</v>
      </c>
      <c r="BM139" s="24" t="s">
        <v>714</v>
      </c>
    </row>
    <row r="140" spans="2:65" s="1" customFormat="1" ht="31.5" customHeight="1">
      <c r="B140" s="41"/>
      <c r="C140" s="202" t="s">
        <v>485</v>
      </c>
      <c r="D140" s="202" t="s">
        <v>173</v>
      </c>
      <c r="E140" s="203" t="s">
        <v>2256</v>
      </c>
      <c r="F140" s="204" t="s">
        <v>2257</v>
      </c>
      <c r="G140" s="205" t="s">
        <v>588</v>
      </c>
      <c r="H140" s="206">
        <v>5</v>
      </c>
      <c r="I140" s="207"/>
      <c r="J140" s="208">
        <f t="shared" si="10"/>
        <v>0</v>
      </c>
      <c r="K140" s="204" t="s">
        <v>21</v>
      </c>
      <c r="L140" s="61"/>
      <c r="M140" s="209" t="s">
        <v>21</v>
      </c>
      <c r="N140" s="210" t="s">
        <v>43</v>
      </c>
      <c r="O140" s="42"/>
      <c r="P140" s="211">
        <f t="shared" si="11"/>
        <v>0</v>
      </c>
      <c r="Q140" s="211">
        <v>0</v>
      </c>
      <c r="R140" s="211">
        <f t="shared" si="12"/>
        <v>0</v>
      </c>
      <c r="S140" s="211">
        <v>0</v>
      </c>
      <c r="T140" s="212">
        <f t="shared" si="13"/>
        <v>0</v>
      </c>
      <c r="AR140" s="24" t="s">
        <v>178</v>
      </c>
      <c r="AT140" s="24" t="s">
        <v>173</v>
      </c>
      <c r="AU140" s="24" t="s">
        <v>83</v>
      </c>
      <c r="AY140" s="24" t="s">
        <v>171</v>
      </c>
      <c r="BE140" s="213">
        <f t="shared" si="14"/>
        <v>0</v>
      </c>
      <c r="BF140" s="213">
        <f t="shared" si="15"/>
        <v>0</v>
      </c>
      <c r="BG140" s="213">
        <f t="shared" si="16"/>
        <v>0</v>
      </c>
      <c r="BH140" s="213">
        <f t="shared" si="17"/>
        <v>0</v>
      </c>
      <c r="BI140" s="213">
        <f t="shared" si="18"/>
        <v>0</v>
      </c>
      <c r="BJ140" s="24" t="s">
        <v>79</v>
      </c>
      <c r="BK140" s="213">
        <f t="shared" si="19"/>
        <v>0</v>
      </c>
      <c r="BL140" s="24" t="s">
        <v>178</v>
      </c>
      <c r="BM140" s="24" t="s">
        <v>723</v>
      </c>
    </row>
    <row r="141" spans="2:65" s="1" customFormat="1" ht="31.5" customHeight="1">
      <c r="B141" s="41"/>
      <c r="C141" s="202" t="s">
        <v>492</v>
      </c>
      <c r="D141" s="202" t="s">
        <v>173</v>
      </c>
      <c r="E141" s="203" t="s">
        <v>2258</v>
      </c>
      <c r="F141" s="204" t="s">
        <v>2259</v>
      </c>
      <c r="G141" s="205" t="s">
        <v>588</v>
      </c>
      <c r="H141" s="206">
        <v>2</v>
      </c>
      <c r="I141" s="207"/>
      <c r="J141" s="208">
        <f t="shared" si="10"/>
        <v>0</v>
      </c>
      <c r="K141" s="204" t="s">
        <v>21</v>
      </c>
      <c r="L141" s="61"/>
      <c r="M141" s="209" t="s">
        <v>21</v>
      </c>
      <c r="N141" s="210" t="s">
        <v>43</v>
      </c>
      <c r="O141" s="42"/>
      <c r="P141" s="211">
        <f t="shared" si="11"/>
        <v>0</v>
      </c>
      <c r="Q141" s="211">
        <v>0</v>
      </c>
      <c r="R141" s="211">
        <f t="shared" si="12"/>
        <v>0</v>
      </c>
      <c r="S141" s="211">
        <v>0</v>
      </c>
      <c r="T141" s="212">
        <f t="shared" si="13"/>
        <v>0</v>
      </c>
      <c r="AR141" s="24" t="s">
        <v>178</v>
      </c>
      <c r="AT141" s="24" t="s">
        <v>173</v>
      </c>
      <c r="AU141" s="24" t="s">
        <v>83</v>
      </c>
      <c r="AY141" s="24" t="s">
        <v>171</v>
      </c>
      <c r="BE141" s="213">
        <f t="shared" si="14"/>
        <v>0</v>
      </c>
      <c r="BF141" s="213">
        <f t="shared" si="15"/>
        <v>0</v>
      </c>
      <c r="BG141" s="213">
        <f t="shared" si="16"/>
        <v>0</v>
      </c>
      <c r="BH141" s="213">
        <f t="shared" si="17"/>
        <v>0</v>
      </c>
      <c r="BI141" s="213">
        <f t="shared" si="18"/>
        <v>0</v>
      </c>
      <c r="BJ141" s="24" t="s">
        <v>79</v>
      </c>
      <c r="BK141" s="213">
        <f t="shared" si="19"/>
        <v>0</v>
      </c>
      <c r="BL141" s="24" t="s">
        <v>178</v>
      </c>
      <c r="BM141" s="24" t="s">
        <v>734</v>
      </c>
    </row>
    <row r="142" spans="2:65" s="1" customFormat="1" ht="22.5" customHeight="1">
      <c r="B142" s="41"/>
      <c r="C142" s="202" t="s">
        <v>497</v>
      </c>
      <c r="D142" s="202" t="s">
        <v>173</v>
      </c>
      <c r="E142" s="203" t="s">
        <v>2260</v>
      </c>
      <c r="F142" s="204" t="s">
        <v>2261</v>
      </c>
      <c r="G142" s="205" t="s">
        <v>588</v>
      </c>
      <c r="H142" s="206">
        <v>30</v>
      </c>
      <c r="I142" s="207"/>
      <c r="J142" s="208">
        <f t="shared" si="10"/>
        <v>0</v>
      </c>
      <c r="K142" s="204" t="s">
        <v>21</v>
      </c>
      <c r="L142" s="61"/>
      <c r="M142" s="209" t="s">
        <v>21</v>
      </c>
      <c r="N142" s="210" t="s">
        <v>43</v>
      </c>
      <c r="O142" s="42"/>
      <c r="P142" s="211">
        <f t="shared" si="11"/>
        <v>0</v>
      </c>
      <c r="Q142" s="211">
        <v>0</v>
      </c>
      <c r="R142" s="211">
        <f t="shared" si="12"/>
        <v>0</v>
      </c>
      <c r="S142" s="211">
        <v>0</v>
      </c>
      <c r="T142" s="212">
        <f t="shared" si="13"/>
        <v>0</v>
      </c>
      <c r="AR142" s="24" t="s">
        <v>178</v>
      </c>
      <c r="AT142" s="24" t="s">
        <v>173</v>
      </c>
      <c r="AU142" s="24" t="s">
        <v>83</v>
      </c>
      <c r="AY142" s="24" t="s">
        <v>171</v>
      </c>
      <c r="BE142" s="213">
        <f t="shared" si="14"/>
        <v>0</v>
      </c>
      <c r="BF142" s="213">
        <f t="shared" si="15"/>
        <v>0</v>
      </c>
      <c r="BG142" s="213">
        <f t="shared" si="16"/>
        <v>0</v>
      </c>
      <c r="BH142" s="213">
        <f t="shared" si="17"/>
        <v>0</v>
      </c>
      <c r="BI142" s="213">
        <f t="shared" si="18"/>
        <v>0</v>
      </c>
      <c r="BJ142" s="24" t="s">
        <v>79</v>
      </c>
      <c r="BK142" s="213">
        <f t="shared" si="19"/>
        <v>0</v>
      </c>
      <c r="BL142" s="24" t="s">
        <v>178</v>
      </c>
      <c r="BM142" s="24" t="s">
        <v>745</v>
      </c>
    </row>
    <row r="143" spans="2:65" s="1" customFormat="1" ht="22.5" customHeight="1">
      <c r="B143" s="41"/>
      <c r="C143" s="202" t="s">
        <v>506</v>
      </c>
      <c r="D143" s="202" t="s">
        <v>173</v>
      </c>
      <c r="E143" s="203" t="s">
        <v>2262</v>
      </c>
      <c r="F143" s="204" t="s">
        <v>2263</v>
      </c>
      <c r="G143" s="205" t="s">
        <v>588</v>
      </c>
      <c r="H143" s="206">
        <v>30</v>
      </c>
      <c r="I143" s="207"/>
      <c r="J143" s="208">
        <f t="shared" si="10"/>
        <v>0</v>
      </c>
      <c r="K143" s="204" t="s">
        <v>21</v>
      </c>
      <c r="L143" s="61"/>
      <c r="M143" s="209" t="s">
        <v>21</v>
      </c>
      <c r="N143" s="210" t="s">
        <v>43</v>
      </c>
      <c r="O143" s="42"/>
      <c r="P143" s="211">
        <f t="shared" si="11"/>
        <v>0</v>
      </c>
      <c r="Q143" s="211">
        <v>0</v>
      </c>
      <c r="R143" s="211">
        <f t="shared" si="12"/>
        <v>0</v>
      </c>
      <c r="S143" s="211">
        <v>0</v>
      </c>
      <c r="T143" s="212">
        <f t="shared" si="13"/>
        <v>0</v>
      </c>
      <c r="AR143" s="24" t="s">
        <v>178</v>
      </c>
      <c r="AT143" s="24" t="s">
        <v>173</v>
      </c>
      <c r="AU143" s="24" t="s">
        <v>83</v>
      </c>
      <c r="AY143" s="24" t="s">
        <v>171</v>
      </c>
      <c r="BE143" s="213">
        <f t="shared" si="14"/>
        <v>0</v>
      </c>
      <c r="BF143" s="213">
        <f t="shared" si="15"/>
        <v>0</v>
      </c>
      <c r="BG143" s="213">
        <f t="shared" si="16"/>
        <v>0</v>
      </c>
      <c r="BH143" s="213">
        <f t="shared" si="17"/>
        <v>0</v>
      </c>
      <c r="BI143" s="213">
        <f t="shared" si="18"/>
        <v>0</v>
      </c>
      <c r="BJ143" s="24" t="s">
        <v>79</v>
      </c>
      <c r="BK143" s="213">
        <f t="shared" si="19"/>
        <v>0</v>
      </c>
      <c r="BL143" s="24" t="s">
        <v>178</v>
      </c>
      <c r="BM143" s="24" t="s">
        <v>755</v>
      </c>
    </row>
    <row r="144" spans="2:65" s="1" customFormat="1" ht="22.5" customHeight="1">
      <c r="B144" s="41"/>
      <c r="C144" s="202" t="s">
        <v>511</v>
      </c>
      <c r="D144" s="202" t="s">
        <v>173</v>
      </c>
      <c r="E144" s="203" t="s">
        <v>2264</v>
      </c>
      <c r="F144" s="204" t="s">
        <v>2265</v>
      </c>
      <c r="G144" s="205" t="s">
        <v>588</v>
      </c>
      <c r="H144" s="206">
        <v>5</v>
      </c>
      <c r="I144" s="207"/>
      <c r="J144" s="208">
        <f t="shared" si="10"/>
        <v>0</v>
      </c>
      <c r="K144" s="204" t="s">
        <v>21</v>
      </c>
      <c r="L144" s="61"/>
      <c r="M144" s="209" t="s">
        <v>21</v>
      </c>
      <c r="N144" s="210" t="s">
        <v>43</v>
      </c>
      <c r="O144" s="42"/>
      <c r="P144" s="211">
        <f t="shared" si="11"/>
        <v>0</v>
      </c>
      <c r="Q144" s="211">
        <v>0</v>
      </c>
      <c r="R144" s="211">
        <f t="shared" si="12"/>
        <v>0</v>
      </c>
      <c r="S144" s="211">
        <v>0</v>
      </c>
      <c r="T144" s="212">
        <f t="shared" si="13"/>
        <v>0</v>
      </c>
      <c r="AR144" s="24" t="s">
        <v>178</v>
      </c>
      <c r="AT144" s="24" t="s">
        <v>173</v>
      </c>
      <c r="AU144" s="24" t="s">
        <v>83</v>
      </c>
      <c r="AY144" s="24" t="s">
        <v>171</v>
      </c>
      <c r="BE144" s="213">
        <f t="shared" si="14"/>
        <v>0</v>
      </c>
      <c r="BF144" s="213">
        <f t="shared" si="15"/>
        <v>0</v>
      </c>
      <c r="BG144" s="213">
        <f t="shared" si="16"/>
        <v>0</v>
      </c>
      <c r="BH144" s="213">
        <f t="shared" si="17"/>
        <v>0</v>
      </c>
      <c r="BI144" s="213">
        <f t="shared" si="18"/>
        <v>0</v>
      </c>
      <c r="BJ144" s="24" t="s">
        <v>79</v>
      </c>
      <c r="BK144" s="213">
        <f t="shared" si="19"/>
        <v>0</v>
      </c>
      <c r="BL144" s="24" t="s">
        <v>178</v>
      </c>
      <c r="BM144" s="24" t="s">
        <v>769</v>
      </c>
    </row>
    <row r="145" spans="2:65" s="1" customFormat="1" ht="22.5" customHeight="1">
      <c r="B145" s="41"/>
      <c r="C145" s="202" t="s">
        <v>519</v>
      </c>
      <c r="D145" s="202" t="s">
        <v>173</v>
      </c>
      <c r="E145" s="203" t="s">
        <v>2266</v>
      </c>
      <c r="F145" s="204" t="s">
        <v>2267</v>
      </c>
      <c r="G145" s="205" t="s">
        <v>588</v>
      </c>
      <c r="H145" s="206">
        <v>5</v>
      </c>
      <c r="I145" s="207"/>
      <c r="J145" s="208">
        <f t="shared" si="10"/>
        <v>0</v>
      </c>
      <c r="K145" s="204" t="s">
        <v>21</v>
      </c>
      <c r="L145" s="61"/>
      <c r="M145" s="209" t="s">
        <v>21</v>
      </c>
      <c r="N145" s="210" t="s">
        <v>43</v>
      </c>
      <c r="O145" s="42"/>
      <c r="P145" s="211">
        <f t="shared" si="11"/>
        <v>0</v>
      </c>
      <c r="Q145" s="211">
        <v>0</v>
      </c>
      <c r="R145" s="211">
        <f t="shared" si="12"/>
        <v>0</v>
      </c>
      <c r="S145" s="211">
        <v>0</v>
      </c>
      <c r="T145" s="212">
        <f t="shared" si="13"/>
        <v>0</v>
      </c>
      <c r="AR145" s="24" t="s">
        <v>178</v>
      </c>
      <c r="AT145" s="24" t="s">
        <v>173</v>
      </c>
      <c r="AU145" s="24" t="s">
        <v>83</v>
      </c>
      <c r="AY145" s="24" t="s">
        <v>171</v>
      </c>
      <c r="BE145" s="213">
        <f t="shared" si="14"/>
        <v>0</v>
      </c>
      <c r="BF145" s="213">
        <f t="shared" si="15"/>
        <v>0</v>
      </c>
      <c r="BG145" s="213">
        <f t="shared" si="16"/>
        <v>0</v>
      </c>
      <c r="BH145" s="213">
        <f t="shared" si="17"/>
        <v>0</v>
      </c>
      <c r="BI145" s="213">
        <f t="shared" si="18"/>
        <v>0</v>
      </c>
      <c r="BJ145" s="24" t="s">
        <v>79</v>
      </c>
      <c r="BK145" s="213">
        <f t="shared" si="19"/>
        <v>0</v>
      </c>
      <c r="BL145" s="24" t="s">
        <v>178</v>
      </c>
      <c r="BM145" s="24" t="s">
        <v>778</v>
      </c>
    </row>
    <row r="146" spans="2:65" s="1" customFormat="1" ht="22.5" customHeight="1">
      <c r="B146" s="41"/>
      <c r="C146" s="202" t="s">
        <v>525</v>
      </c>
      <c r="D146" s="202" t="s">
        <v>173</v>
      </c>
      <c r="E146" s="203" t="s">
        <v>2268</v>
      </c>
      <c r="F146" s="204" t="s">
        <v>2269</v>
      </c>
      <c r="G146" s="205" t="s">
        <v>588</v>
      </c>
      <c r="H146" s="206">
        <v>5</v>
      </c>
      <c r="I146" s="207"/>
      <c r="J146" s="208">
        <f t="shared" si="10"/>
        <v>0</v>
      </c>
      <c r="K146" s="204" t="s">
        <v>21</v>
      </c>
      <c r="L146" s="61"/>
      <c r="M146" s="209" t="s">
        <v>21</v>
      </c>
      <c r="N146" s="210" t="s">
        <v>43</v>
      </c>
      <c r="O146" s="42"/>
      <c r="P146" s="211">
        <f t="shared" si="11"/>
        <v>0</v>
      </c>
      <c r="Q146" s="211">
        <v>0</v>
      </c>
      <c r="R146" s="211">
        <f t="shared" si="12"/>
        <v>0</v>
      </c>
      <c r="S146" s="211">
        <v>0</v>
      </c>
      <c r="T146" s="212">
        <f t="shared" si="13"/>
        <v>0</v>
      </c>
      <c r="AR146" s="24" t="s">
        <v>178</v>
      </c>
      <c r="AT146" s="24" t="s">
        <v>173</v>
      </c>
      <c r="AU146" s="24" t="s">
        <v>83</v>
      </c>
      <c r="AY146" s="24" t="s">
        <v>171</v>
      </c>
      <c r="BE146" s="213">
        <f t="shared" si="14"/>
        <v>0</v>
      </c>
      <c r="BF146" s="213">
        <f t="shared" si="15"/>
        <v>0</v>
      </c>
      <c r="BG146" s="213">
        <f t="shared" si="16"/>
        <v>0</v>
      </c>
      <c r="BH146" s="213">
        <f t="shared" si="17"/>
        <v>0</v>
      </c>
      <c r="BI146" s="213">
        <f t="shared" si="18"/>
        <v>0</v>
      </c>
      <c r="BJ146" s="24" t="s">
        <v>79</v>
      </c>
      <c r="BK146" s="213">
        <f t="shared" si="19"/>
        <v>0</v>
      </c>
      <c r="BL146" s="24" t="s">
        <v>178</v>
      </c>
      <c r="BM146" s="24" t="s">
        <v>788</v>
      </c>
    </row>
    <row r="147" spans="2:65" s="1" customFormat="1" ht="22.5" customHeight="1">
      <c r="B147" s="41"/>
      <c r="C147" s="202" t="s">
        <v>530</v>
      </c>
      <c r="D147" s="202" t="s">
        <v>173</v>
      </c>
      <c r="E147" s="203" t="s">
        <v>2270</v>
      </c>
      <c r="F147" s="204" t="s">
        <v>2271</v>
      </c>
      <c r="G147" s="205" t="s">
        <v>588</v>
      </c>
      <c r="H147" s="206">
        <v>5</v>
      </c>
      <c r="I147" s="207"/>
      <c r="J147" s="208">
        <f t="shared" si="10"/>
        <v>0</v>
      </c>
      <c r="K147" s="204" t="s">
        <v>21</v>
      </c>
      <c r="L147" s="61"/>
      <c r="M147" s="209" t="s">
        <v>21</v>
      </c>
      <c r="N147" s="210" t="s">
        <v>43</v>
      </c>
      <c r="O147" s="42"/>
      <c r="P147" s="211">
        <f t="shared" si="11"/>
        <v>0</v>
      </c>
      <c r="Q147" s="211">
        <v>0</v>
      </c>
      <c r="R147" s="211">
        <f t="shared" si="12"/>
        <v>0</v>
      </c>
      <c r="S147" s="211">
        <v>0</v>
      </c>
      <c r="T147" s="212">
        <f t="shared" si="13"/>
        <v>0</v>
      </c>
      <c r="AR147" s="24" t="s">
        <v>178</v>
      </c>
      <c r="AT147" s="24" t="s">
        <v>173</v>
      </c>
      <c r="AU147" s="24" t="s">
        <v>83</v>
      </c>
      <c r="AY147" s="24" t="s">
        <v>171</v>
      </c>
      <c r="BE147" s="213">
        <f t="shared" si="14"/>
        <v>0</v>
      </c>
      <c r="BF147" s="213">
        <f t="shared" si="15"/>
        <v>0</v>
      </c>
      <c r="BG147" s="213">
        <f t="shared" si="16"/>
        <v>0</v>
      </c>
      <c r="BH147" s="213">
        <f t="shared" si="17"/>
        <v>0</v>
      </c>
      <c r="BI147" s="213">
        <f t="shared" si="18"/>
        <v>0</v>
      </c>
      <c r="BJ147" s="24" t="s">
        <v>79</v>
      </c>
      <c r="BK147" s="213">
        <f t="shared" si="19"/>
        <v>0</v>
      </c>
      <c r="BL147" s="24" t="s">
        <v>178</v>
      </c>
      <c r="BM147" s="24" t="s">
        <v>797</v>
      </c>
    </row>
    <row r="148" spans="2:65" s="1" customFormat="1" ht="22.5" customHeight="1">
      <c r="B148" s="41"/>
      <c r="C148" s="202" t="s">
        <v>537</v>
      </c>
      <c r="D148" s="202" t="s">
        <v>173</v>
      </c>
      <c r="E148" s="203" t="s">
        <v>2272</v>
      </c>
      <c r="F148" s="204" t="s">
        <v>2273</v>
      </c>
      <c r="G148" s="205" t="s">
        <v>588</v>
      </c>
      <c r="H148" s="206">
        <v>10</v>
      </c>
      <c r="I148" s="207"/>
      <c r="J148" s="208">
        <f t="shared" si="10"/>
        <v>0</v>
      </c>
      <c r="K148" s="204" t="s">
        <v>21</v>
      </c>
      <c r="L148" s="61"/>
      <c r="M148" s="209" t="s">
        <v>21</v>
      </c>
      <c r="N148" s="210" t="s">
        <v>43</v>
      </c>
      <c r="O148" s="42"/>
      <c r="P148" s="211">
        <f t="shared" si="11"/>
        <v>0</v>
      </c>
      <c r="Q148" s="211">
        <v>0</v>
      </c>
      <c r="R148" s="211">
        <f t="shared" si="12"/>
        <v>0</v>
      </c>
      <c r="S148" s="211">
        <v>0</v>
      </c>
      <c r="T148" s="212">
        <f t="shared" si="13"/>
        <v>0</v>
      </c>
      <c r="AR148" s="24" t="s">
        <v>178</v>
      </c>
      <c r="AT148" s="24" t="s">
        <v>173</v>
      </c>
      <c r="AU148" s="24" t="s">
        <v>83</v>
      </c>
      <c r="AY148" s="24" t="s">
        <v>171</v>
      </c>
      <c r="BE148" s="213">
        <f t="shared" si="14"/>
        <v>0</v>
      </c>
      <c r="BF148" s="213">
        <f t="shared" si="15"/>
        <v>0</v>
      </c>
      <c r="BG148" s="213">
        <f t="shared" si="16"/>
        <v>0</v>
      </c>
      <c r="BH148" s="213">
        <f t="shared" si="17"/>
        <v>0</v>
      </c>
      <c r="BI148" s="213">
        <f t="shared" si="18"/>
        <v>0</v>
      </c>
      <c r="BJ148" s="24" t="s">
        <v>79</v>
      </c>
      <c r="BK148" s="213">
        <f t="shared" si="19"/>
        <v>0</v>
      </c>
      <c r="BL148" s="24" t="s">
        <v>178</v>
      </c>
      <c r="BM148" s="24" t="s">
        <v>808</v>
      </c>
    </row>
    <row r="149" spans="2:65" s="1" customFormat="1" ht="22.5" customHeight="1">
      <c r="B149" s="41"/>
      <c r="C149" s="202" t="s">
        <v>543</v>
      </c>
      <c r="D149" s="202" t="s">
        <v>173</v>
      </c>
      <c r="E149" s="203" t="s">
        <v>2274</v>
      </c>
      <c r="F149" s="204" t="s">
        <v>2275</v>
      </c>
      <c r="G149" s="205" t="s">
        <v>588</v>
      </c>
      <c r="H149" s="206">
        <v>10</v>
      </c>
      <c r="I149" s="207"/>
      <c r="J149" s="208">
        <f t="shared" si="10"/>
        <v>0</v>
      </c>
      <c r="K149" s="204" t="s">
        <v>21</v>
      </c>
      <c r="L149" s="61"/>
      <c r="M149" s="209" t="s">
        <v>21</v>
      </c>
      <c r="N149" s="210" t="s">
        <v>43</v>
      </c>
      <c r="O149" s="42"/>
      <c r="P149" s="211">
        <f t="shared" si="11"/>
        <v>0</v>
      </c>
      <c r="Q149" s="211">
        <v>0</v>
      </c>
      <c r="R149" s="211">
        <f t="shared" si="12"/>
        <v>0</v>
      </c>
      <c r="S149" s="211">
        <v>0</v>
      </c>
      <c r="T149" s="212">
        <f t="shared" si="13"/>
        <v>0</v>
      </c>
      <c r="AR149" s="24" t="s">
        <v>178</v>
      </c>
      <c r="AT149" s="24" t="s">
        <v>173</v>
      </c>
      <c r="AU149" s="24" t="s">
        <v>83</v>
      </c>
      <c r="AY149" s="24" t="s">
        <v>171</v>
      </c>
      <c r="BE149" s="213">
        <f t="shared" si="14"/>
        <v>0</v>
      </c>
      <c r="BF149" s="213">
        <f t="shared" si="15"/>
        <v>0</v>
      </c>
      <c r="BG149" s="213">
        <f t="shared" si="16"/>
        <v>0</v>
      </c>
      <c r="BH149" s="213">
        <f t="shared" si="17"/>
        <v>0</v>
      </c>
      <c r="BI149" s="213">
        <f t="shared" si="18"/>
        <v>0</v>
      </c>
      <c r="BJ149" s="24" t="s">
        <v>79</v>
      </c>
      <c r="BK149" s="213">
        <f t="shared" si="19"/>
        <v>0</v>
      </c>
      <c r="BL149" s="24" t="s">
        <v>178</v>
      </c>
      <c r="BM149" s="24" t="s">
        <v>821</v>
      </c>
    </row>
    <row r="150" spans="2:65" s="1" customFormat="1" ht="22.5" customHeight="1">
      <c r="B150" s="41"/>
      <c r="C150" s="202" t="s">
        <v>548</v>
      </c>
      <c r="D150" s="202" t="s">
        <v>173</v>
      </c>
      <c r="E150" s="203" t="s">
        <v>2276</v>
      </c>
      <c r="F150" s="204" t="s">
        <v>2277</v>
      </c>
      <c r="G150" s="205" t="s">
        <v>588</v>
      </c>
      <c r="H150" s="206">
        <v>25</v>
      </c>
      <c r="I150" s="207"/>
      <c r="J150" s="208">
        <f t="shared" si="10"/>
        <v>0</v>
      </c>
      <c r="K150" s="204" t="s">
        <v>21</v>
      </c>
      <c r="L150" s="61"/>
      <c r="M150" s="209" t="s">
        <v>21</v>
      </c>
      <c r="N150" s="210" t="s">
        <v>43</v>
      </c>
      <c r="O150" s="42"/>
      <c r="P150" s="211">
        <f t="shared" si="11"/>
        <v>0</v>
      </c>
      <c r="Q150" s="211">
        <v>0</v>
      </c>
      <c r="R150" s="211">
        <f t="shared" si="12"/>
        <v>0</v>
      </c>
      <c r="S150" s="211">
        <v>0</v>
      </c>
      <c r="T150" s="212">
        <f t="shared" si="13"/>
        <v>0</v>
      </c>
      <c r="AR150" s="24" t="s">
        <v>178</v>
      </c>
      <c r="AT150" s="24" t="s">
        <v>173</v>
      </c>
      <c r="AU150" s="24" t="s">
        <v>83</v>
      </c>
      <c r="AY150" s="24" t="s">
        <v>171</v>
      </c>
      <c r="BE150" s="213">
        <f t="shared" si="14"/>
        <v>0</v>
      </c>
      <c r="BF150" s="213">
        <f t="shared" si="15"/>
        <v>0</v>
      </c>
      <c r="BG150" s="213">
        <f t="shared" si="16"/>
        <v>0</v>
      </c>
      <c r="BH150" s="213">
        <f t="shared" si="17"/>
        <v>0</v>
      </c>
      <c r="BI150" s="213">
        <f t="shared" si="18"/>
        <v>0</v>
      </c>
      <c r="BJ150" s="24" t="s">
        <v>79</v>
      </c>
      <c r="BK150" s="213">
        <f t="shared" si="19"/>
        <v>0</v>
      </c>
      <c r="BL150" s="24" t="s">
        <v>178</v>
      </c>
      <c r="BM150" s="24" t="s">
        <v>839</v>
      </c>
    </row>
    <row r="151" spans="2:65" s="1" customFormat="1" ht="22.5" customHeight="1">
      <c r="B151" s="41"/>
      <c r="C151" s="202" t="s">
        <v>553</v>
      </c>
      <c r="D151" s="202" t="s">
        <v>173</v>
      </c>
      <c r="E151" s="203" t="s">
        <v>2278</v>
      </c>
      <c r="F151" s="204" t="s">
        <v>2279</v>
      </c>
      <c r="G151" s="205" t="s">
        <v>588</v>
      </c>
      <c r="H151" s="206">
        <v>25</v>
      </c>
      <c r="I151" s="207"/>
      <c r="J151" s="208">
        <f t="shared" si="10"/>
        <v>0</v>
      </c>
      <c r="K151" s="204" t="s">
        <v>21</v>
      </c>
      <c r="L151" s="61"/>
      <c r="M151" s="209" t="s">
        <v>21</v>
      </c>
      <c r="N151" s="210" t="s">
        <v>43</v>
      </c>
      <c r="O151" s="42"/>
      <c r="P151" s="211">
        <f t="shared" si="11"/>
        <v>0</v>
      </c>
      <c r="Q151" s="211">
        <v>0</v>
      </c>
      <c r="R151" s="211">
        <f t="shared" si="12"/>
        <v>0</v>
      </c>
      <c r="S151" s="211">
        <v>0</v>
      </c>
      <c r="T151" s="212">
        <f t="shared" si="13"/>
        <v>0</v>
      </c>
      <c r="AR151" s="24" t="s">
        <v>178</v>
      </c>
      <c r="AT151" s="24" t="s">
        <v>173</v>
      </c>
      <c r="AU151" s="24" t="s">
        <v>83</v>
      </c>
      <c r="AY151" s="24" t="s">
        <v>171</v>
      </c>
      <c r="BE151" s="213">
        <f t="shared" si="14"/>
        <v>0</v>
      </c>
      <c r="BF151" s="213">
        <f t="shared" si="15"/>
        <v>0</v>
      </c>
      <c r="BG151" s="213">
        <f t="shared" si="16"/>
        <v>0</v>
      </c>
      <c r="BH151" s="213">
        <f t="shared" si="17"/>
        <v>0</v>
      </c>
      <c r="BI151" s="213">
        <f t="shared" si="18"/>
        <v>0</v>
      </c>
      <c r="BJ151" s="24" t="s">
        <v>79</v>
      </c>
      <c r="BK151" s="213">
        <f t="shared" si="19"/>
        <v>0</v>
      </c>
      <c r="BL151" s="24" t="s">
        <v>178</v>
      </c>
      <c r="BM151" s="24" t="s">
        <v>849</v>
      </c>
    </row>
    <row r="152" spans="2:65" s="1" customFormat="1" ht="22.5" customHeight="1">
      <c r="B152" s="41"/>
      <c r="C152" s="202" t="s">
        <v>558</v>
      </c>
      <c r="D152" s="202" t="s">
        <v>173</v>
      </c>
      <c r="E152" s="203" t="s">
        <v>2280</v>
      </c>
      <c r="F152" s="204" t="s">
        <v>2281</v>
      </c>
      <c r="G152" s="205" t="s">
        <v>588</v>
      </c>
      <c r="H152" s="206">
        <v>50</v>
      </c>
      <c r="I152" s="207"/>
      <c r="J152" s="208">
        <f t="shared" si="10"/>
        <v>0</v>
      </c>
      <c r="K152" s="204" t="s">
        <v>21</v>
      </c>
      <c r="L152" s="61"/>
      <c r="M152" s="209" t="s">
        <v>21</v>
      </c>
      <c r="N152" s="210" t="s">
        <v>43</v>
      </c>
      <c r="O152" s="42"/>
      <c r="P152" s="211">
        <f t="shared" si="11"/>
        <v>0</v>
      </c>
      <c r="Q152" s="211">
        <v>0</v>
      </c>
      <c r="R152" s="211">
        <f t="shared" si="12"/>
        <v>0</v>
      </c>
      <c r="S152" s="211">
        <v>0</v>
      </c>
      <c r="T152" s="212">
        <f t="shared" si="13"/>
        <v>0</v>
      </c>
      <c r="AR152" s="24" t="s">
        <v>178</v>
      </c>
      <c r="AT152" s="24" t="s">
        <v>173</v>
      </c>
      <c r="AU152" s="24" t="s">
        <v>83</v>
      </c>
      <c r="AY152" s="24" t="s">
        <v>171</v>
      </c>
      <c r="BE152" s="213">
        <f t="shared" si="14"/>
        <v>0</v>
      </c>
      <c r="BF152" s="213">
        <f t="shared" si="15"/>
        <v>0</v>
      </c>
      <c r="BG152" s="213">
        <f t="shared" si="16"/>
        <v>0</v>
      </c>
      <c r="BH152" s="213">
        <f t="shared" si="17"/>
        <v>0</v>
      </c>
      <c r="BI152" s="213">
        <f t="shared" si="18"/>
        <v>0</v>
      </c>
      <c r="BJ152" s="24" t="s">
        <v>79</v>
      </c>
      <c r="BK152" s="213">
        <f t="shared" si="19"/>
        <v>0</v>
      </c>
      <c r="BL152" s="24" t="s">
        <v>178</v>
      </c>
      <c r="BM152" s="24" t="s">
        <v>859</v>
      </c>
    </row>
    <row r="153" spans="2:65" s="1" customFormat="1" ht="22.5" customHeight="1">
      <c r="B153" s="41"/>
      <c r="C153" s="202" t="s">
        <v>563</v>
      </c>
      <c r="D153" s="202" t="s">
        <v>173</v>
      </c>
      <c r="E153" s="203" t="s">
        <v>2282</v>
      </c>
      <c r="F153" s="204" t="s">
        <v>2283</v>
      </c>
      <c r="G153" s="205" t="s">
        <v>588</v>
      </c>
      <c r="H153" s="206">
        <v>20</v>
      </c>
      <c r="I153" s="207"/>
      <c r="J153" s="208">
        <f t="shared" si="10"/>
        <v>0</v>
      </c>
      <c r="K153" s="204" t="s">
        <v>21</v>
      </c>
      <c r="L153" s="61"/>
      <c r="M153" s="209" t="s">
        <v>21</v>
      </c>
      <c r="N153" s="210" t="s">
        <v>43</v>
      </c>
      <c r="O153" s="42"/>
      <c r="P153" s="211">
        <f t="shared" si="11"/>
        <v>0</v>
      </c>
      <c r="Q153" s="211">
        <v>0</v>
      </c>
      <c r="R153" s="211">
        <f t="shared" si="12"/>
        <v>0</v>
      </c>
      <c r="S153" s="211">
        <v>0</v>
      </c>
      <c r="T153" s="212">
        <f t="shared" si="13"/>
        <v>0</v>
      </c>
      <c r="AR153" s="24" t="s">
        <v>178</v>
      </c>
      <c r="AT153" s="24" t="s">
        <v>173</v>
      </c>
      <c r="AU153" s="24" t="s">
        <v>83</v>
      </c>
      <c r="AY153" s="24" t="s">
        <v>171</v>
      </c>
      <c r="BE153" s="213">
        <f t="shared" si="14"/>
        <v>0</v>
      </c>
      <c r="BF153" s="213">
        <f t="shared" si="15"/>
        <v>0</v>
      </c>
      <c r="BG153" s="213">
        <f t="shared" si="16"/>
        <v>0</v>
      </c>
      <c r="BH153" s="213">
        <f t="shared" si="17"/>
        <v>0</v>
      </c>
      <c r="BI153" s="213">
        <f t="shared" si="18"/>
        <v>0</v>
      </c>
      <c r="BJ153" s="24" t="s">
        <v>79</v>
      </c>
      <c r="BK153" s="213">
        <f t="shared" si="19"/>
        <v>0</v>
      </c>
      <c r="BL153" s="24" t="s">
        <v>178</v>
      </c>
      <c r="BM153" s="24" t="s">
        <v>871</v>
      </c>
    </row>
    <row r="154" spans="2:65" s="1" customFormat="1" ht="22.5" customHeight="1">
      <c r="B154" s="41"/>
      <c r="C154" s="202" t="s">
        <v>568</v>
      </c>
      <c r="D154" s="202" t="s">
        <v>173</v>
      </c>
      <c r="E154" s="203" t="s">
        <v>2284</v>
      </c>
      <c r="F154" s="204" t="s">
        <v>2285</v>
      </c>
      <c r="G154" s="205" t="s">
        <v>588</v>
      </c>
      <c r="H154" s="206">
        <v>20</v>
      </c>
      <c r="I154" s="207"/>
      <c r="J154" s="208">
        <f t="shared" si="10"/>
        <v>0</v>
      </c>
      <c r="K154" s="204" t="s">
        <v>21</v>
      </c>
      <c r="L154" s="61"/>
      <c r="M154" s="209" t="s">
        <v>21</v>
      </c>
      <c r="N154" s="210" t="s">
        <v>43</v>
      </c>
      <c r="O154" s="42"/>
      <c r="P154" s="211">
        <f t="shared" si="11"/>
        <v>0</v>
      </c>
      <c r="Q154" s="211">
        <v>0</v>
      </c>
      <c r="R154" s="211">
        <f t="shared" si="12"/>
        <v>0</v>
      </c>
      <c r="S154" s="211">
        <v>0</v>
      </c>
      <c r="T154" s="212">
        <f t="shared" si="13"/>
        <v>0</v>
      </c>
      <c r="AR154" s="24" t="s">
        <v>178</v>
      </c>
      <c r="AT154" s="24" t="s">
        <v>173</v>
      </c>
      <c r="AU154" s="24" t="s">
        <v>83</v>
      </c>
      <c r="AY154" s="24" t="s">
        <v>171</v>
      </c>
      <c r="BE154" s="213">
        <f t="shared" si="14"/>
        <v>0</v>
      </c>
      <c r="BF154" s="213">
        <f t="shared" si="15"/>
        <v>0</v>
      </c>
      <c r="BG154" s="213">
        <f t="shared" si="16"/>
        <v>0</v>
      </c>
      <c r="BH154" s="213">
        <f t="shared" si="17"/>
        <v>0</v>
      </c>
      <c r="BI154" s="213">
        <f t="shared" si="18"/>
        <v>0</v>
      </c>
      <c r="BJ154" s="24" t="s">
        <v>79</v>
      </c>
      <c r="BK154" s="213">
        <f t="shared" si="19"/>
        <v>0</v>
      </c>
      <c r="BL154" s="24" t="s">
        <v>178</v>
      </c>
      <c r="BM154" s="24" t="s">
        <v>880</v>
      </c>
    </row>
    <row r="155" spans="2:65" s="1" customFormat="1" ht="22.5" customHeight="1">
      <c r="B155" s="41"/>
      <c r="C155" s="202" t="s">
        <v>573</v>
      </c>
      <c r="D155" s="202" t="s">
        <v>173</v>
      </c>
      <c r="E155" s="203" t="s">
        <v>2286</v>
      </c>
      <c r="F155" s="204" t="s">
        <v>2287</v>
      </c>
      <c r="G155" s="205" t="s">
        <v>588</v>
      </c>
      <c r="H155" s="206">
        <v>50</v>
      </c>
      <c r="I155" s="207"/>
      <c r="J155" s="208">
        <f t="shared" si="10"/>
        <v>0</v>
      </c>
      <c r="K155" s="204" t="s">
        <v>21</v>
      </c>
      <c r="L155" s="61"/>
      <c r="M155" s="209" t="s">
        <v>21</v>
      </c>
      <c r="N155" s="210" t="s">
        <v>43</v>
      </c>
      <c r="O155" s="42"/>
      <c r="P155" s="211">
        <f t="shared" si="11"/>
        <v>0</v>
      </c>
      <c r="Q155" s="211">
        <v>0</v>
      </c>
      <c r="R155" s="211">
        <f t="shared" si="12"/>
        <v>0</v>
      </c>
      <c r="S155" s="211">
        <v>0</v>
      </c>
      <c r="T155" s="212">
        <f t="shared" si="13"/>
        <v>0</v>
      </c>
      <c r="AR155" s="24" t="s">
        <v>178</v>
      </c>
      <c r="AT155" s="24" t="s">
        <v>173</v>
      </c>
      <c r="AU155" s="24" t="s">
        <v>83</v>
      </c>
      <c r="AY155" s="24" t="s">
        <v>171</v>
      </c>
      <c r="BE155" s="213">
        <f t="shared" si="14"/>
        <v>0</v>
      </c>
      <c r="BF155" s="213">
        <f t="shared" si="15"/>
        <v>0</v>
      </c>
      <c r="BG155" s="213">
        <f t="shared" si="16"/>
        <v>0</v>
      </c>
      <c r="BH155" s="213">
        <f t="shared" si="17"/>
        <v>0</v>
      </c>
      <c r="BI155" s="213">
        <f t="shared" si="18"/>
        <v>0</v>
      </c>
      <c r="BJ155" s="24" t="s">
        <v>79</v>
      </c>
      <c r="BK155" s="213">
        <f t="shared" si="19"/>
        <v>0</v>
      </c>
      <c r="BL155" s="24" t="s">
        <v>178</v>
      </c>
      <c r="BM155" s="24" t="s">
        <v>891</v>
      </c>
    </row>
    <row r="156" spans="2:65" s="1" customFormat="1" ht="22.5" customHeight="1">
      <c r="B156" s="41"/>
      <c r="C156" s="202" t="s">
        <v>578</v>
      </c>
      <c r="D156" s="202" t="s">
        <v>173</v>
      </c>
      <c r="E156" s="203" t="s">
        <v>2288</v>
      </c>
      <c r="F156" s="204" t="s">
        <v>2289</v>
      </c>
      <c r="G156" s="205" t="s">
        <v>588</v>
      </c>
      <c r="H156" s="206">
        <v>50</v>
      </c>
      <c r="I156" s="207"/>
      <c r="J156" s="208">
        <f t="shared" si="10"/>
        <v>0</v>
      </c>
      <c r="K156" s="204" t="s">
        <v>21</v>
      </c>
      <c r="L156" s="61"/>
      <c r="M156" s="209" t="s">
        <v>21</v>
      </c>
      <c r="N156" s="210" t="s">
        <v>43</v>
      </c>
      <c r="O156" s="42"/>
      <c r="P156" s="211">
        <f t="shared" si="11"/>
        <v>0</v>
      </c>
      <c r="Q156" s="211">
        <v>0</v>
      </c>
      <c r="R156" s="211">
        <f t="shared" si="12"/>
        <v>0</v>
      </c>
      <c r="S156" s="211">
        <v>0</v>
      </c>
      <c r="T156" s="212">
        <f t="shared" si="13"/>
        <v>0</v>
      </c>
      <c r="AR156" s="24" t="s">
        <v>178</v>
      </c>
      <c r="AT156" s="24" t="s">
        <v>173</v>
      </c>
      <c r="AU156" s="24" t="s">
        <v>83</v>
      </c>
      <c r="AY156" s="24" t="s">
        <v>171</v>
      </c>
      <c r="BE156" s="213">
        <f t="shared" si="14"/>
        <v>0</v>
      </c>
      <c r="BF156" s="213">
        <f t="shared" si="15"/>
        <v>0</v>
      </c>
      <c r="BG156" s="213">
        <f t="shared" si="16"/>
        <v>0</v>
      </c>
      <c r="BH156" s="213">
        <f t="shared" si="17"/>
        <v>0</v>
      </c>
      <c r="BI156" s="213">
        <f t="shared" si="18"/>
        <v>0</v>
      </c>
      <c r="BJ156" s="24" t="s">
        <v>79</v>
      </c>
      <c r="BK156" s="213">
        <f t="shared" si="19"/>
        <v>0</v>
      </c>
      <c r="BL156" s="24" t="s">
        <v>178</v>
      </c>
      <c r="BM156" s="24" t="s">
        <v>902</v>
      </c>
    </row>
    <row r="157" spans="2:65" s="1" customFormat="1" ht="22.5" customHeight="1">
      <c r="B157" s="41"/>
      <c r="C157" s="202" t="s">
        <v>585</v>
      </c>
      <c r="D157" s="202" t="s">
        <v>173</v>
      </c>
      <c r="E157" s="203" t="s">
        <v>2290</v>
      </c>
      <c r="F157" s="204" t="s">
        <v>2291</v>
      </c>
      <c r="G157" s="205" t="s">
        <v>588</v>
      </c>
      <c r="H157" s="206">
        <v>1</v>
      </c>
      <c r="I157" s="207"/>
      <c r="J157" s="208">
        <f t="shared" si="10"/>
        <v>0</v>
      </c>
      <c r="K157" s="204" t="s">
        <v>21</v>
      </c>
      <c r="L157" s="61"/>
      <c r="M157" s="209" t="s">
        <v>21</v>
      </c>
      <c r="N157" s="210" t="s">
        <v>43</v>
      </c>
      <c r="O157" s="42"/>
      <c r="P157" s="211">
        <f t="shared" si="11"/>
        <v>0</v>
      </c>
      <c r="Q157" s="211">
        <v>0</v>
      </c>
      <c r="R157" s="211">
        <f t="shared" si="12"/>
        <v>0</v>
      </c>
      <c r="S157" s="211">
        <v>0</v>
      </c>
      <c r="T157" s="212">
        <f t="shared" si="13"/>
        <v>0</v>
      </c>
      <c r="AR157" s="24" t="s">
        <v>178</v>
      </c>
      <c r="AT157" s="24" t="s">
        <v>173</v>
      </c>
      <c r="AU157" s="24" t="s">
        <v>83</v>
      </c>
      <c r="AY157" s="24" t="s">
        <v>171</v>
      </c>
      <c r="BE157" s="213">
        <f t="shared" si="14"/>
        <v>0</v>
      </c>
      <c r="BF157" s="213">
        <f t="shared" si="15"/>
        <v>0</v>
      </c>
      <c r="BG157" s="213">
        <f t="shared" si="16"/>
        <v>0</v>
      </c>
      <c r="BH157" s="213">
        <f t="shared" si="17"/>
        <v>0</v>
      </c>
      <c r="BI157" s="213">
        <f t="shared" si="18"/>
        <v>0</v>
      </c>
      <c r="BJ157" s="24" t="s">
        <v>79</v>
      </c>
      <c r="BK157" s="213">
        <f t="shared" si="19"/>
        <v>0</v>
      </c>
      <c r="BL157" s="24" t="s">
        <v>178</v>
      </c>
      <c r="BM157" s="24" t="s">
        <v>913</v>
      </c>
    </row>
    <row r="158" spans="2:65" s="1" customFormat="1" ht="31.5" customHeight="1">
      <c r="B158" s="41"/>
      <c r="C158" s="202" t="s">
        <v>590</v>
      </c>
      <c r="D158" s="202" t="s">
        <v>173</v>
      </c>
      <c r="E158" s="203" t="s">
        <v>2292</v>
      </c>
      <c r="F158" s="204" t="s">
        <v>2293</v>
      </c>
      <c r="G158" s="205" t="s">
        <v>588</v>
      </c>
      <c r="H158" s="206">
        <v>1</v>
      </c>
      <c r="I158" s="207"/>
      <c r="J158" s="208">
        <f t="shared" si="10"/>
        <v>0</v>
      </c>
      <c r="K158" s="204" t="s">
        <v>21</v>
      </c>
      <c r="L158" s="61"/>
      <c r="M158" s="209" t="s">
        <v>21</v>
      </c>
      <c r="N158" s="210" t="s">
        <v>43</v>
      </c>
      <c r="O158" s="42"/>
      <c r="P158" s="211">
        <f t="shared" si="11"/>
        <v>0</v>
      </c>
      <c r="Q158" s="211">
        <v>0</v>
      </c>
      <c r="R158" s="211">
        <f t="shared" si="12"/>
        <v>0</v>
      </c>
      <c r="S158" s="211">
        <v>0</v>
      </c>
      <c r="T158" s="212">
        <f t="shared" si="13"/>
        <v>0</v>
      </c>
      <c r="AR158" s="24" t="s">
        <v>178</v>
      </c>
      <c r="AT158" s="24" t="s">
        <v>173</v>
      </c>
      <c r="AU158" s="24" t="s">
        <v>83</v>
      </c>
      <c r="AY158" s="24" t="s">
        <v>171</v>
      </c>
      <c r="BE158" s="213">
        <f t="shared" si="14"/>
        <v>0</v>
      </c>
      <c r="BF158" s="213">
        <f t="shared" si="15"/>
        <v>0</v>
      </c>
      <c r="BG158" s="213">
        <f t="shared" si="16"/>
        <v>0</v>
      </c>
      <c r="BH158" s="213">
        <f t="shared" si="17"/>
        <v>0</v>
      </c>
      <c r="BI158" s="213">
        <f t="shared" si="18"/>
        <v>0</v>
      </c>
      <c r="BJ158" s="24" t="s">
        <v>79</v>
      </c>
      <c r="BK158" s="213">
        <f t="shared" si="19"/>
        <v>0</v>
      </c>
      <c r="BL158" s="24" t="s">
        <v>178</v>
      </c>
      <c r="BM158" s="24" t="s">
        <v>924</v>
      </c>
    </row>
    <row r="159" spans="2:65" s="1" customFormat="1" ht="22.5" customHeight="1">
      <c r="B159" s="41"/>
      <c r="C159" s="202" t="s">
        <v>594</v>
      </c>
      <c r="D159" s="202" t="s">
        <v>173</v>
      </c>
      <c r="E159" s="203" t="s">
        <v>2294</v>
      </c>
      <c r="F159" s="204" t="s">
        <v>2295</v>
      </c>
      <c r="G159" s="205" t="s">
        <v>588</v>
      </c>
      <c r="H159" s="206">
        <v>35</v>
      </c>
      <c r="I159" s="207"/>
      <c r="J159" s="208">
        <f t="shared" si="10"/>
        <v>0</v>
      </c>
      <c r="K159" s="204" t="s">
        <v>21</v>
      </c>
      <c r="L159" s="61"/>
      <c r="M159" s="209" t="s">
        <v>21</v>
      </c>
      <c r="N159" s="210" t="s">
        <v>43</v>
      </c>
      <c r="O159" s="42"/>
      <c r="P159" s="211">
        <f t="shared" si="11"/>
        <v>0</v>
      </c>
      <c r="Q159" s="211">
        <v>0</v>
      </c>
      <c r="R159" s="211">
        <f t="shared" si="12"/>
        <v>0</v>
      </c>
      <c r="S159" s="211">
        <v>0</v>
      </c>
      <c r="T159" s="212">
        <f t="shared" si="13"/>
        <v>0</v>
      </c>
      <c r="AR159" s="24" t="s">
        <v>178</v>
      </c>
      <c r="AT159" s="24" t="s">
        <v>173</v>
      </c>
      <c r="AU159" s="24" t="s">
        <v>83</v>
      </c>
      <c r="AY159" s="24" t="s">
        <v>171</v>
      </c>
      <c r="BE159" s="213">
        <f t="shared" si="14"/>
        <v>0</v>
      </c>
      <c r="BF159" s="213">
        <f t="shared" si="15"/>
        <v>0</v>
      </c>
      <c r="BG159" s="213">
        <f t="shared" si="16"/>
        <v>0</v>
      </c>
      <c r="BH159" s="213">
        <f t="shared" si="17"/>
        <v>0</v>
      </c>
      <c r="BI159" s="213">
        <f t="shared" si="18"/>
        <v>0</v>
      </c>
      <c r="BJ159" s="24" t="s">
        <v>79</v>
      </c>
      <c r="BK159" s="213">
        <f t="shared" si="19"/>
        <v>0</v>
      </c>
      <c r="BL159" s="24" t="s">
        <v>178</v>
      </c>
      <c r="BM159" s="24" t="s">
        <v>937</v>
      </c>
    </row>
    <row r="160" spans="2:65" s="1" customFormat="1" ht="82.5" customHeight="1">
      <c r="B160" s="41"/>
      <c r="C160" s="202" t="s">
        <v>601</v>
      </c>
      <c r="D160" s="202" t="s">
        <v>173</v>
      </c>
      <c r="E160" s="203" t="s">
        <v>2296</v>
      </c>
      <c r="F160" s="204" t="s">
        <v>2297</v>
      </c>
      <c r="G160" s="205" t="s">
        <v>588</v>
      </c>
      <c r="H160" s="206">
        <v>1</v>
      </c>
      <c r="I160" s="207"/>
      <c r="J160" s="208">
        <f t="shared" si="10"/>
        <v>0</v>
      </c>
      <c r="K160" s="204" t="s">
        <v>21</v>
      </c>
      <c r="L160" s="61"/>
      <c r="M160" s="209" t="s">
        <v>21</v>
      </c>
      <c r="N160" s="210" t="s">
        <v>43</v>
      </c>
      <c r="O160" s="42"/>
      <c r="P160" s="211">
        <f t="shared" si="11"/>
        <v>0</v>
      </c>
      <c r="Q160" s="211">
        <v>0</v>
      </c>
      <c r="R160" s="211">
        <f t="shared" si="12"/>
        <v>0</v>
      </c>
      <c r="S160" s="211">
        <v>0</v>
      </c>
      <c r="T160" s="212">
        <f t="shared" si="13"/>
        <v>0</v>
      </c>
      <c r="AR160" s="24" t="s">
        <v>178</v>
      </c>
      <c r="AT160" s="24" t="s">
        <v>173</v>
      </c>
      <c r="AU160" s="24" t="s">
        <v>83</v>
      </c>
      <c r="AY160" s="24" t="s">
        <v>171</v>
      </c>
      <c r="BE160" s="213">
        <f t="shared" si="14"/>
        <v>0</v>
      </c>
      <c r="BF160" s="213">
        <f t="shared" si="15"/>
        <v>0</v>
      </c>
      <c r="BG160" s="213">
        <f t="shared" si="16"/>
        <v>0</v>
      </c>
      <c r="BH160" s="213">
        <f t="shared" si="17"/>
        <v>0</v>
      </c>
      <c r="BI160" s="213">
        <f t="shared" si="18"/>
        <v>0</v>
      </c>
      <c r="BJ160" s="24" t="s">
        <v>79</v>
      </c>
      <c r="BK160" s="213">
        <f t="shared" si="19"/>
        <v>0</v>
      </c>
      <c r="BL160" s="24" t="s">
        <v>178</v>
      </c>
      <c r="BM160" s="24" t="s">
        <v>947</v>
      </c>
    </row>
    <row r="161" spans="2:65" s="1" customFormat="1" ht="69.75" customHeight="1">
      <c r="B161" s="41"/>
      <c r="C161" s="202" t="s">
        <v>605</v>
      </c>
      <c r="D161" s="202" t="s">
        <v>173</v>
      </c>
      <c r="E161" s="203" t="s">
        <v>2298</v>
      </c>
      <c r="F161" s="204" t="s">
        <v>2299</v>
      </c>
      <c r="G161" s="205" t="s">
        <v>588</v>
      </c>
      <c r="H161" s="206">
        <v>1</v>
      </c>
      <c r="I161" s="207"/>
      <c r="J161" s="208">
        <f t="shared" si="10"/>
        <v>0</v>
      </c>
      <c r="K161" s="204" t="s">
        <v>21</v>
      </c>
      <c r="L161" s="61"/>
      <c r="M161" s="209" t="s">
        <v>21</v>
      </c>
      <c r="N161" s="210" t="s">
        <v>43</v>
      </c>
      <c r="O161" s="42"/>
      <c r="P161" s="211">
        <f t="shared" si="11"/>
        <v>0</v>
      </c>
      <c r="Q161" s="211">
        <v>0</v>
      </c>
      <c r="R161" s="211">
        <f t="shared" si="12"/>
        <v>0</v>
      </c>
      <c r="S161" s="211">
        <v>0</v>
      </c>
      <c r="T161" s="212">
        <f t="shared" si="13"/>
        <v>0</v>
      </c>
      <c r="AR161" s="24" t="s">
        <v>178</v>
      </c>
      <c r="AT161" s="24" t="s">
        <v>173</v>
      </c>
      <c r="AU161" s="24" t="s">
        <v>83</v>
      </c>
      <c r="AY161" s="24" t="s">
        <v>171</v>
      </c>
      <c r="BE161" s="213">
        <f t="shared" si="14"/>
        <v>0</v>
      </c>
      <c r="BF161" s="213">
        <f t="shared" si="15"/>
        <v>0</v>
      </c>
      <c r="BG161" s="213">
        <f t="shared" si="16"/>
        <v>0</v>
      </c>
      <c r="BH161" s="213">
        <f t="shared" si="17"/>
        <v>0</v>
      </c>
      <c r="BI161" s="213">
        <f t="shared" si="18"/>
        <v>0</v>
      </c>
      <c r="BJ161" s="24" t="s">
        <v>79</v>
      </c>
      <c r="BK161" s="213">
        <f t="shared" si="19"/>
        <v>0</v>
      </c>
      <c r="BL161" s="24" t="s">
        <v>178</v>
      </c>
      <c r="BM161" s="24" t="s">
        <v>958</v>
      </c>
    </row>
    <row r="162" spans="2:65" s="1" customFormat="1" ht="22.5" customHeight="1">
      <c r="B162" s="41"/>
      <c r="C162" s="202" t="s">
        <v>610</v>
      </c>
      <c r="D162" s="202" t="s">
        <v>173</v>
      </c>
      <c r="E162" s="203" t="s">
        <v>2300</v>
      </c>
      <c r="F162" s="204" t="s">
        <v>2301</v>
      </c>
      <c r="G162" s="205" t="s">
        <v>588</v>
      </c>
      <c r="H162" s="206">
        <v>2</v>
      </c>
      <c r="I162" s="207"/>
      <c r="J162" s="208">
        <f t="shared" si="10"/>
        <v>0</v>
      </c>
      <c r="K162" s="204" t="s">
        <v>21</v>
      </c>
      <c r="L162" s="61"/>
      <c r="M162" s="209" t="s">
        <v>21</v>
      </c>
      <c r="N162" s="210" t="s">
        <v>43</v>
      </c>
      <c r="O162" s="42"/>
      <c r="P162" s="211">
        <f t="shared" si="11"/>
        <v>0</v>
      </c>
      <c r="Q162" s="211">
        <v>0</v>
      </c>
      <c r="R162" s="211">
        <f t="shared" si="12"/>
        <v>0</v>
      </c>
      <c r="S162" s="211">
        <v>0</v>
      </c>
      <c r="T162" s="212">
        <f t="shared" si="13"/>
        <v>0</v>
      </c>
      <c r="AR162" s="24" t="s">
        <v>178</v>
      </c>
      <c r="AT162" s="24" t="s">
        <v>173</v>
      </c>
      <c r="AU162" s="24" t="s">
        <v>83</v>
      </c>
      <c r="AY162" s="24" t="s">
        <v>171</v>
      </c>
      <c r="BE162" s="213">
        <f t="shared" si="14"/>
        <v>0</v>
      </c>
      <c r="BF162" s="213">
        <f t="shared" si="15"/>
        <v>0</v>
      </c>
      <c r="BG162" s="213">
        <f t="shared" si="16"/>
        <v>0</v>
      </c>
      <c r="BH162" s="213">
        <f t="shared" si="17"/>
        <v>0</v>
      </c>
      <c r="BI162" s="213">
        <f t="shared" si="18"/>
        <v>0</v>
      </c>
      <c r="BJ162" s="24" t="s">
        <v>79</v>
      </c>
      <c r="BK162" s="213">
        <f t="shared" si="19"/>
        <v>0</v>
      </c>
      <c r="BL162" s="24" t="s">
        <v>178</v>
      </c>
      <c r="BM162" s="24" t="s">
        <v>968</v>
      </c>
    </row>
    <row r="163" spans="2:65" s="1" customFormat="1" ht="22.5" customHeight="1">
      <c r="B163" s="41"/>
      <c r="C163" s="202" t="s">
        <v>614</v>
      </c>
      <c r="D163" s="202" t="s">
        <v>173</v>
      </c>
      <c r="E163" s="203" t="s">
        <v>2302</v>
      </c>
      <c r="F163" s="204" t="s">
        <v>2303</v>
      </c>
      <c r="G163" s="205" t="s">
        <v>588</v>
      </c>
      <c r="H163" s="206">
        <v>2</v>
      </c>
      <c r="I163" s="207"/>
      <c r="J163" s="208">
        <f t="shared" si="10"/>
        <v>0</v>
      </c>
      <c r="K163" s="204" t="s">
        <v>21</v>
      </c>
      <c r="L163" s="61"/>
      <c r="M163" s="209" t="s">
        <v>21</v>
      </c>
      <c r="N163" s="210" t="s">
        <v>43</v>
      </c>
      <c r="O163" s="42"/>
      <c r="P163" s="211">
        <f t="shared" si="11"/>
        <v>0</v>
      </c>
      <c r="Q163" s="211">
        <v>0</v>
      </c>
      <c r="R163" s="211">
        <f t="shared" si="12"/>
        <v>0</v>
      </c>
      <c r="S163" s="211">
        <v>0</v>
      </c>
      <c r="T163" s="212">
        <f t="shared" si="13"/>
        <v>0</v>
      </c>
      <c r="AR163" s="24" t="s">
        <v>178</v>
      </c>
      <c r="AT163" s="24" t="s">
        <v>173</v>
      </c>
      <c r="AU163" s="24" t="s">
        <v>83</v>
      </c>
      <c r="AY163" s="24" t="s">
        <v>171</v>
      </c>
      <c r="BE163" s="213">
        <f t="shared" si="14"/>
        <v>0</v>
      </c>
      <c r="BF163" s="213">
        <f t="shared" si="15"/>
        <v>0</v>
      </c>
      <c r="BG163" s="213">
        <f t="shared" si="16"/>
        <v>0</v>
      </c>
      <c r="BH163" s="213">
        <f t="shared" si="17"/>
        <v>0</v>
      </c>
      <c r="BI163" s="213">
        <f t="shared" si="18"/>
        <v>0</v>
      </c>
      <c r="BJ163" s="24" t="s">
        <v>79</v>
      </c>
      <c r="BK163" s="213">
        <f t="shared" si="19"/>
        <v>0</v>
      </c>
      <c r="BL163" s="24" t="s">
        <v>178</v>
      </c>
      <c r="BM163" s="24" t="s">
        <v>979</v>
      </c>
    </row>
    <row r="164" spans="2:65" s="1" customFormat="1" ht="22.5" customHeight="1">
      <c r="B164" s="41"/>
      <c r="C164" s="202" t="s">
        <v>618</v>
      </c>
      <c r="D164" s="202" t="s">
        <v>173</v>
      </c>
      <c r="E164" s="203" t="s">
        <v>2304</v>
      </c>
      <c r="F164" s="204" t="s">
        <v>2305</v>
      </c>
      <c r="G164" s="205" t="s">
        <v>588</v>
      </c>
      <c r="H164" s="206">
        <v>104</v>
      </c>
      <c r="I164" s="207"/>
      <c r="J164" s="208">
        <f t="shared" si="10"/>
        <v>0</v>
      </c>
      <c r="K164" s="204" t="s">
        <v>21</v>
      </c>
      <c r="L164" s="61"/>
      <c r="M164" s="209" t="s">
        <v>21</v>
      </c>
      <c r="N164" s="210" t="s">
        <v>43</v>
      </c>
      <c r="O164" s="42"/>
      <c r="P164" s="211">
        <f t="shared" si="11"/>
        <v>0</v>
      </c>
      <c r="Q164" s="211">
        <v>0</v>
      </c>
      <c r="R164" s="211">
        <f t="shared" si="12"/>
        <v>0</v>
      </c>
      <c r="S164" s="211">
        <v>0</v>
      </c>
      <c r="T164" s="212">
        <f t="shared" si="13"/>
        <v>0</v>
      </c>
      <c r="AR164" s="24" t="s">
        <v>178</v>
      </c>
      <c r="AT164" s="24" t="s">
        <v>173</v>
      </c>
      <c r="AU164" s="24" t="s">
        <v>83</v>
      </c>
      <c r="AY164" s="24" t="s">
        <v>171</v>
      </c>
      <c r="BE164" s="213">
        <f t="shared" si="14"/>
        <v>0</v>
      </c>
      <c r="BF164" s="213">
        <f t="shared" si="15"/>
        <v>0</v>
      </c>
      <c r="BG164" s="213">
        <f t="shared" si="16"/>
        <v>0</v>
      </c>
      <c r="BH164" s="213">
        <f t="shared" si="17"/>
        <v>0</v>
      </c>
      <c r="BI164" s="213">
        <f t="shared" si="18"/>
        <v>0</v>
      </c>
      <c r="BJ164" s="24" t="s">
        <v>79</v>
      </c>
      <c r="BK164" s="213">
        <f t="shared" si="19"/>
        <v>0</v>
      </c>
      <c r="BL164" s="24" t="s">
        <v>178</v>
      </c>
      <c r="BM164" s="24" t="s">
        <v>989</v>
      </c>
    </row>
    <row r="165" spans="2:65" s="1" customFormat="1" ht="22.5" customHeight="1">
      <c r="B165" s="41"/>
      <c r="C165" s="202" t="s">
        <v>622</v>
      </c>
      <c r="D165" s="202" t="s">
        <v>173</v>
      </c>
      <c r="E165" s="203" t="s">
        <v>2306</v>
      </c>
      <c r="F165" s="204" t="s">
        <v>2307</v>
      </c>
      <c r="G165" s="205" t="s">
        <v>588</v>
      </c>
      <c r="H165" s="206">
        <v>31</v>
      </c>
      <c r="I165" s="207"/>
      <c r="J165" s="208">
        <f t="shared" ref="J165:J196" si="20">ROUND(I165*H165,2)</f>
        <v>0</v>
      </c>
      <c r="K165" s="204" t="s">
        <v>21</v>
      </c>
      <c r="L165" s="61"/>
      <c r="M165" s="209" t="s">
        <v>21</v>
      </c>
      <c r="N165" s="210" t="s">
        <v>43</v>
      </c>
      <c r="O165" s="42"/>
      <c r="P165" s="211">
        <f t="shared" ref="P165:P196" si="21">O165*H165</f>
        <v>0</v>
      </c>
      <c r="Q165" s="211">
        <v>0</v>
      </c>
      <c r="R165" s="211">
        <f t="shared" ref="R165:R196" si="22">Q165*H165</f>
        <v>0</v>
      </c>
      <c r="S165" s="211">
        <v>0</v>
      </c>
      <c r="T165" s="212">
        <f t="shared" ref="T165:T196" si="23">S165*H165</f>
        <v>0</v>
      </c>
      <c r="AR165" s="24" t="s">
        <v>178</v>
      </c>
      <c r="AT165" s="24" t="s">
        <v>173</v>
      </c>
      <c r="AU165" s="24" t="s">
        <v>83</v>
      </c>
      <c r="AY165" s="24" t="s">
        <v>171</v>
      </c>
      <c r="BE165" s="213">
        <f t="shared" ref="BE165:BE176" si="24">IF(N165="základní",J165,0)</f>
        <v>0</v>
      </c>
      <c r="BF165" s="213">
        <f t="shared" ref="BF165:BF176" si="25">IF(N165="snížená",J165,0)</f>
        <v>0</v>
      </c>
      <c r="BG165" s="213">
        <f t="shared" ref="BG165:BG176" si="26">IF(N165="zákl. přenesená",J165,0)</f>
        <v>0</v>
      </c>
      <c r="BH165" s="213">
        <f t="shared" ref="BH165:BH176" si="27">IF(N165="sníž. přenesená",J165,0)</f>
        <v>0</v>
      </c>
      <c r="BI165" s="213">
        <f t="shared" ref="BI165:BI176" si="28">IF(N165="nulová",J165,0)</f>
        <v>0</v>
      </c>
      <c r="BJ165" s="24" t="s">
        <v>79</v>
      </c>
      <c r="BK165" s="213">
        <f t="shared" ref="BK165:BK176" si="29">ROUND(I165*H165,2)</f>
        <v>0</v>
      </c>
      <c r="BL165" s="24" t="s">
        <v>178</v>
      </c>
      <c r="BM165" s="24" t="s">
        <v>998</v>
      </c>
    </row>
    <row r="166" spans="2:65" s="1" customFormat="1" ht="22.5" customHeight="1">
      <c r="B166" s="41"/>
      <c r="C166" s="202" t="s">
        <v>626</v>
      </c>
      <c r="D166" s="202" t="s">
        <v>173</v>
      </c>
      <c r="E166" s="203" t="s">
        <v>2308</v>
      </c>
      <c r="F166" s="204" t="s">
        <v>2309</v>
      </c>
      <c r="G166" s="205" t="s">
        <v>588</v>
      </c>
      <c r="H166" s="206">
        <v>34</v>
      </c>
      <c r="I166" s="207"/>
      <c r="J166" s="208">
        <f t="shared" si="20"/>
        <v>0</v>
      </c>
      <c r="K166" s="204" t="s">
        <v>21</v>
      </c>
      <c r="L166" s="61"/>
      <c r="M166" s="209" t="s">
        <v>21</v>
      </c>
      <c r="N166" s="210" t="s">
        <v>43</v>
      </c>
      <c r="O166" s="42"/>
      <c r="P166" s="211">
        <f t="shared" si="21"/>
        <v>0</v>
      </c>
      <c r="Q166" s="211">
        <v>0</v>
      </c>
      <c r="R166" s="211">
        <f t="shared" si="22"/>
        <v>0</v>
      </c>
      <c r="S166" s="211">
        <v>0</v>
      </c>
      <c r="T166" s="212">
        <f t="shared" si="23"/>
        <v>0</v>
      </c>
      <c r="AR166" s="24" t="s">
        <v>178</v>
      </c>
      <c r="AT166" s="24" t="s">
        <v>173</v>
      </c>
      <c r="AU166" s="24" t="s">
        <v>83</v>
      </c>
      <c r="AY166" s="24" t="s">
        <v>171</v>
      </c>
      <c r="BE166" s="213">
        <f t="shared" si="24"/>
        <v>0</v>
      </c>
      <c r="BF166" s="213">
        <f t="shared" si="25"/>
        <v>0</v>
      </c>
      <c r="BG166" s="213">
        <f t="shared" si="26"/>
        <v>0</v>
      </c>
      <c r="BH166" s="213">
        <f t="shared" si="27"/>
        <v>0</v>
      </c>
      <c r="BI166" s="213">
        <f t="shared" si="28"/>
        <v>0</v>
      </c>
      <c r="BJ166" s="24" t="s">
        <v>79</v>
      </c>
      <c r="BK166" s="213">
        <f t="shared" si="29"/>
        <v>0</v>
      </c>
      <c r="BL166" s="24" t="s">
        <v>178</v>
      </c>
      <c r="BM166" s="24" t="s">
        <v>1009</v>
      </c>
    </row>
    <row r="167" spans="2:65" s="1" customFormat="1" ht="22.5" customHeight="1">
      <c r="B167" s="41"/>
      <c r="C167" s="202" t="s">
        <v>633</v>
      </c>
      <c r="D167" s="202" t="s">
        <v>173</v>
      </c>
      <c r="E167" s="203" t="s">
        <v>2310</v>
      </c>
      <c r="F167" s="204" t="s">
        <v>2311</v>
      </c>
      <c r="G167" s="205" t="s">
        <v>588</v>
      </c>
      <c r="H167" s="206">
        <v>20</v>
      </c>
      <c r="I167" s="207"/>
      <c r="J167" s="208">
        <f t="shared" si="20"/>
        <v>0</v>
      </c>
      <c r="K167" s="204" t="s">
        <v>21</v>
      </c>
      <c r="L167" s="61"/>
      <c r="M167" s="209" t="s">
        <v>21</v>
      </c>
      <c r="N167" s="210" t="s">
        <v>43</v>
      </c>
      <c r="O167" s="42"/>
      <c r="P167" s="211">
        <f t="shared" si="21"/>
        <v>0</v>
      </c>
      <c r="Q167" s="211">
        <v>0</v>
      </c>
      <c r="R167" s="211">
        <f t="shared" si="22"/>
        <v>0</v>
      </c>
      <c r="S167" s="211">
        <v>0</v>
      </c>
      <c r="T167" s="212">
        <f t="shared" si="23"/>
        <v>0</v>
      </c>
      <c r="AR167" s="24" t="s">
        <v>178</v>
      </c>
      <c r="AT167" s="24" t="s">
        <v>173</v>
      </c>
      <c r="AU167" s="24" t="s">
        <v>83</v>
      </c>
      <c r="AY167" s="24" t="s">
        <v>171</v>
      </c>
      <c r="BE167" s="213">
        <f t="shared" si="24"/>
        <v>0</v>
      </c>
      <c r="BF167" s="213">
        <f t="shared" si="25"/>
        <v>0</v>
      </c>
      <c r="BG167" s="213">
        <f t="shared" si="26"/>
        <v>0</v>
      </c>
      <c r="BH167" s="213">
        <f t="shared" si="27"/>
        <v>0</v>
      </c>
      <c r="BI167" s="213">
        <f t="shared" si="28"/>
        <v>0</v>
      </c>
      <c r="BJ167" s="24" t="s">
        <v>79</v>
      </c>
      <c r="BK167" s="213">
        <f t="shared" si="29"/>
        <v>0</v>
      </c>
      <c r="BL167" s="24" t="s">
        <v>178</v>
      </c>
      <c r="BM167" s="24" t="s">
        <v>1019</v>
      </c>
    </row>
    <row r="168" spans="2:65" s="1" customFormat="1" ht="22.5" customHeight="1">
      <c r="B168" s="41"/>
      <c r="C168" s="202" t="s">
        <v>641</v>
      </c>
      <c r="D168" s="202" t="s">
        <v>173</v>
      </c>
      <c r="E168" s="203" t="s">
        <v>2312</v>
      </c>
      <c r="F168" s="204" t="s">
        <v>2313</v>
      </c>
      <c r="G168" s="205" t="s">
        <v>588</v>
      </c>
      <c r="H168" s="206">
        <v>20</v>
      </c>
      <c r="I168" s="207"/>
      <c r="J168" s="208">
        <f t="shared" si="20"/>
        <v>0</v>
      </c>
      <c r="K168" s="204" t="s">
        <v>21</v>
      </c>
      <c r="L168" s="61"/>
      <c r="M168" s="209" t="s">
        <v>21</v>
      </c>
      <c r="N168" s="210" t="s">
        <v>43</v>
      </c>
      <c r="O168" s="42"/>
      <c r="P168" s="211">
        <f t="shared" si="21"/>
        <v>0</v>
      </c>
      <c r="Q168" s="211">
        <v>0</v>
      </c>
      <c r="R168" s="211">
        <f t="shared" si="22"/>
        <v>0</v>
      </c>
      <c r="S168" s="211">
        <v>0</v>
      </c>
      <c r="T168" s="212">
        <f t="shared" si="23"/>
        <v>0</v>
      </c>
      <c r="AR168" s="24" t="s">
        <v>178</v>
      </c>
      <c r="AT168" s="24" t="s">
        <v>173</v>
      </c>
      <c r="AU168" s="24" t="s">
        <v>83</v>
      </c>
      <c r="AY168" s="24" t="s">
        <v>171</v>
      </c>
      <c r="BE168" s="213">
        <f t="shared" si="24"/>
        <v>0</v>
      </c>
      <c r="BF168" s="213">
        <f t="shared" si="25"/>
        <v>0</v>
      </c>
      <c r="BG168" s="213">
        <f t="shared" si="26"/>
        <v>0</v>
      </c>
      <c r="BH168" s="213">
        <f t="shared" si="27"/>
        <v>0</v>
      </c>
      <c r="BI168" s="213">
        <f t="shared" si="28"/>
        <v>0</v>
      </c>
      <c r="BJ168" s="24" t="s">
        <v>79</v>
      </c>
      <c r="BK168" s="213">
        <f t="shared" si="29"/>
        <v>0</v>
      </c>
      <c r="BL168" s="24" t="s">
        <v>178</v>
      </c>
      <c r="BM168" s="24" t="s">
        <v>1029</v>
      </c>
    </row>
    <row r="169" spans="2:65" s="1" customFormat="1" ht="22.5" customHeight="1">
      <c r="B169" s="41"/>
      <c r="C169" s="202" t="s">
        <v>647</v>
      </c>
      <c r="D169" s="202" t="s">
        <v>173</v>
      </c>
      <c r="E169" s="203" t="s">
        <v>2314</v>
      </c>
      <c r="F169" s="204" t="s">
        <v>2315</v>
      </c>
      <c r="G169" s="205" t="s">
        <v>588</v>
      </c>
      <c r="H169" s="206">
        <v>130</v>
      </c>
      <c r="I169" s="207"/>
      <c r="J169" s="208">
        <f t="shared" si="20"/>
        <v>0</v>
      </c>
      <c r="K169" s="204" t="s">
        <v>21</v>
      </c>
      <c r="L169" s="61"/>
      <c r="M169" s="209" t="s">
        <v>21</v>
      </c>
      <c r="N169" s="210" t="s">
        <v>43</v>
      </c>
      <c r="O169" s="42"/>
      <c r="P169" s="211">
        <f t="shared" si="21"/>
        <v>0</v>
      </c>
      <c r="Q169" s="211">
        <v>0</v>
      </c>
      <c r="R169" s="211">
        <f t="shared" si="22"/>
        <v>0</v>
      </c>
      <c r="S169" s="211">
        <v>0</v>
      </c>
      <c r="T169" s="212">
        <f t="shared" si="23"/>
        <v>0</v>
      </c>
      <c r="AR169" s="24" t="s">
        <v>178</v>
      </c>
      <c r="AT169" s="24" t="s">
        <v>173</v>
      </c>
      <c r="AU169" s="24" t="s">
        <v>83</v>
      </c>
      <c r="AY169" s="24" t="s">
        <v>171</v>
      </c>
      <c r="BE169" s="213">
        <f t="shared" si="24"/>
        <v>0</v>
      </c>
      <c r="BF169" s="213">
        <f t="shared" si="25"/>
        <v>0</v>
      </c>
      <c r="BG169" s="213">
        <f t="shared" si="26"/>
        <v>0</v>
      </c>
      <c r="BH169" s="213">
        <f t="shared" si="27"/>
        <v>0</v>
      </c>
      <c r="BI169" s="213">
        <f t="shared" si="28"/>
        <v>0</v>
      </c>
      <c r="BJ169" s="24" t="s">
        <v>79</v>
      </c>
      <c r="BK169" s="213">
        <f t="shared" si="29"/>
        <v>0</v>
      </c>
      <c r="BL169" s="24" t="s">
        <v>178</v>
      </c>
      <c r="BM169" s="24" t="s">
        <v>1038</v>
      </c>
    </row>
    <row r="170" spans="2:65" s="1" customFormat="1" ht="22.5" customHeight="1">
      <c r="B170" s="41"/>
      <c r="C170" s="202" t="s">
        <v>653</v>
      </c>
      <c r="D170" s="202" t="s">
        <v>173</v>
      </c>
      <c r="E170" s="203" t="s">
        <v>2316</v>
      </c>
      <c r="F170" s="204" t="s">
        <v>2317</v>
      </c>
      <c r="G170" s="205" t="s">
        <v>656</v>
      </c>
      <c r="H170" s="206">
        <v>40</v>
      </c>
      <c r="I170" s="207"/>
      <c r="J170" s="208">
        <f t="shared" si="20"/>
        <v>0</v>
      </c>
      <c r="K170" s="204" t="s">
        <v>21</v>
      </c>
      <c r="L170" s="61"/>
      <c r="M170" s="209" t="s">
        <v>21</v>
      </c>
      <c r="N170" s="210" t="s">
        <v>43</v>
      </c>
      <c r="O170" s="42"/>
      <c r="P170" s="211">
        <f t="shared" si="21"/>
        <v>0</v>
      </c>
      <c r="Q170" s="211">
        <v>0</v>
      </c>
      <c r="R170" s="211">
        <f t="shared" si="22"/>
        <v>0</v>
      </c>
      <c r="S170" s="211">
        <v>0</v>
      </c>
      <c r="T170" s="212">
        <f t="shared" si="23"/>
        <v>0</v>
      </c>
      <c r="AR170" s="24" t="s">
        <v>178</v>
      </c>
      <c r="AT170" s="24" t="s">
        <v>173</v>
      </c>
      <c r="AU170" s="24" t="s">
        <v>83</v>
      </c>
      <c r="AY170" s="24" t="s">
        <v>171</v>
      </c>
      <c r="BE170" s="213">
        <f t="shared" si="24"/>
        <v>0</v>
      </c>
      <c r="BF170" s="213">
        <f t="shared" si="25"/>
        <v>0</v>
      </c>
      <c r="BG170" s="213">
        <f t="shared" si="26"/>
        <v>0</v>
      </c>
      <c r="BH170" s="213">
        <f t="shared" si="27"/>
        <v>0</v>
      </c>
      <c r="BI170" s="213">
        <f t="shared" si="28"/>
        <v>0</v>
      </c>
      <c r="BJ170" s="24" t="s">
        <v>79</v>
      </c>
      <c r="BK170" s="213">
        <f t="shared" si="29"/>
        <v>0</v>
      </c>
      <c r="BL170" s="24" t="s">
        <v>178</v>
      </c>
      <c r="BM170" s="24" t="s">
        <v>1049</v>
      </c>
    </row>
    <row r="171" spans="2:65" s="1" customFormat="1" ht="22.5" customHeight="1">
      <c r="B171" s="41"/>
      <c r="C171" s="202" t="s">
        <v>659</v>
      </c>
      <c r="D171" s="202" t="s">
        <v>173</v>
      </c>
      <c r="E171" s="203" t="s">
        <v>2318</v>
      </c>
      <c r="F171" s="204" t="s">
        <v>2319</v>
      </c>
      <c r="G171" s="205" t="s">
        <v>588</v>
      </c>
      <c r="H171" s="206">
        <v>60</v>
      </c>
      <c r="I171" s="207"/>
      <c r="J171" s="208">
        <f t="shared" si="20"/>
        <v>0</v>
      </c>
      <c r="K171" s="204" t="s">
        <v>21</v>
      </c>
      <c r="L171" s="61"/>
      <c r="M171" s="209" t="s">
        <v>21</v>
      </c>
      <c r="N171" s="210" t="s">
        <v>43</v>
      </c>
      <c r="O171" s="42"/>
      <c r="P171" s="211">
        <f t="shared" si="21"/>
        <v>0</v>
      </c>
      <c r="Q171" s="211">
        <v>0</v>
      </c>
      <c r="R171" s="211">
        <f t="shared" si="22"/>
        <v>0</v>
      </c>
      <c r="S171" s="211">
        <v>0</v>
      </c>
      <c r="T171" s="212">
        <f t="shared" si="23"/>
        <v>0</v>
      </c>
      <c r="AR171" s="24" t="s">
        <v>178</v>
      </c>
      <c r="AT171" s="24" t="s">
        <v>173</v>
      </c>
      <c r="AU171" s="24" t="s">
        <v>83</v>
      </c>
      <c r="AY171" s="24" t="s">
        <v>171</v>
      </c>
      <c r="BE171" s="213">
        <f t="shared" si="24"/>
        <v>0</v>
      </c>
      <c r="BF171" s="213">
        <f t="shared" si="25"/>
        <v>0</v>
      </c>
      <c r="BG171" s="213">
        <f t="shared" si="26"/>
        <v>0</v>
      </c>
      <c r="BH171" s="213">
        <f t="shared" si="27"/>
        <v>0</v>
      </c>
      <c r="BI171" s="213">
        <f t="shared" si="28"/>
        <v>0</v>
      </c>
      <c r="BJ171" s="24" t="s">
        <v>79</v>
      </c>
      <c r="BK171" s="213">
        <f t="shared" si="29"/>
        <v>0</v>
      </c>
      <c r="BL171" s="24" t="s">
        <v>178</v>
      </c>
      <c r="BM171" s="24" t="s">
        <v>1060</v>
      </c>
    </row>
    <row r="172" spans="2:65" s="1" customFormat="1" ht="22.5" customHeight="1">
      <c r="B172" s="41"/>
      <c r="C172" s="202" t="s">
        <v>667</v>
      </c>
      <c r="D172" s="202" t="s">
        <v>173</v>
      </c>
      <c r="E172" s="203" t="s">
        <v>2320</v>
      </c>
      <c r="F172" s="204" t="s">
        <v>2321</v>
      </c>
      <c r="G172" s="205" t="s">
        <v>588</v>
      </c>
      <c r="H172" s="206">
        <v>8</v>
      </c>
      <c r="I172" s="207"/>
      <c r="J172" s="208">
        <f t="shared" si="20"/>
        <v>0</v>
      </c>
      <c r="K172" s="204" t="s">
        <v>21</v>
      </c>
      <c r="L172" s="61"/>
      <c r="M172" s="209" t="s">
        <v>21</v>
      </c>
      <c r="N172" s="210" t="s">
        <v>43</v>
      </c>
      <c r="O172" s="42"/>
      <c r="P172" s="211">
        <f t="shared" si="21"/>
        <v>0</v>
      </c>
      <c r="Q172" s="211">
        <v>0</v>
      </c>
      <c r="R172" s="211">
        <f t="shared" si="22"/>
        <v>0</v>
      </c>
      <c r="S172" s="211">
        <v>0</v>
      </c>
      <c r="T172" s="212">
        <f t="shared" si="23"/>
        <v>0</v>
      </c>
      <c r="AR172" s="24" t="s">
        <v>178</v>
      </c>
      <c r="AT172" s="24" t="s">
        <v>173</v>
      </c>
      <c r="AU172" s="24" t="s">
        <v>83</v>
      </c>
      <c r="AY172" s="24" t="s">
        <v>171</v>
      </c>
      <c r="BE172" s="213">
        <f t="shared" si="24"/>
        <v>0</v>
      </c>
      <c r="BF172" s="213">
        <f t="shared" si="25"/>
        <v>0</v>
      </c>
      <c r="BG172" s="213">
        <f t="shared" si="26"/>
        <v>0</v>
      </c>
      <c r="BH172" s="213">
        <f t="shared" si="27"/>
        <v>0</v>
      </c>
      <c r="BI172" s="213">
        <f t="shared" si="28"/>
        <v>0</v>
      </c>
      <c r="BJ172" s="24" t="s">
        <v>79</v>
      </c>
      <c r="BK172" s="213">
        <f t="shared" si="29"/>
        <v>0</v>
      </c>
      <c r="BL172" s="24" t="s">
        <v>178</v>
      </c>
      <c r="BM172" s="24" t="s">
        <v>1072</v>
      </c>
    </row>
    <row r="173" spans="2:65" s="1" customFormat="1" ht="31.5" customHeight="1">
      <c r="B173" s="41"/>
      <c r="C173" s="202" t="s">
        <v>672</v>
      </c>
      <c r="D173" s="202" t="s">
        <v>173</v>
      </c>
      <c r="E173" s="203" t="s">
        <v>2322</v>
      </c>
      <c r="F173" s="204" t="s">
        <v>2323</v>
      </c>
      <c r="G173" s="205" t="s">
        <v>281</v>
      </c>
      <c r="H173" s="206">
        <v>40</v>
      </c>
      <c r="I173" s="207"/>
      <c r="J173" s="208">
        <f t="shared" si="20"/>
        <v>0</v>
      </c>
      <c r="K173" s="204" t="s">
        <v>21</v>
      </c>
      <c r="L173" s="61"/>
      <c r="M173" s="209" t="s">
        <v>21</v>
      </c>
      <c r="N173" s="210" t="s">
        <v>43</v>
      </c>
      <c r="O173" s="42"/>
      <c r="P173" s="211">
        <f t="shared" si="21"/>
        <v>0</v>
      </c>
      <c r="Q173" s="211">
        <v>0</v>
      </c>
      <c r="R173" s="211">
        <f t="shared" si="22"/>
        <v>0</v>
      </c>
      <c r="S173" s="211">
        <v>0</v>
      </c>
      <c r="T173" s="212">
        <f t="shared" si="23"/>
        <v>0</v>
      </c>
      <c r="AR173" s="24" t="s">
        <v>178</v>
      </c>
      <c r="AT173" s="24" t="s">
        <v>173</v>
      </c>
      <c r="AU173" s="24" t="s">
        <v>83</v>
      </c>
      <c r="AY173" s="24" t="s">
        <v>171</v>
      </c>
      <c r="BE173" s="213">
        <f t="shared" si="24"/>
        <v>0</v>
      </c>
      <c r="BF173" s="213">
        <f t="shared" si="25"/>
        <v>0</v>
      </c>
      <c r="BG173" s="213">
        <f t="shared" si="26"/>
        <v>0</v>
      </c>
      <c r="BH173" s="213">
        <f t="shared" si="27"/>
        <v>0</v>
      </c>
      <c r="BI173" s="213">
        <f t="shared" si="28"/>
        <v>0</v>
      </c>
      <c r="BJ173" s="24" t="s">
        <v>79</v>
      </c>
      <c r="BK173" s="213">
        <f t="shared" si="29"/>
        <v>0</v>
      </c>
      <c r="BL173" s="24" t="s">
        <v>178</v>
      </c>
      <c r="BM173" s="24" t="s">
        <v>1084</v>
      </c>
    </row>
    <row r="174" spans="2:65" s="1" customFormat="1" ht="22.5" customHeight="1">
      <c r="B174" s="41"/>
      <c r="C174" s="202" t="s">
        <v>679</v>
      </c>
      <c r="D174" s="202" t="s">
        <v>173</v>
      </c>
      <c r="E174" s="203" t="s">
        <v>2324</v>
      </c>
      <c r="F174" s="204" t="s">
        <v>2325</v>
      </c>
      <c r="G174" s="205" t="s">
        <v>281</v>
      </c>
      <c r="H174" s="206">
        <v>30</v>
      </c>
      <c r="I174" s="207"/>
      <c r="J174" s="208">
        <f t="shared" si="20"/>
        <v>0</v>
      </c>
      <c r="K174" s="204" t="s">
        <v>21</v>
      </c>
      <c r="L174" s="61"/>
      <c r="M174" s="209" t="s">
        <v>21</v>
      </c>
      <c r="N174" s="210" t="s">
        <v>43</v>
      </c>
      <c r="O174" s="42"/>
      <c r="P174" s="211">
        <f t="shared" si="21"/>
        <v>0</v>
      </c>
      <c r="Q174" s="211">
        <v>0</v>
      </c>
      <c r="R174" s="211">
        <f t="shared" si="22"/>
        <v>0</v>
      </c>
      <c r="S174" s="211">
        <v>0</v>
      </c>
      <c r="T174" s="212">
        <f t="shared" si="23"/>
        <v>0</v>
      </c>
      <c r="AR174" s="24" t="s">
        <v>178</v>
      </c>
      <c r="AT174" s="24" t="s">
        <v>173</v>
      </c>
      <c r="AU174" s="24" t="s">
        <v>83</v>
      </c>
      <c r="AY174" s="24" t="s">
        <v>171</v>
      </c>
      <c r="BE174" s="213">
        <f t="shared" si="24"/>
        <v>0</v>
      </c>
      <c r="BF174" s="213">
        <f t="shared" si="25"/>
        <v>0</v>
      </c>
      <c r="BG174" s="213">
        <f t="shared" si="26"/>
        <v>0</v>
      </c>
      <c r="BH174" s="213">
        <f t="shared" si="27"/>
        <v>0</v>
      </c>
      <c r="BI174" s="213">
        <f t="shared" si="28"/>
        <v>0</v>
      </c>
      <c r="BJ174" s="24" t="s">
        <v>79</v>
      </c>
      <c r="BK174" s="213">
        <f t="shared" si="29"/>
        <v>0</v>
      </c>
      <c r="BL174" s="24" t="s">
        <v>178</v>
      </c>
      <c r="BM174" s="24" t="s">
        <v>1096</v>
      </c>
    </row>
    <row r="175" spans="2:65" s="1" customFormat="1" ht="22.5" customHeight="1">
      <c r="B175" s="41"/>
      <c r="C175" s="202" t="s">
        <v>684</v>
      </c>
      <c r="D175" s="202" t="s">
        <v>173</v>
      </c>
      <c r="E175" s="203" t="s">
        <v>2176</v>
      </c>
      <c r="F175" s="204" t="s">
        <v>2177</v>
      </c>
      <c r="G175" s="205" t="s">
        <v>588</v>
      </c>
      <c r="H175" s="206">
        <v>1</v>
      </c>
      <c r="I175" s="207"/>
      <c r="J175" s="208">
        <f t="shared" si="20"/>
        <v>0</v>
      </c>
      <c r="K175" s="204" t="s">
        <v>21</v>
      </c>
      <c r="L175" s="61"/>
      <c r="M175" s="209" t="s">
        <v>21</v>
      </c>
      <c r="N175" s="210" t="s">
        <v>43</v>
      </c>
      <c r="O175" s="42"/>
      <c r="P175" s="211">
        <f t="shared" si="21"/>
        <v>0</v>
      </c>
      <c r="Q175" s="211">
        <v>0</v>
      </c>
      <c r="R175" s="211">
        <f t="shared" si="22"/>
        <v>0</v>
      </c>
      <c r="S175" s="211">
        <v>0</v>
      </c>
      <c r="T175" s="212">
        <f t="shared" si="23"/>
        <v>0</v>
      </c>
      <c r="AR175" s="24" t="s">
        <v>178</v>
      </c>
      <c r="AT175" s="24" t="s">
        <v>173</v>
      </c>
      <c r="AU175" s="24" t="s">
        <v>83</v>
      </c>
      <c r="AY175" s="24" t="s">
        <v>171</v>
      </c>
      <c r="BE175" s="213">
        <f t="shared" si="24"/>
        <v>0</v>
      </c>
      <c r="BF175" s="213">
        <f t="shared" si="25"/>
        <v>0</v>
      </c>
      <c r="BG175" s="213">
        <f t="shared" si="26"/>
        <v>0</v>
      </c>
      <c r="BH175" s="213">
        <f t="shared" si="27"/>
        <v>0</v>
      </c>
      <c r="BI175" s="213">
        <f t="shared" si="28"/>
        <v>0</v>
      </c>
      <c r="BJ175" s="24" t="s">
        <v>79</v>
      </c>
      <c r="BK175" s="213">
        <f t="shared" si="29"/>
        <v>0</v>
      </c>
      <c r="BL175" s="24" t="s">
        <v>178</v>
      </c>
      <c r="BM175" s="24" t="s">
        <v>1106</v>
      </c>
    </row>
    <row r="176" spans="2:65" s="1" customFormat="1" ht="22.5" customHeight="1">
      <c r="B176" s="41"/>
      <c r="C176" s="202" t="s">
        <v>690</v>
      </c>
      <c r="D176" s="202" t="s">
        <v>173</v>
      </c>
      <c r="E176" s="203" t="s">
        <v>2326</v>
      </c>
      <c r="F176" s="204" t="s">
        <v>2327</v>
      </c>
      <c r="G176" s="205" t="s">
        <v>588</v>
      </c>
      <c r="H176" s="206">
        <v>3</v>
      </c>
      <c r="I176" s="207"/>
      <c r="J176" s="208">
        <f t="shared" si="20"/>
        <v>0</v>
      </c>
      <c r="K176" s="204" t="s">
        <v>21</v>
      </c>
      <c r="L176" s="61"/>
      <c r="M176" s="209" t="s">
        <v>21</v>
      </c>
      <c r="N176" s="210" t="s">
        <v>43</v>
      </c>
      <c r="O176" s="42"/>
      <c r="P176" s="211">
        <f t="shared" si="21"/>
        <v>0</v>
      </c>
      <c r="Q176" s="211">
        <v>0</v>
      </c>
      <c r="R176" s="211">
        <f t="shared" si="22"/>
        <v>0</v>
      </c>
      <c r="S176" s="211">
        <v>0</v>
      </c>
      <c r="T176" s="212">
        <f t="shared" si="23"/>
        <v>0</v>
      </c>
      <c r="AR176" s="24" t="s">
        <v>178</v>
      </c>
      <c r="AT176" s="24" t="s">
        <v>173</v>
      </c>
      <c r="AU176" s="24" t="s">
        <v>83</v>
      </c>
      <c r="AY176" s="24" t="s">
        <v>171</v>
      </c>
      <c r="BE176" s="213">
        <f t="shared" si="24"/>
        <v>0</v>
      </c>
      <c r="BF176" s="213">
        <f t="shared" si="25"/>
        <v>0</v>
      </c>
      <c r="BG176" s="213">
        <f t="shared" si="26"/>
        <v>0</v>
      </c>
      <c r="BH176" s="213">
        <f t="shared" si="27"/>
        <v>0</v>
      </c>
      <c r="BI176" s="213">
        <f t="shared" si="28"/>
        <v>0</v>
      </c>
      <c r="BJ176" s="24" t="s">
        <v>79</v>
      </c>
      <c r="BK176" s="213">
        <f t="shared" si="29"/>
        <v>0</v>
      </c>
      <c r="BL176" s="24" t="s">
        <v>178</v>
      </c>
      <c r="BM176" s="24" t="s">
        <v>1115</v>
      </c>
    </row>
    <row r="177" spans="2:65" s="11" customFormat="1" ht="29.85" customHeight="1">
      <c r="B177" s="185"/>
      <c r="C177" s="186"/>
      <c r="D177" s="199" t="s">
        <v>71</v>
      </c>
      <c r="E177" s="200" t="s">
        <v>2328</v>
      </c>
      <c r="F177" s="200" t="s">
        <v>2329</v>
      </c>
      <c r="G177" s="186"/>
      <c r="H177" s="186"/>
      <c r="I177" s="189"/>
      <c r="J177" s="201">
        <f>BK177</f>
        <v>0</v>
      </c>
      <c r="K177" s="186"/>
      <c r="L177" s="191"/>
      <c r="M177" s="192"/>
      <c r="N177" s="193"/>
      <c r="O177" s="193"/>
      <c r="P177" s="194">
        <f>P178</f>
        <v>0</v>
      </c>
      <c r="Q177" s="193"/>
      <c r="R177" s="194">
        <f>R178</f>
        <v>0</v>
      </c>
      <c r="S177" s="193"/>
      <c r="T177" s="195">
        <f>T178</f>
        <v>0</v>
      </c>
      <c r="AR177" s="196" t="s">
        <v>79</v>
      </c>
      <c r="AT177" s="197" t="s">
        <v>71</v>
      </c>
      <c r="AU177" s="197" t="s">
        <v>79</v>
      </c>
      <c r="AY177" s="196" t="s">
        <v>171</v>
      </c>
      <c r="BK177" s="198">
        <f>BK178</f>
        <v>0</v>
      </c>
    </row>
    <row r="178" spans="2:65" s="1" customFormat="1" ht="22.5" customHeight="1">
      <c r="B178" s="41"/>
      <c r="C178" s="202" t="s">
        <v>695</v>
      </c>
      <c r="D178" s="202" t="s">
        <v>173</v>
      </c>
      <c r="E178" s="203" t="s">
        <v>2330</v>
      </c>
      <c r="F178" s="204" t="s">
        <v>2331</v>
      </c>
      <c r="G178" s="205" t="s">
        <v>588</v>
      </c>
      <c r="H178" s="206">
        <v>1</v>
      </c>
      <c r="I178" s="207"/>
      <c r="J178" s="208">
        <f>ROUND(I178*H178,2)</f>
        <v>0</v>
      </c>
      <c r="K178" s="204" t="s">
        <v>21</v>
      </c>
      <c r="L178" s="61"/>
      <c r="M178" s="209" t="s">
        <v>21</v>
      </c>
      <c r="N178" s="267" t="s">
        <v>43</v>
      </c>
      <c r="O178" s="268"/>
      <c r="P178" s="269">
        <f>O178*H178</f>
        <v>0</v>
      </c>
      <c r="Q178" s="269">
        <v>0</v>
      </c>
      <c r="R178" s="269">
        <f>Q178*H178</f>
        <v>0</v>
      </c>
      <c r="S178" s="269">
        <v>0</v>
      </c>
      <c r="T178" s="270">
        <f>S178*H178</f>
        <v>0</v>
      </c>
      <c r="AR178" s="24" t="s">
        <v>178</v>
      </c>
      <c r="AT178" s="24" t="s">
        <v>173</v>
      </c>
      <c r="AU178" s="24" t="s">
        <v>83</v>
      </c>
      <c r="AY178" s="24" t="s">
        <v>171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24" t="s">
        <v>79</v>
      </c>
      <c r="BK178" s="213">
        <f>ROUND(I178*H178,2)</f>
        <v>0</v>
      </c>
      <c r="BL178" s="24" t="s">
        <v>178</v>
      </c>
      <c r="BM178" s="24" t="s">
        <v>1127</v>
      </c>
    </row>
    <row r="179" spans="2:65" s="1" customFormat="1" ht="6.95" customHeight="1">
      <c r="B179" s="56"/>
      <c r="C179" s="57"/>
      <c r="D179" s="57"/>
      <c r="E179" s="57"/>
      <c r="F179" s="57"/>
      <c r="G179" s="57"/>
      <c r="H179" s="57"/>
      <c r="I179" s="148"/>
      <c r="J179" s="57"/>
      <c r="K179" s="57"/>
      <c r="L179" s="61"/>
    </row>
  </sheetData>
  <sheetProtection password="CC35" sheet="1" objects="1" scenarios="1" formatCells="0" formatColumns="0" formatRows="0" sort="0" autoFilter="0"/>
  <autoFilter ref="C92:K178"/>
  <mergeCells count="15">
    <mergeCell ref="E83:H83"/>
    <mergeCell ref="E81:H81"/>
    <mergeCell ref="E85:H85"/>
    <mergeCell ref="G1:H1"/>
    <mergeCell ref="L2:V2"/>
    <mergeCell ref="E49:H49"/>
    <mergeCell ref="E53:H53"/>
    <mergeCell ref="E51:H51"/>
    <mergeCell ref="E55:H55"/>
    <mergeCell ref="E79:H79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110</v>
      </c>
      <c r="G1" s="406" t="s">
        <v>111</v>
      </c>
      <c r="H1" s="406"/>
      <c r="I1" s="124"/>
      <c r="J1" s="123" t="s">
        <v>112</v>
      </c>
      <c r="K1" s="122" t="s">
        <v>113</v>
      </c>
      <c r="L1" s="123" t="s">
        <v>114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AT2" s="24" t="s">
        <v>106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115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399" t="str">
        <f>'Rekapitulace stavby'!K6</f>
        <v>ZŠ ŠVERMOVA-STAVEBNÍ ÚPRAVY KUCHYNĚ</v>
      </c>
      <c r="F7" s="400"/>
      <c r="G7" s="400"/>
      <c r="H7" s="400"/>
      <c r="I7" s="126"/>
      <c r="J7" s="29"/>
      <c r="K7" s="31"/>
    </row>
    <row r="8" spans="1:70">
      <c r="B8" s="28"/>
      <c r="C8" s="29"/>
      <c r="D8" s="37" t="s">
        <v>116</v>
      </c>
      <c r="E8" s="29"/>
      <c r="F8" s="29"/>
      <c r="G8" s="29"/>
      <c r="H8" s="29"/>
      <c r="I8" s="126"/>
      <c r="J8" s="29"/>
      <c r="K8" s="31"/>
    </row>
    <row r="9" spans="1:70" s="1" customFormat="1" ht="22.5" customHeight="1">
      <c r="B9" s="41"/>
      <c r="C9" s="42"/>
      <c r="D9" s="42"/>
      <c r="E9" s="399" t="s">
        <v>117</v>
      </c>
      <c r="F9" s="402"/>
      <c r="G9" s="402"/>
      <c r="H9" s="402"/>
      <c r="I9" s="127"/>
      <c r="J9" s="42"/>
      <c r="K9" s="45"/>
    </row>
    <row r="10" spans="1:70" s="1" customFormat="1">
      <c r="B10" s="41"/>
      <c r="C10" s="42"/>
      <c r="D10" s="37" t="s">
        <v>1519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401" t="s">
        <v>2332</v>
      </c>
      <c r="F11" s="402"/>
      <c r="G11" s="402"/>
      <c r="H11" s="402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1521</v>
      </c>
      <c r="G14" s="42"/>
      <c r="H14" s="42"/>
      <c r="I14" s="128" t="s">
        <v>25</v>
      </c>
      <c r="J14" s="129" t="str">
        <f>'Rekapitulace stavby'!AN8</f>
        <v>22.11.2017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22.5" customHeight="1">
      <c r="B26" s="130"/>
      <c r="C26" s="131"/>
      <c r="D26" s="131"/>
      <c r="E26" s="363" t="s">
        <v>21</v>
      </c>
      <c r="F26" s="363"/>
      <c r="G26" s="363"/>
      <c r="H26" s="363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ROUND(J87,2)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ROUND(SUM(BE87:BE151), 2)</f>
        <v>0</v>
      </c>
      <c r="G32" s="42"/>
      <c r="H32" s="42"/>
      <c r="I32" s="140">
        <v>0.21</v>
      </c>
      <c r="J32" s="139">
        <f>ROUND(ROUND((SUM(BE87:BE151)),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ROUND(SUM(BF87:BF151), 2)</f>
        <v>0</v>
      </c>
      <c r="G33" s="42"/>
      <c r="H33" s="42"/>
      <c r="I33" s="140">
        <v>0.15</v>
      </c>
      <c r="J33" s="139">
        <f>ROUND(ROUND((SUM(BF87:BF151)),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ROUND(SUM(BG87:BG151),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ROUND(SUM(BH87:BH151),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ROUND(SUM(BI87:BI151),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118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399" t="str">
        <f>E7</f>
        <v>ZŠ ŠVERMOVA-STAVEBNÍ ÚPRAVY KUCHYNĚ</v>
      </c>
      <c r="F47" s="400"/>
      <c r="G47" s="400"/>
      <c r="H47" s="400"/>
      <c r="I47" s="127"/>
      <c r="J47" s="42"/>
      <c r="K47" s="45"/>
    </row>
    <row r="48" spans="2:11">
      <c r="B48" s="28"/>
      <c r="C48" s="37" t="s">
        <v>116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22.5" customHeight="1">
      <c r="B49" s="41"/>
      <c r="C49" s="42"/>
      <c r="D49" s="42"/>
      <c r="E49" s="399" t="s">
        <v>117</v>
      </c>
      <c r="F49" s="402"/>
      <c r="G49" s="402"/>
      <c r="H49" s="402"/>
      <c r="I49" s="127"/>
      <c r="J49" s="42"/>
      <c r="K49" s="45"/>
    </row>
    <row r="50" spans="2:47" s="1" customFormat="1" ht="14.45" customHeight="1">
      <c r="B50" s="41"/>
      <c r="C50" s="37" t="s">
        <v>1519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401" t="str">
        <f>E11</f>
        <v>701- 4 - VZDUCHOTECHNIKA</v>
      </c>
      <c r="F51" s="402"/>
      <c r="G51" s="402"/>
      <c r="H51" s="402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 xml:space="preserve"> </v>
      </c>
      <c r="G53" s="42"/>
      <c r="H53" s="42"/>
      <c r="I53" s="128" t="s">
        <v>25</v>
      </c>
      <c r="J53" s="129" t="str">
        <f>IF(J14="","",J14)</f>
        <v>22.11.2017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Projektový atelier David</v>
      </c>
      <c r="G55" s="42"/>
      <c r="H55" s="42"/>
      <c r="I55" s="128" t="s">
        <v>33</v>
      </c>
      <c r="J55" s="35" t="str">
        <f>E23</f>
        <v>Ing arch David, ing.arch Středa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119</v>
      </c>
      <c r="D58" s="141"/>
      <c r="E58" s="141"/>
      <c r="F58" s="141"/>
      <c r="G58" s="141"/>
      <c r="H58" s="141"/>
      <c r="I58" s="154"/>
      <c r="J58" s="155" t="s">
        <v>120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121</v>
      </c>
      <c r="D60" s="42"/>
      <c r="E60" s="42"/>
      <c r="F60" s="42"/>
      <c r="G60" s="42"/>
      <c r="H60" s="42"/>
      <c r="I60" s="127"/>
      <c r="J60" s="137">
        <f>J87</f>
        <v>0</v>
      </c>
      <c r="K60" s="45"/>
      <c r="AU60" s="24" t="s">
        <v>122</v>
      </c>
    </row>
    <row r="61" spans="2:47" s="8" customFormat="1" ht="24.95" customHeight="1">
      <c r="B61" s="158"/>
      <c r="C61" s="159"/>
      <c r="D61" s="160" t="s">
        <v>2333</v>
      </c>
      <c r="E61" s="161"/>
      <c r="F61" s="161"/>
      <c r="G61" s="161"/>
      <c r="H61" s="161"/>
      <c r="I61" s="162"/>
      <c r="J61" s="163">
        <f>J88</f>
        <v>0</v>
      </c>
      <c r="K61" s="164"/>
    </row>
    <row r="62" spans="2:47" s="8" customFormat="1" ht="24.95" customHeight="1">
      <c r="B62" s="158"/>
      <c r="C62" s="159"/>
      <c r="D62" s="160" t="s">
        <v>2334</v>
      </c>
      <c r="E62" s="161"/>
      <c r="F62" s="161"/>
      <c r="G62" s="161"/>
      <c r="H62" s="161"/>
      <c r="I62" s="162"/>
      <c r="J62" s="163">
        <f>J113</f>
        <v>0</v>
      </c>
      <c r="K62" s="164"/>
    </row>
    <row r="63" spans="2:47" s="8" customFormat="1" ht="24.95" customHeight="1">
      <c r="B63" s="158"/>
      <c r="C63" s="159"/>
      <c r="D63" s="160" t="s">
        <v>2335</v>
      </c>
      <c r="E63" s="161"/>
      <c r="F63" s="161"/>
      <c r="G63" s="161"/>
      <c r="H63" s="161"/>
      <c r="I63" s="162"/>
      <c r="J63" s="163">
        <f>J127</f>
        <v>0</v>
      </c>
      <c r="K63" s="164"/>
    </row>
    <row r="64" spans="2:47" s="8" customFormat="1" ht="24.95" customHeight="1">
      <c r="B64" s="158"/>
      <c r="C64" s="159"/>
      <c r="D64" s="160" t="s">
        <v>2336</v>
      </c>
      <c r="E64" s="161"/>
      <c r="F64" s="161"/>
      <c r="G64" s="161"/>
      <c r="H64" s="161"/>
      <c r="I64" s="162"/>
      <c r="J64" s="163">
        <f>J136</f>
        <v>0</v>
      </c>
      <c r="K64" s="164"/>
    </row>
    <row r="65" spans="2:12" s="8" customFormat="1" ht="24.95" customHeight="1">
      <c r="B65" s="158"/>
      <c r="C65" s="159"/>
      <c r="D65" s="160" t="s">
        <v>2337</v>
      </c>
      <c r="E65" s="161"/>
      <c r="F65" s="161"/>
      <c r="G65" s="161"/>
      <c r="H65" s="161"/>
      <c r="I65" s="162"/>
      <c r="J65" s="163">
        <f>J142</f>
        <v>0</v>
      </c>
      <c r="K65" s="164"/>
    </row>
    <row r="66" spans="2:12" s="1" customFormat="1" ht="21.75" customHeight="1">
      <c r="B66" s="41"/>
      <c r="C66" s="42"/>
      <c r="D66" s="42"/>
      <c r="E66" s="42"/>
      <c r="F66" s="42"/>
      <c r="G66" s="42"/>
      <c r="H66" s="42"/>
      <c r="I66" s="127"/>
      <c r="J66" s="42"/>
      <c r="K66" s="45"/>
    </row>
    <row r="67" spans="2:12" s="1" customFormat="1" ht="6.95" customHeight="1">
      <c r="B67" s="56"/>
      <c r="C67" s="57"/>
      <c r="D67" s="57"/>
      <c r="E67" s="57"/>
      <c r="F67" s="57"/>
      <c r="G67" s="57"/>
      <c r="H67" s="57"/>
      <c r="I67" s="148"/>
      <c r="J67" s="57"/>
      <c r="K67" s="58"/>
    </row>
    <row r="71" spans="2:12" s="1" customFormat="1" ht="6.95" customHeight="1">
      <c r="B71" s="59"/>
      <c r="C71" s="60"/>
      <c r="D71" s="60"/>
      <c r="E71" s="60"/>
      <c r="F71" s="60"/>
      <c r="G71" s="60"/>
      <c r="H71" s="60"/>
      <c r="I71" s="151"/>
      <c r="J71" s="60"/>
      <c r="K71" s="60"/>
      <c r="L71" s="61"/>
    </row>
    <row r="72" spans="2:12" s="1" customFormat="1" ht="36.950000000000003" customHeight="1">
      <c r="B72" s="41"/>
      <c r="C72" s="62" t="s">
        <v>155</v>
      </c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6.95" customHeight="1">
      <c r="B73" s="41"/>
      <c r="C73" s="63"/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4.45" customHeight="1">
      <c r="B74" s="41"/>
      <c r="C74" s="65" t="s">
        <v>18</v>
      </c>
      <c r="D74" s="63"/>
      <c r="E74" s="63"/>
      <c r="F74" s="63"/>
      <c r="G74" s="63"/>
      <c r="H74" s="63"/>
      <c r="I74" s="172"/>
      <c r="J74" s="63"/>
      <c r="K74" s="63"/>
      <c r="L74" s="61"/>
    </row>
    <row r="75" spans="2:12" s="1" customFormat="1" ht="22.5" customHeight="1">
      <c r="B75" s="41"/>
      <c r="C75" s="63"/>
      <c r="D75" s="63"/>
      <c r="E75" s="403" t="str">
        <f>E7</f>
        <v>ZŠ ŠVERMOVA-STAVEBNÍ ÚPRAVY KUCHYNĚ</v>
      </c>
      <c r="F75" s="404"/>
      <c r="G75" s="404"/>
      <c r="H75" s="404"/>
      <c r="I75" s="172"/>
      <c r="J75" s="63"/>
      <c r="K75" s="63"/>
      <c r="L75" s="61"/>
    </row>
    <row r="76" spans="2:12">
      <c r="B76" s="28"/>
      <c r="C76" s="65" t="s">
        <v>116</v>
      </c>
      <c r="D76" s="271"/>
      <c r="E76" s="271"/>
      <c r="F76" s="271"/>
      <c r="G76" s="271"/>
      <c r="H76" s="271"/>
      <c r="J76" s="271"/>
      <c r="K76" s="271"/>
      <c r="L76" s="272"/>
    </row>
    <row r="77" spans="2:12" s="1" customFormat="1" ht="22.5" customHeight="1">
      <c r="B77" s="41"/>
      <c r="C77" s="63"/>
      <c r="D77" s="63"/>
      <c r="E77" s="403" t="s">
        <v>117</v>
      </c>
      <c r="F77" s="405"/>
      <c r="G77" s="405"/>
      <c r="H77" s="405"/>
      <c r="I77" s="172"/>
      <c r="J77" s="63"/>
      <c r="K77" s="63"/>
      <c r="L77" s="61"/>
    </row>
    <row r="78" spans="2:12" s="1" customFormat="1" ht="14.45" customHeight="1">
      <c r="B78" s="41"/>
      <c r="C78" s="65" t="s">
        <v>1519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23.25" customHeight="1">
      <c r="B79" s="41"/>
      <c r="C79" s="63"/>
      <c r="D79" s="63"/>
      <c r="E79" s="374" t="str">
        <f>E11</f>
        <v>701- 4 - VZDUCHOTECHNIKA</v>
      </c>
      <c r="F79" s="405"/>
      <c r="G79" s="405"/>
      <c r="H79" s="405"/>
      <c r="I79" s="172"/>
      <c r="J79" s="63"/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 ht="18" customHeight="1">
      <c r="B81" s="41"/>
      <c r="C81" s="65" t="s">
        <v>23</v>
      </c>
      <c r="D81" s="63"/>
      <c r="E81" s="63"/>
      <c r="F81" s="173" t="str">
        <f>F14</f>
        <v xml:space="preserve"> </v>
      </c>
      <c r="G81" s="63"/>
      <c r="H81" s="63"/>
      <c r="I81" s="174" t="s">
        <v>25</v>
      </c>
      <c r="J81" s="73" t="str">
        <f>IF(J14="","",J14)</f>
        <v>22.11.2017</v>
      </c>
      <c r="K81" s="63"/>
      <c r="L81" s="61"/>
    </row>
    <row r="82" spans="2:65" s="1" customFormat="1" ht="6.95" customHeight="1">
      <c r="B82" s="41"/>
      <c r="C82" s="63"/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>
      <c r="B83" s="41"/>
      <c r="C83" s="65" t="s">
        <v>27</v>
      </c>
      <c r="D83" s="63"/>
      <c r="E83" s="63"/>
      <c r="F83" s="173" t="str">
        <f>E17</f>
        <v>Projektový atelier David</v>
      </c>
      <c r="G83" s="63"/>
      <c r="H83" s="63"/>
      <c r="I83" s="174" t="s">
        <v>33</v>
      </c>
      <c r="J83" s="173" t="str">
        <f>E23</f>
        <v>Ing arch David, ing.arch Středa</v>
      </c>
      <c r="K83" s="63"/>
      <c r="L83" s="61"/>
    </row>
    <row r="84" spans="2:65" s="1" customFormat="1" ht="14.45" customHeight="1">
      <c r="B84" s="41"/>
      <c r="C84" s="65" t="s">
        <v>31</v>
      </c>
      <c r="D84" s="63"/>
      <c r="E84" s="63"/>
      <c r="F84" s="173" t="str">
        <f>IF(E20="","",E20)</f>
        <v/>
      </c>
      <c r="G84" s="63"/>
      <c r="H84" s="63"/>
      <c r="I84" s="172"/>
      <c r="J84" s="63"/>
      <c r="K84" s="63"/>
      <c r="L84" s="61"/>
    </row>
    <row r="85" spans="2:65" s="1" customFormat="1" ht="10.35" customHeight="1">
      <c r="B85" s="41"/>
      <c r="C85" s="63"/>
      <c r="D85" s="63"/>
      <c r="E85" s="63"/>
      <c r="F85" s="63"/>
      <c r="G85" s="63"/>
      <c r="H85" s="63"/>
      <c r="I85" s="172"/>
      <c r="J85" s="63"/>
      <c r="K85" s="63"/>
      <c r="L85" s="61"/>
    </row>
    <row r="86" spans="2:65" s="10" customFormat="1" ht="29.25" customHeight="1">
      <c r="B86" s="175"/>
      <c r="C86" s="176" t="s">
        <v>156</v>
      </c>
      <c r="D86" s="177" t="s">
        <v>57</v>
      </c>
      <c r="E86" s="177" t="s">
        <v>53</v>
      </c>
      <c r="F86" s="177" t="s">
        <v>157</v>
      </c>
      <c r="G86" s="177" t="s">
        <v>158</v>
      </c>
      <c r="H86" s="177" t="s">
        <v>159</v>
      </c>
      <c r="I86" s="178" t="s">
        <v>160</v>
      </c>
      <c r="J86" s="177" t="s">
        <v>120</v>
      </c>
      <c r="K86" s="179" t="s">
        <v>161</v>
      </c>
      <c r="L86" s="180"/>
      <c r="M86" s="81" t="s">
        <v>162</v>
      </c>
      <c r="N86" s="82" t="s">
        <v>42</v>
      </c>
      <c r="O86" s="82" t="s">
        <v>163</v>
      </c>
      <c r="P86" s="82" t="s">
        <v>164</v>
      </c>
      <c r="Q86" s="82" t="s">
        <v>165</v>
      </c>
      <c r="R86" s="82" t="s">
        <v>166</v>
      </c>
      <c r="S86" s="82" t="s">
        <v>167</v>
      </c>
      <c r="T86" s="83" t="s">
        <v>168</v>
      </c>
    </row>
    <row r="87" spans="2:65" s="1" customFormat="1" ht="29.25" customHeight="1">
      <c r="B87" s="41"/>
      <c r="C87" s="87" t="s">
        <v>121</v>
      </c>
      <c r="D87" s="63"/>
      <c r="E87" s="63"/>
      <c r="F87" s="63"/>
      <c r="G87" s="63"/>
      <c r="H87" s="63"/>
      <c r="I87" s="172"/>
      <c r="J87" s="181">
        <f>BK87</f>
        <v>0</v>
      </c>
      <c r="K87" s="63"/>
      <c r="L87" s="61"/>
      <c r="M87" s="84"/>
      <c r="N87" s="85"/>
      <c r="O87" s="85"/>
      <c r="P87" s="182">
        <f>P88+P113+P127+P136+P142</f>
        <v>0</v>
      </c>
      <c r="Q87" s="85"/>
      <c r="R87" s="182">
        <f>R88+R113+R127+R136+R142</f>
        <v>0</v>
      </c>
      <c r="S87" s="85"/>
      <c r="T87" s="183">
        <f>T88+T113+T127+T136+T142</f>
        <v>0</v>
      </c>
      <c r="AT87" s="24" t="s">
        <v>71</v>
      </c>
      <c r="AU87" s="24" t="s">
        <v>122</v>
      </c>
      <c r="BK87" s="184">
        <f>BK88+BK113+BK127+BK136+BK142</f>
        <v>0</v>
      </c>
    </row>
    <row r="88" spans="2:65" s="11" customFormat="1" ht="37.35" customHeight="1">
      <c r="B88" s="185"/>
      <c r="C88" s="186"/>
      <c r="D88" s="199" t="s">
        <v>71</v>
      </c>
      <c r="E88" s="265" t="s">
        <v>2338</v>
      </c>
      <c r="F88" s="265" t="s">
        <v>2338</v>
      </c>
      <c r="G88" s="186"/>
      <c r="H88" s="186"/>
      <c r="I88" s="189"/>
      <c r="J88" s="266">
        <f>BK88</f>
        <v>0</v>
      </c>
      <c r="K88" s="186"/>
      <c r="L88" s="191"/>
      <c r="M88" s="192"/>
      <c r="N88" s="193"/>
      <c r="O88" s="193"/>
      <c r="P88" s="194">
        <f>SUM(P89:P112)</f>
        <v>0</v>
      </c>
      <c r="Q88" s="193"/>
      <c r="R88" s="194">
        <f>SUM(R89:R112)</f>
        <v>0</v>
      </c>
      <c r="S88" s="193"/>
      <c r="T88" s="195">
        <f>SUM(T89:T112)</f>
        <v>0</v>
      </c>
      <c r="AR88" s="196" t="s">
        <v>79</v>
      </c>
      <c r="AT88" s="197" t="s">
        <v>71</v>
      </c>
      <c r="AU88" s="197" t="s">
        <v>72</v>
      </c>
      <c r="AY88" s="196" t="s">
        <v>171</v>
      </c>
      <c r="BK88" s="198">
        <f>SUM(BK89:BK112)</f>
        <v>0</v>
      </c>
    </row>
    <row r="89" spans="2:65" s="1" customFormat="1" ht="108" customHeight="1">
      <c r="B89" s="41"/>
      <c r="C89" s="202" t="s">
        <v>79</v>
      </c>
      <c r="D89" s="202" t="s">
        <v>173</v>
      </c>
      <c r="E89" s="203" t="s">
        <v>2339</v>
      </c>
      <c r="F89" s="204" t="s">
        <v>2340</v>
      </c>
      <c r="G89" s="205" t="s">
        <v>2341</v>
      </c>
      <c r="H89" s="206">
        <v>1</v>
      </c>
      <c r="I89" s="207"/>
      <c r="J89" s="208">
        <f t="shared" ref="J89:J112" si="0">ROUND(I89*H89,2)</f>
        <v>0</v>
      </c>
      <c r="K89" s="204" t="s">
        <v>21</v>
      </c>
      <c r="L89" s="61"/>
      <c r="M89" s="209" t="s">
        <v>21</v>
      </c>
      <c r="N89" s="210" t="s">
        <v>43</v>
      </c>
      <c r="O89" s="42"/>
      <c r="P89" s="211">
        <f t="shared" ref="P89:P112" si="1">O89*H89</f>
        <v>0</v>
      </c>
      <c r="Q89" s="211">
        <v>0</v>
      </c>
      <c r="R89" s="211">
        <f t="shared" ref="R89:R112" si="2">Q89*H89</f>
        <v>0</v>
      </c>
      <c r="S89" s="211">
        <v>0</v>
      </c>
      <c r="T89" s="212">
        <f t="shared" ref="T89:T112" si="3">S89*H89</f>
        <v>0</v>
      </c>
      <c r="AR89" s="24" t="s">
        <v>178</v>
      </c>
      <c r="AT89" s="24" t="s">
        <v>173</v>
      </c>
      <c r="AU89" s="24" t="s">
        <v>79</v>
      </c>
      <c r="AY89" s="24" t="s">
        <v>171</v>
      </c>
      <c r="BE89" s="213">
        <f t="shared" ref="BE89:BE112" si="4">IF(N89="základní",J89,0)</f>
        <v>0</v>
      </c>
      <c r="BF89" s="213">
        <f t="shared" ref="BF89:BF112" si="5">IF(N89="snížená",J89,0)</f>
        <v>0</v>
      </c>
      <c r="BG89" s="213">
        <f t="shared" ref="BG89:BG112" si="6">IF(N89="zákl. přenesená",J89,0)</f>
        <v>0</v>
      </c>
      <c r="BH89" s="213">
        <f t="shared" ref="BH89:BH112" si="7">IF(N89="sníž. přenesená",J89,0)</f>
        <v>0</v>
      </c>
      <c r="BI89" s="213">
        <f t="shared" ref="BI89:BI112" si="8">IF(N89="nulová",J89,0)</f>
        <v>0</v>
      </c>
      <c r="BJ89" s="24" t="s">
        <v>79</v>
      </c>
      <c r="BK89" s="213">
        <f t="shared" ref="BK89:BK112" si="9">ROUND(I89*H89,2)</f>
        <v>0</v>
      </c>
      <c r="BL89" s="24" t="s">
        <v>178</v>
      </c>
      <c r="BM89" s="24" t="s">
        <v>83</v>
      </c>
    </row>
    <row r="90" spans="2:65" s="1" customFormat="1" ht="22.5" customHeight="1">
      <c r="B90" s="41"/>
      <c r="C90" s="202" t="s">
        <v>83</v>
      </c>
      <c r="D90" s="202" t="s">
        <v>173</v>
      </c>
      <c r="E90" s="203" t="s">
        <v>2342</v>
      </c>
      <c r="F90" s="204" t="s">
        <v>2343</v>
      </c>
      <c r="G90" s="205" t="s">
        <v>588</v>
      </c>
      <c r="H90" s="206">
        <v>1</v>
      </c>
      <c r="I90" s="207"/>
      <c r="J90" s="208">
        <f t="shared" si="0"/>
        <v>0</v>
      </c>
      <c r="K90" s="204" t="s">
        <v>21</v>
      </c>
      <c r="L90" s="61"/>
      <c r="M90" s="209" t="s">
        <v>21</v>
      </c>
      <c r="N90" s="210" t="s">
        <v>43</v>
      </c>
      <c r="O90" s="42"/>
      <c r="P90" s="211">
        <f t="shared" si="1"/>
        <v>0</v>
      </c>
      <c r="Q90" s="211">
        <v>0</v>
      </c>
      <c r="R90" s="211">
        <f t="shared" si="2"/>
        <v>0</v>
      </c>
      <c r="S90" s="211">
        <v>0</v>
      </c>
      <c r="T90" s="212">
        <f t="shared" si="3"/>
        <v>0</v>
      </c>
      <c r="AR90" s="24" t="s">
        <v>178</v>
      </c>
      <c r="AT90" s="24" t="s">
        <v>173</v>
      </c>
      <c r="AU90" s="24" t="s">
        <v>79</v>
      </c>
      <c r="AY90" s="24" t="s">
        <v>171</v>
      </c>
      <c r="BE90" s="213">
        <f t="shared" si="4"/>
        <v>0</v>
      </c>
      <c r="BF90" s="213">
        <f t="shared" si="5"/>
        <v>0</v>
      </c>
      <c r="BG90" s="213">
        <f t="shared" si="6"/>
        <v>0</v>
      </c>
      <c r="BH90" s="213">
        <f t="shared" si="7"/>
        <v>0</v>
      </c>
      <c r="BI90" s="213">
        <f t="shared" si="8"/>
        <v>0</v>
      </c>
      <c r="BJ90" s="24" t="s">
        <v>79</v>
      </c>
      <c r="BK90" s="213">
        <f t="shared" si="9"/>
        <v>0</v>
      </c>
      <c r="BL90" s="24" t="s">
        <v>178</v>
      </c>
      <c r="BM90" s="24" t="s">
        <v>178</v>
      </c>
    </row>
    <row r="91" spans="2:65" s="1" customFormat="1" ht="22.5" customHeight="1">
      <c r="B91" s="41"/>
      <c r="C91" s="202" t="s">
        <v>99</v>
      </c>
      <c r="D91" s="202" t="s">
        <v>173</v>
      </c>
      <c r="E91" s="203" t="s">
        <v>2344</v>
      </c>
      <c r="F91" s="204" t="s">
        <v>2345</v>
      </c>
      <c r="G91" s="205" t="s">
        <v>588</v>
      </c>
      <c r="H91" s="206">
        <v>1</v>
      </c>
      <c r="I91" s="207"/>
      <c r="J91" s="208">
        <f t="shared" si="0"/>
        <v>0</v>
      </c>
      <c r="K91" s="204" t="s">
        <v>21</v>
      </c>
      <c r="L91" s="61"/>
      <c r="M91" s="209" t="s">
        <v>21</v>
      </c>
      <c r="N91" s="210" t="s">
        <v>43</v>
      </c>
      <c r="O91" s="42"/>
      <c r="P91" s="211">
        <f t="shared" si="1"/>
        <v>0</v>
      </c>
      <c r="Q91" s="211">
        <v>0</v>
      </c>
      <c r="R91" s="211">
        <f t="shared" si="2"/>
        <v>0</v>
      </c>
      <c r="S91" s="211">
        <v>0</v>
      </c>
      <c r="T91" s="212">
        <f t="shared" si="3"/>
        <v>0</v>
      </c>
      <c r="AR91" s="24" t="s">
        <v>178</v>
      </c>
      <c r="AT91" s="24" t="s">
        <v>173</v>
      </c>
      <c r="AU91" s="24" t="s">
        <v>79</v>
      </c>
      <c r="AY91" s="24" t="s">
        <v>171</v>
      </c>
      <c r="BE91" s="213">
        <f t="shared" si="4"/>
        <v>0</v>
      </c>
      <c r="BF91" s="213">
        <f t="shared" si="5"/>
        <v>0</v>
      </c>
      <c r="BG91" s="213">
        <f t="shared" si="6"/>
        <v>0</v>
      </c>
      <c r="BH91" s="213">
        <f t="shared" si="7"/>
        <v>0</v>
      </c>
      <c r="BI91" s="213">
        <f t="shared" si="8"/>
        <v>0</v>
      </c>
      <c r="BJ91" s="24" t="s">
        <v>79</v>
      </c>
      <c r="BK91" s="213">
        <f t="shared" si="9"/>
        <v>0</v>
      </c>
      <c r="BL91" s="24" t="s">
        <v>178</v>
      </c>
      <c r="BM91" s="24" t="s">
        <v>201</v>
      </c>
    </row>
    <row r="92" spans="2:65" s="1" customFormat="1" ht="22.5" customHeight="1">
      <c r="B92" s="41"/>
      <c r="C92" s="202" t="s">
        <v>178</v>
      </c>
      <c r="D92" s="202" t="s">
        <v>173</v>
      </c>
      <c r="E92" s="203" t="s">
        <v>2346</v>
      </c>
      <c r="F92" s="204" t="s">
        <v>2347</v>
      </c>
      <c r="G92" s="205" t="s">
        <v>588</v>
      </c>
      <c r="H92" s="206">
        <v>5</v>
      </c>
      <c r="I92" s="207"/>
      <c r="J92" s="208">
        <f t="shared" si="0"/>
        <v>0</v>
      </c>
      <c r="K92" s="204" t="s">
        <v>21</v>
      </c>
      <c r="L92" s="61"/>
      <c r="M92" s="209" t="s">
        <v>21</v>
      </c>
      <c r="N92" s="210" t="s">
        <v>43</v>
      </c>
      <c r="O92" s="42"/>
      <c r="P92" s="211">
        <f t="shared" si="1"/>
        <v>0</v>
      </c>
      <c r="Q92" s="211">
        <v>0</v>
      </c>
      <c r="R92" s="211">
        <f t="shared" si="2"/>
        <v>0</v>
      </c>
      <c r="S92" s="211">
        <v>0</v>
      </c>
      <c r="T92" s="212">
        <f t="shared" si="3"/>
        <v>0</v>
      </c>
      <c r="AR92" s="24" t="s">
        <v>178</v>
      </c>
      <c r="AT92" s="24" t="s">
        <v>173</v>
      </c>
      <c r="AU92" s="24" t="s">
        <v>79</v>
      </c>
      <c r="AY92" s="24" t="s">
        <v>171</v>
      </c>
      <c r="BE92" s="213">
        <f t="shared" si="4"/>
        <v>0</v>
      </c>
      <c r="BF92" s="213">
        <f t="shared" si="5"/>
        <v>0</v>
      </c>
      <c r="BG92" s="213">
        <f t="shared" si="6"/>
        <v>0</v>
      </c>
      <c r="BH92" s="213">
        <f t="shared" si="7"/>
        <v>0</v>
      </c>
      <c r="BI92" s="213">
        <f t="shared" si="8"/>
        <v>0</v>
      </c>
      <c r="BJ92" s="24" t="s">
        <v>79</v>
      </c>
      <c r="BK92" s="213">
        <f t="shared" si="9"/>
        <v>0</v>
      </c>
      <c r="BL92" s="24" t="s">
        <v>178</v>
      </c>
      <c r="BM92" s="24" t="s">
        <v>215</v>
      </c>
    </row>
    <row r="93" spans="2:65" s="1" customFormat="1" ht="22.5" customHeight="1">
      <c r="B93" s="41"/>
      <c r="C93" s="202" t="s">
        <v>196</v>
      </c>
      <c r="D93" s="202" t="s">
        <v>173</v>
      </c>
      <c r="E93" s="203" t="s">
        <v>2348</v>
      </c>
      <c r="F93" s="204" t="s">
        <v>2349</v>
      </c>
      <c r="G93" s="205" t="s">
        <v>588</v>
      </c>
      <c r="H93" s="206">
        <v>5</v>
      </c>
      <c r="I93" s="207"/>
      <c r="J93" s="208">
        <f t="shared" si="0"/>
        <v>0</v>
      </c>
      <c r="K93" s="204" t="s">
        <v>21</v>
      </c>
      <c r="L93" s="61"/>
      <c r="M93" s="209" t="s">
        <v>21</v>
      </c>
      <c r="N93" s="210" t="s">
        <v>43</v>
      </c>
      <c r="O93" s="42"/>
      <c r="P93" s="211">
        <f t="shared" si="1"/>
        <v>0</v>
      </c>
      <c r="Q93" s="211">
        <v>0</v>
      </c>
      <c r="R93" s="211">
        <f t="shared" si="2"/>
        <v>0</v>
      </c>
      <c r="S93" s="211">
        <v>0</v>
      </c>
      <c r="T93" s="212">
        <f t="shared" si="3"/>
        <v>0</v>
      </c>
      <c r="AR93" s="24" t="s">
        <v>178</v>
      </c>
      <c r="AT93" s="24" t="s">
        <v>173</v>
      </c>
      <c r="AU93" s="24" t="s">
        <v>79</v>
      </c>
      <c r="AY93" s="24" t="s">
        <v>171</v>
      </c>
      <c r="BE93" s="213">
        <f t="shared" si="4"/>
        <v>0</v>
      </c>
      <c r="BF93" s="213">
        <f t="shared" si="5"/>
        <v>0</v>
      </c>
      <c r="BG93" s="213">
        <f t="shared" si="6"/>
        <v>0</v>
      </c>
      <c r="BH93" s="213">
        <f t="shared" si="7"/>
        <v>0</v>
      </c>
      <c r="BI93" s="213">
        <f t="shared" si="8"/>
        <v>0</v>
      </c>
      <c r="BJ93" s="24" t="s">
        <v>79</v>
      </c>
      <c r="BK93" s="213">
        <f t="shared" si="9"/>
        <v>0</v>
      </c>
      <c r="BL93" s="24" t="s">
        <v>178</v>
      </c>
      <c r="BM93" s="24" t="s">
        <v>226</v>
      </c>
    </row>
    <row r="94" spans="2:65" s="1" customFormat="1" ht="22.5" customHeight="1">
      <c r="B94" s="41"/>
      <c r="C94" s="202" t="s">
        <v>201</v>
      </c>
      <c r="D94" s="202" t="s">
        <v>173</v>
      </c>
      <c r="E94" s="203" t="s">
        <v>2350</v>
      </c>
      <c r="F94" s="204" t="s">
        <v>2347</v>
      </c>
      <c r="G94" s="205" t="s">
        <v>588</v>
      </c>
      <c r="H94" s="206">
        <v>5</v>
      </c>
      <c r="I94" s="207"/>
      <c r="J94" s="208">
        <f t="shared" si="0"/>
        <v>0</v>
      </c>
      <c r="K94" s="204" t="s">
        <v>21</v>
      </c>
      <c r="L94" s="61"/>
      <c r="M94" s="209" t="s">
        <v>21</v>
      </c>
      <c r="N94" s="210" t="s">
        <v>43</v>
      </c>
      <c r="O94" s="42"/>
      <c r="P94" s="211">
        <f t="shared" si="1"/>
        <v>0</v>
      </c>
      <c r="Q94" s="211">
        <v>0</v>
      </c>
      <c r="R94" s="211">
        <f t="shared" si="2"/>
        <v>0</v>
      </c>
      <c r="S94" s="211">
        <v>0</v>
      </c>
      <c r="T94" s="212">
        <f t="shared" si="3"/>
        <v>0</v>
      </c>
      <c r="AR94" s="24" t="s">
        <v>178</v>
      </c>
      <c r="AT94" s="24" t="s">
        <v>173</v>
      </c>
      <c r="AU94" s="24" t="s">
        <v>79</v>
      </c>
      <c r="AY94" s="24" t="s">
        <v>171</v>
      </c>
      <c r="BE94" s="213">
        <f t="shared" si="4"/>
        <v>0</v>
      </c>
      <c r="BF94" s="213">
        <f t="shared" si="5"/>
        <v>0</v>
      </c>
      <c r="BG94" s="213">
        <f t="shared" si="6"/>
        <v>0</v>
      </c>
      <c r="BH94" s="213">
        <f t="shared" si="7"/>
        <v>0</v>
      </c>
      <c r="BI94" s="213">
        <f t="shared" si="8"/>
        <v>0</v>
      </c>
      <c r="BJ94" s="24" t="s">
        <v>79</v>
      </c>
      <c r="BK94" s="213">
        <f t="shared" si="9"/>
        <v>0</v>
      </c>
      <c r="BL94" s="24" t="s">
        <v>178</v>
      </c>
      <c r="BM94" s="24" t="s">
        <v>245</v>
      </c>
    </row>
    <row r="95" spans="2:65" s="1" customFormat="1" ht="22.5" customHeight="1">
      <c r="B95" s="41"/>
      <c r="C95" s="202" t="s">
        <v>209</v>
      </c>
      <c r="D95" s="202" t="s">
        <v>173</v>
      </c>
      <c r="E95" s="203" t="s">
        <v>2351</v>
      </c>
      <c r="F95" s="204" t="s">
        <v>2347</v>
      </c>
      <c r="G95" s="205" t="s">
        <v>588</v>
      </c>
      <c r="H95" s="206">
        <v>5</v>
      </c>
      <c r="I95" s="207"/>
      <c r="J95" s="208">
        <f t="shared" si="0"/>
        <v>0</v>
      </c>
      <c r="K95" s="204" t="s">
        <v>21</v>
      </c>
      <c r="L95" s="61"/>
      <c r="M95" s="209" t="s">
        <v>21</v>
      </c>
      <c r="N95" s="210" t="s">
        <v>43</v>
      </c>
      <c r="O95" s="42"/>
      <c r="P95" s="211">
        <f t="shared" si="1"/>
        <v>0</v>
      </c>
      <c r="Q95" s="211">
        <v>0</v>
      </c>
      <c r="R95" s="211">
        <f t="shared" si="2"/>
        <v>0</v>
      </c>
      <c r="S95" s="211">
        <v>0</v>
      </c>
      <c r="T95" s="212">
        <f t="shared" si="3"/>
        <v>0</v>
      </c>
      <c r="AR95" s="24" t="s">
        <v>178</v>
      </c>
      <c r="AT95" s="24" t="s">
        <v>173</v>
      </c>
      <c r="AU95" s="24" t="s">
        <v>79</v>
      </c>
      <c r="AY95" s="24" t="s">
        <v>171</v>
      </c>
      <c r="BE95" s="213">
        <f t="shared" si="4"/>
        <v>0</v>
      </c>
      <c r="BF95" s="213">
        <f t="shared" si="5"/>
        <v>0</v>
      </c>
      <c r="BG95" s="213">
        <f t="shared" si="6"/>
        <v>0</v>
      </c>
      <c r="BH95" s="213">
        <f t="shared" si="7"/>
        <v>0</v>
      </c>
      <c r="BI95" s="213">
        <f t="shared" si="8"/>
        <v>0</v>
      </c>
      <c r="BJ95" s="24" t="s">
        <v>79</v>
      </c>
      <c r="BK95" s="213">
        <f t="shared" si="9"/>
        <v>0</v>
      </c>
      <c r="BL95" s="24" t="s">
        <v>178</v>
      </c>
      <c r="BM95" s="24" t="s">
        <v>258</v>
      </c>
    </row>
    <row r="96" spans="2:65" s="1" customFormat="1" ht="22.5" customHeight="1">
      <c r="B96" s="41"/>
      <c r="C96" s="202" t="s">
        <v>215</v>
      </c>
      <c r="D96" s="202" t="s">
        <v>173</v>
      </c>
      <c r="E96" s="203" t="s">
        <v>2352</v>
      </c>
      <c r="F96" s="204" t="s">
        <v>2353</v>
      </c>
      <c r="G96" s="205" t="s">
        <v>588</v>
      </c>
      <c r="H96" s="206">
        <v>8</v>
      </c>
      <c r="I96" s="207"/>
      <c r="J96" s="208">
        <f t="shared" si="0"/>
        <v>0</v>
      </c>
      <c r="K96" s="204" t="s">
        <v>21</v>
      </c>
      <c r="L96" s="61"/>
      <c r="M96" s="209" t="s">
        <v>21</v>
      </c>
      <c r="N96" s="210" t="s">
        <v>43</v>
      </c>
      <c r="O96" s="42"/>
      <c r="P96" s="211">
        <f t="shared" si="1"/>
        <v>0</v>
      </c>
      <c r="Q96" s="211">
        <v>0</v>
      </c>
      <c r="R96" s="211">
        <f t="shared" si="2"/>
        <v>0</v>
      </c>
      <c r="S96" s="211">
        <v>0</v>
      </c>
      <c r="T96" s="212">
        <f t="shared" si="3"/>
        <v>0</v>
      </c>
      <c r="AR96" s="24" t="s">
        <v>178</v>
      </c>
      <c r="AT96" s="24" t="s">
        <v>173</v>
      </c>
      <c r="AU96" s="24" t="s">
        <v>79</v>
      </c>
      <c r="AY96" s="24" t="s">
        <v>171</v>
      </c>
      <c r="BE96" s="213">
        <f t="shared" si="4"/>
        <v>0</v>
      </c>
      <c r="BF96" s="213">
        <f t="shared" si="5"/>
        <v>0</v>
      </c>
      <c r="BG96" s="213">
        <f t="shared" si="6"/>
        <v>0</v>
      </c>
      <c r="BH96" s="213">
        <f t="shared" si="7"/>
        <v>0</v>
      </c>
      <c r="BI96" s="213">
        <f t="shared" si="8"/>
        <v>0</v>
      </c>
      <c r="BJ96" s="24" t="s">
        <v>79</v>
      </c>
      <c r="BK96" s="213">
        <f t="shared" si="9"/>
        <v>0</v>
      </c>
      <c r="BL96" s="24" t="s">
        <v>178</v>
      </c>
      <c r="BM96" s="24" t="s">
        <v>273</v>
      </c>
    </row>
    <row r="97" spans="2:65" s="1" customFormat="1" ht="22.5" customHeight="1">
      <c r="B97" s="41"/>
      <c r="C97" s="202" t="s">
        <v>220</v>
      </c>
      <c r="D97" s="202" t="s">
        <v>173</v>
      </c>
      <c r="E97" s="203" t="s">
        <v>2354</v>
      </c>
      <c r="F97" s="204" t="s">
        <v>2355</v>
      </c>
      <c r="G97" s="205" t="s">
        <v>588</v>
      </c>
      <c r="H97" s="206">
        <v>4</v>
      </c>
      <c r="I97" s="207"/>
      <c r="J97" s="208">
        <f t="shared" si="0"/>
        <v>0</v>
      </c>
      <c r="K97" s="204" t="s">
        <v>21</v>
      </c>
      <c r="L97" s="61"/>
      <c r="M97" s="209" t="s">
        <v>21</v>
      </c>
      <c r="N97" s="210" t="s">
        <v>43</v>
      </c>
      <c r="O97" s="42"/>
      <c r="P97" s="211">
        <f t="shared" si="1"/>
        <v>0</v>
      </c>
      <c r="Q97" s="211">
        <v>0</v>
      </c>
      <c r="R97" s="211">
        <f t="shared" si="2"/>
        <v>0</v>
      </c>
      <c r="S97" s="211">
        <v>0</v>
      </c>
      <c r="T97" s="212">
        <f t="shared" si="3"/>
        <v>0</v>
      </c>
      <c r="AR97" s="24" t="s">
        <v>178</v>
      </c>
      <c r="AT97" s="24" t="s">
        <v>173</v>
      </c>
      <c r="AU97" s="24" t="s">
        <v>79</v>
      </c>
      <c r="AY97" s="24" t="s">
        <v>171</v>
      </c>
      <c r="BE97" s="213">
        <f t="shared" si="4"/>
        <v>0</v>
      </c>
      <c r="BF97" s="213">
        <f t="shared" si="5"/>
        <v>0</v>
      </c>
      <c r="BG97" s="213">
        <f t="shared" si="6"/>
        <v>0</v>
      </c>
      <c r="BH97" s="213">
        <f t="shared" si="7"/>
        <v>0</v>
      </c>
      <c r="BI97" s="213">
        <f t="shared" si="8"/>
        <v>0</v>
      </c>
      <c r="BJ97" s="24" t="s">
        <v>79</v>
      </c>
      <c r="BK97" s="213">
        <f t="shared" si="9"/>
        <v>0</v>
      </c>
      <c r="BL97" s="24" t="s">
        <v>178</v>
      </c>
      <c r="BM97" s="24" t="s">
        <v>284</v>
      </c>
    </row>
    <row r="98" spans="2:65" s="1" customFormat="1" ht="44.25" customHeight="1">
      <c r="B98" s="41"/>
      <c r="C98" s="202" t="s">
        <v>226</v>
      </c>
      <c r="D98" s="202" t="s">
        <v>173</v>
      </c>
      <c r="E98" s="203" t="s">
        <v>2356</v>
      </c>
      <c r="F98" s="204" t="s">
        <v>2357</v>
      </c>
      <c r="G98" s="205" t="s">
        <v>588</v>
      </c>
      <c r="H98" s="206">
        <v>1</v>
      </c>
      <c r="I98" s="207"/>
      <c r="J98" s="208">
        <f t="shared" si="0"/>
        <v>0</v>
      </c>
      <c r="K98" s="204" t="s">
        <v>21</v>
      </c>
      <c r="L98" s="61"/>
      <c r="M98" s="209" t="s">
        <v>21</v>
      </c>
      <c r="N98" s="210" t="s">
        <v>43</v>
      </c>
      <c r="O98" s="42"/>
      <c r="P98" s="211">
        <f t="shared" si="1"/>
        <v>0</v>
      </c>
      <c r="Q98" s="211">
        <v>0</v>
      </c>
      <c r="R98" s="211">
        <f t="shared" si="2"/>
        <v>0</v>
      </c>
      <c r="S98" s="211">
        <v>0</v>
      </c>
      <c r="T98" s="212">
        <f t="shared" si="3"/>
        <v>0</v>
      </c>
      <c r="AR98" s="24" t="s">
        <v>178</v>
      </c>
      <c r="AT98" s="24" t="s">
        <v>173</v>
      </c>
      <c r="AU98" s="24" t="s">
        <v>79</v>
      </c>
      <c r="AY98" s="24" t="s">
        <v>171</v>
      </c>
      <c r="BE98" s="213">
        <f t="shared" si="4"/>
        <v>0</v>
      </c>
      <c r="BF98" s="213">
        <f t="shared" si="5"/>
        <v>0</v>
      </c>
      <c r="BG98" s="213">
        <f t="shared" si="6"/>
        <v>0</v>
      </c>
      <c r="BH98" s="213">
        <f t="shared" si="7"/>
        <v>0</v>
      </c>
      <c r="BI98" s="213">
        <f t="shared" si="8"/>
        <v>0</v>
      </c>
      <c r="BJ98" s="24" t="s">
        <v>79</v>
      </c>
      <c r="BK98" s="213">
        <f t="shared" si="9"/>
        <v>0</v>
      </c>
      <c r="BL98" s="24" t="s">
        <v>178</v>
      </c>
      <c r="BM98" s="24" t="s">
        <v>297</v>
      </c>
    </row>
    <row r="99" spans="2:65" s="1" customFormat="1" ht="44.25" customHeight="1">
      <c r="B99" s="41"/>
      <c r="C99" s="202" t="s">
        <v>238</v>
      </c>
      <c r="D99" s="202" t="s">
        <v>173</v>
      </c>
      <c r="E99" s="203" t="s">
        <v>2358</v>
      </c>
      <c r="F99" s="204" t="s">
        <v>2359</v>
      </c>
      <c r="G99" s="205" t="s">
        <v>588</v>
      </c>
      <c r="H99" s="206">
        <v>1</v>
      </c>
      <c r="I99" s="207"/>
      <c r="J99" s="208">
        <f t="shared" si="0"/>
        <v>0</v>
      </c>
      <c r="K99" s="204" t="s">
        <v>21</v>
      </c>
      <c r="L99" s="61"/>
      <c r="M99" s="209" t="s">
        <v>21</v>
      </c>
      <c r="N99" s="210" t="s">
        <v>43</v>
      </c>
      <c r="O99" s="42"/>
      <c r="P99" s="211">
        <f t="shared" si="1"/>
        <v>0</v>
      </c>
      <c r="Q99" s="211">
        <v>0</v>
      </c>
      <c r="R99" s="211">
        <f t="shared" si="2"/>
        <v>0</v>
      </c>
      <c r="S99" s="211">
        <v>0</v>
      </c>
      <c r="T99" s="212">
        <f t="shared" si="3"/>
        <v>0</v>
      </c>
      <c r="AR99" s="24" t="s">
        <v>178</v>
      </c>
      <c r="AT99" s="24" t="s">
        <v>173</v>
      </c>
      <c r="AU99" s="24" t="s">
        <v>79</v>
      </c>
      <c r="AY99" s="24" t="s">
        <v>171</v>
      </c>
      <c r="BE99" s="213">
        <f t="shared" si="4"/>
        <v>0</v>
      </c>
      <c r="BF99" s="213">
        <f t="shared" si="5"/>
        <v>0</v>
      </c>
      <c r="BG99" s="213">
        <f t="shared" si="6"/>
        <v>0</v>
      </c>
      <c r="BH99" s="213">
        <f t="shared" si="7"/>
        <v>0</v>
      </c>
      <c r="BI99" s="213">
        <f t="shared" si="8"/>
        <v>0</v>
      </c>
      <c r="BJ99" s="24" t="s">
        <v>79</v>
      </c>
      <c r="BK99" s="213">
        <f t="shared" si="9"/>
        <v>0</v>
      </c>
      <c r="BL99" s="24" t="s">
        <v>178</v>
      </c>
      <c r="BM99" s="24" t="s">
        <v>310</v>
      </c>
    </row>
    <row r="100" spans="2:65" s="1" customFormat="1" ht="22.5" customHeight="1">
      <c r="B100" s="41"/>
      <c r="C100" s="202" t="s">
        <v>245</v>
      </c>
      <c r="D100" s="202" t="s">
        <v>173</v>
      </c>
      <c r="E100" s="203" t="s">
        <v>2360</v>
      </c>
      <c r="F100" s="204" t="s">
        <v>2361</v>
      </c>
      <c r="G100" s="205" t="s">
        <v>588</v>
      </c>
      <c r="H100" s="206">
        <v>1</v>
      </c>
      <c r="I100" s="207"/>
      <c r="J100" s="208">
        <f t="shared" si="0"/>
        <v>0</v>
      </c>
      <c r="K100" s="204" t="s">
        <v>21</v>
      </c>
      <c r="L100" s="61"/>
      <c r="M100" s="209" t="s">
        <v>21</v>
      </c>
      <c r="N100" s="210" t="s">
        <v>43</v>
      </c>
      <c r="O100" s="42"/>
      <c r="P100" s="211">
        <f t="shared" si="1"/>
        <v>0</v>
      </c>
      <c r="Q100" s="211">
        <v>0</v>
      </c>
      <c r="R100" s="211">
        <f t="shared" si="2"/>
        <v>0</v>
      </c>
      <c r="S100" s="211">
        <v>0</v>
      </c>
      <c r="T100" s="212">
        <f t="shared" si="3"/>
        <v>0</v>
      </c>
      <c r="AR100" s="24" t="s">
        <v>178</v>
      </c>
      <c r="AT100" s="24" t="s">
        <v>173</v>
      </c>
      <c r="AU100" s="24" t="s">
        <v>79</v>
      </c>
      <c r="AY100" s="24" t="s">
        <v>171</v>
      </c>
      <c r="BE100" s="213">
        <f t="shared" si="4"/>
        <v>0</v>
      </c>
      <c r="BF100" s="213">
        <f t="shared" si="5"/>
        <v>0</v>
      </c>
      <c r="BG100" s="213">
        <f t="shared" si="6"/>
        <v>0</v>
      </c>
      <c r="BH100" s="213">
        <f t="shared" si="7"/>
        <v>0</v>
      </c>
      <c r="BI100" s="213">
        <f t="shared" si="8"/>
        <v>0</v>
      </c>
      <c r="BJ100" s="24" t="s">
        <v>79</v>
      </c>
      <c r="BK100" s="213">
        <f t="shared" si="9"/>
        <v>0</v>
      </c>
      <c r="BL100" s="24" t="s">
        <v>178</v>
      </c>
      <c r="BM100" s="24" t="s">
        <v>330</v>
      </c>
    </row>
    <row r="101" spans="2:65" s="1" customFormat="1" ht="31.5" customHeight="1">
      <c r="B101" s="41"/>
      <c r="C101" s="202" t="s">
        <v>251</v>
      </c>
      <c r="D101" s="202" t="s">
        <v>173</v>
      </c>
      <c r="E101" s="203" t="s">
        <v>2362</v>
      </c>
      <c r="F101" s="204" t="s">
        <v>2363</v>
      </c>
      <c r="G101" s="205" t="s">
        <v>588</v>
      </c>
      <c r="H101" s="206">
        <v>2</v>
      </c>
      <c r="I101" s="207"/>
      <c r="J101" s="208">
        <f t="shared" si="0"/>
        <v>0</v>
      </c>
      <c r="K101" s="204" t="s">
        <v>21</v>
      </c>
      <c r="L101" s="61"/>
      <c r="M101" s="209" t="s">
        <v>21</v>
      </c>
      <c r="N101" s="210" t="s">
        <v>43</v>
      </c>
      <c r="O101" s="42"/>
      <c r="P101" s="211">
        <f t="shared" si="1"/>
        <v>0</v>
      </c>
      <c r="Q101" s="211">
        <v>0</v>
      </c>
      <c r="R101" s="211">
        <f t="shared" si="2"/>
        <v>0</v>
      </c>
      <c r="S101" s="211">
        <v>0</v>
      </c>
      <c r="T101" s="212">
        <f t="shared" si="3"/>
        <v>0</v>
      </c>
      <c r="AR101" s="24" t="s">
        <v>178</v>
      </c>
      <c r="AT101" s="24" t="s">
        <v>173</v>
      </c>
      <c r="AU101" s="24" t="s">
        <v>79</v>
      </c>
      <c r="AY101" s="24" t="s">
        <v>171</v>
      </c>
      <c r="BE101" s="213">
        <f t="shared" si="4"/>
        <v>0</v>
      </c>
      <c r="BF101" s="213">
        <f t="shared" si="5"/>
        <v>0</v>
      </c>
      <c r="BG101" s="213">
        <f t="shared" si="6"/>
        <v>0</v>
      </c>
      <c r="BH101" s="213">
        <f t="shared" si="7"/>
        <v>0</v>
      </c>
      <c r="BI101" s="213">
        <f t="shared" si="8"/>
        <v>0</v>
      </c>
      <c r="BJ101" s="24" t="s">
        <v>79</v>
      </c>
      <c r="BK101" s="213">
        <f t="shared" si="9"/>
        <v>0</v>
      </c>
      <c r="BL101" s="24" t="s">
        <v>178</v>
      </c>
      <c r="BM101" s="24" t="s">
        <v>354</v>
      </c>
    </row>
    <row r="102" spans="2:65" s="1" customFormat="1" ht="31.5" customHeight="1">
      <c r="B102" s="41"/>
      <c r="C102" s="202" t="s">
        <v>258</v>
      </c>
      <c r="D102" s="202" t="s">
        <v>173</v>
      </c>
      <c r="E102" s="203" t="s">
        <v>2364</v>
      </c>
      <c r="F102" s="204" t="s">
        <v>2365</v>
      </c>
      <c r="G102" s="205" t="s">
        <v>2341</v>
      </c>
      <c r="H102" s="206">
        <v>1</v>
      </c>
      <c r="I102" s="207"/>
      <c r="J102" s="208">
        <f t="shared" si="0"/>
        <v>0</v>
      </c>
      <c r="K102" s="204" t="s">
        <v>21</v>
      </c>
      <c r="L102" s="61"/>
      <c r="M102" s="209" t="s">
        <v>21</v>
      </c>
      <c r="N102" s="210" t="s">
        <v>43</v>
      </c>
      <c r="O102" s="42"/>
      <c r="P102" s="211">
        <f t="shared" si="1"/>
        <v>0</v>
      </c>
      <c r="Q102" s="211">
        <v>0</v>
      </c>
      <c r="R102" s="211">
        <f t="shared" si="2"/>
        <v>0</v>
      </c>
      <c r="S102" s="211">
        <v>0</v>
      </c>
      <c r="T102" s="212">
        <f t="shared" si="3"/>
        <v>0</v>
      </c>
      <c r="AR102" s="24" t="s">
        <v>178</v>
      </c>
      <c r="AT102" s="24" t="s">
        <v>173</v>
      </c>
      <c r="AU102" s="24" t="s">
        <v>79</v>
      </c>
      <c r="AY102" s="24" t="s">
        <v>171</v>
      </c>
      <c r="BE102" s="213">
        <f t="shared" si="4"/>
        <v>0</v>
      </c>
      <c r="BF102" s="213">
        <f t="shared" si="5"/>
        <v>0</v>
      </c>
      <c r="BG102" s="213">
        <f t="shared" si="6"/>
        <v>0</v>
      </c>
      <c r="BH102" s="213">
        <f t="shared" si="7"/>
        <v>0</v>
      </c>
      <c r="BI102" s="213">
        <f t="shared" si="8"/>
        <v>0</v>
      </c>
      <c r="BJ102" s="24" t="s">
        <v>79</v>
      </c>
      <c r="BK102" s="213">
        <f t="shared" si="9"/>
        <v>0</v>
      </c>
      <c r="BL102" s="24" t="s">
        <v>178</v>
      </c>
      <c r="BM102" s="24" t="s">
        <v>365</v>
      </c>
    </row>
    <row r="103" spans="2:65" s="1" customFormat="1" ht="22.5" customHeight="1">
      <c r="B103" s="41"/>
      <c r="C103" s="202" t="s">
        <v>10</v>
      </c>
      <c r="D103" s="202" t="s">
        <v>173</v>
      </c>
      <c r="E103" s="203" t="s">
        <v>2366</v>
      </c>
      <c r="F103" s="204" t="s">
        <v>2367</v>
      </c>
      <c r="G103" s="205" t="s">
        <v>588</v>
      </c>
      <c r="H103" s="206">
        <v>1</v>
      </c>
      <c r="I103" s="207"/>
      <c r="J103" s="208">
        <f t="shared" si="0"/>
        <v>0</v>
      </c>
      <c r="K103" s="204" t="s">
        <v>21</v>
      </c>
      <c r="L103" s="61"/>
      <c r="M103" s="209" t="s">
        <v>21</v>
      </c>
      <c r="N103" s="210" t="s">
        <v>43</v>
      </c>
      <c r="O103" s="42"/>
      <c r="P103" s="211">
        <f t="shared" si="1"/>
        <v>0</v>
      </c>
      <c r="Q103" s="211">
        <v>0</v>
      </c>
      <c r="R103" s="211">
        <f t="shared" si="2"/>
        <v>0</v>
      </c>
      <c r="S103" s="211">
        <v>0</v>
      </c>
      <c r="T103" s="212">
        <f t="shared" si="3"/>
        <v>0</v>
      </c>
      <c r="AR103" s="24" t="s">
        <v>178</v>
      </c>
      <c r="AT103" s="24" t="s">
        <v>173</v>
      </c>
      <c r="AU103" s="24" t="s">
        <v>79</v>
      </c>
      <c r="AY103" s="24" t="s">
        <v>171</v>
      </c>
      <c r="BE103" s="213">
        <f t="shared" si="4"/>
        <v>0</v>
      </c>
      <c r="BF103" s="213">
        <f t="shared" si="5"/>
        <v>0</v>
      </c>
      <c r="BG103" s="213">
        <f t="shared" si="6"/>
        <v>0</v>
      </c>
      <c r="BH103" s="213">
        <f t="shared" si="7"/>
        <v>0</v>
      </c>
      <c r="BI103" s="213">
        <f t="shared" si="8"/>
        <v>0</v>
      </c>
      <c r="BJ103" s="24" t="s">
        <v>79</v>
      </c>
      <c r="BK103" s="213">
        <f t="shared" si="9"/>
        <v>0</v>
      </c>
      <c r="BL103" s="24" t="s">
        <v>178</v>
      </c>
      <c r="BM103" s="24" t="s">
        <v>377</v>
      </c>
    </row>
    <row r="104" spans="2:65" s="1" customFormat="1" ht="22.5" customHeight="1">
      <c r="B104" s="41"/>
      <c r="C104" s="202" t="s">
        <v>273</v>
      </c>
      <c r="D104" s="202" t="s">
        <v>173</v>
      </c>
      <c r="E104" s="203" t="s">
        <v>2368</v>
      </c>
      <c r="F104" s="204" t="s">
        <v>2369</v>
      </c>
      <c r="G104" s="205" t="s">
        <v>588</v>
      </c>
      <c r="H104" s="206">
        <v>3</v>
      </c>
      <c r="I104" s="207"/>
      <c r="J104" s="208">
        <f t="shared" si="0"/>
        <v>0</v>
      </c>
      <c r="K104" s="204" t="s">
        <v>21</v>
      </c>
      <c r="L104" s="61"/>
      <c r="M104" s="209" t="s">
        <v>21</v>
      </c>
      <c r="N104" s="210" t="s">
        <v>43</v>
      </c>
      <c r="O104" s="42"/>
      <c r="P104" s="211">
        <f t="shared" si="1"/>
        <v>0</v>
      </c>
      <c r="Q104" s="211">
        <v>0</v>
      </c>
      <c r="R104" s="211">
        <f t="shared" si="2"/>
        <v>0</v>
      </c>
      <c r="S104" s="211">
        <v>0</v>
      </c>
      <c r="T104" s="212">
        <f t="shared" si="3"/>
        <v>0</v>
      </c>
      <c r="AR104" s="24" t="s">
        <v>178</v>
      </c>
      <c r="AT104" s="24" t="s">
        <v>173</v>
      </c>
      <c r="AU104" s="24" t="s">
        <v>79</v>
      </c>
      <c r="AY104" s="24" t="s">
        <v>171</v>
      </c>
      <c r="BE104" s="213">
        <f t="shared" si="4"/>
        <v>0</v>
      </c>
      <c r="BF104" s="213">
        <f t="shared" si="5"/>
        <v>0</v>
      </c>
      <c r="BG104" s="213">
        <f t="shared" si="6"/>
        <v>0</v>
      </c>
      <c r="BH104" s="213">
        <f t="shared" si="7"/>
        <v>0</v>
      </c>
      <c r="BI104" s="213">
        <f t="shared" si="8"/>
        <v>0</v>
      </c>
      <c r="BJ104" s="24" t="s">
        <v>79</v>
      </c>
      <c r="BK104" s="213">
        <f t="shared" si="9"/>
        <v>0</v>
      </c>
      <c r="BL104" s="24" t="s">
        <v>178</v>
      </c>
      <c r="BM104" s="24" t="s">
        <v>362</v>
      </c>
    </row>
    <row r="105" spans="2:65" s="1" customFormat="1" ht="22.5" customHeight="1">
      <c r="B105" s="41"/>
      <c r="C105" s="202" t="s">
        <v>278</v>
      </c>
      <c r="D105" s="202" t="s">
        <v>173</v>
      </c>
      <c r="E105" s="203" t="s">
        <v>2370</v>
      </c>
      <c r="F105" s="204" t="s">
        <v>2371</v>
      </c>
      <c r="G105" s="205" t="s">
        <v>588</v>
      </c>
      <c r="H105" s="206">
        <v>3</v>
      </c>
      <c r="I105" s="207"/>
      <c r="J105" s="208">
        <f t="shared" si="0"/>
        <v>0</v>
      </c>
      <c r="K105" s="204" t="s">
        <v>21</v>
      </c>
      <c r="L105" s="61"/>
      <c r="M105" s="209" t="s">
        <v>21</v>
      </c>
      <c r="N105" s="210" t="s">
        <v>43</v>
      </c>
      <c r="O105" s="42"/>
      <c r="P105" s="211">
        <f t="shared" si="1"/>
        <v>0</v>
      </c>
      <c r="Q105" s="211">
        <v>0</v>
      </c>
      <c r="R105" s="211">
        <f t="shared" si="2"/>
        <v>0</v>
      </c>
      <c r="S105" s="211">
        <v>0</v>
      </c>
      <c r="T105" s="212">
        <f t="shared" si="3"/>
        <v>0</v>
      </c>
      <c r="AR105" s="24" t="s">
        <v>178</v>
      </c>
      <c r="AT105" s="24" t="s">
        <v>173</v>
      </c>
      <c r="AU105" s="24" t="s">
        <v>79</v>
      </c>
      <c r="AY105" s="24" t="s">
        <v>171</v>
      </c>
      <c r="BE105" s="213">
        <f t="shared" si="4"/>
        <v>0</v>
      </c>
      <c r="BF105" s="213">
        <f t="shared" si="5"/>
        <v>0</v>
      </c>
      <c r="BG105" s="213">
        <f t="shared" si="6"/>
        <v>0</v>
      </c>
      <c r="BH105" s="213">
        <f t="shared" si="7"/>
        <v>0</v>
      </c>
      <c r="BI105" s="213">
        <f t="shared" si="8"/>
        <v>0</v>
      </c>
      <c r="BJ105" s="24" t="s">
        <v>79</v>
      </c>
      <c r="BK105" s="213">
        <f t="shared" si="9"/>
        <v>0</v>
      </c>
      <c r="BL105" s="24" t="s">
        <v>178</v>
      </c>
      <c r="BM105" s="24" t="s">
        <v>407</v>
      </c>
    </row>
    <row r="106" spans="2:65" s="1" customFormat="1" ht="22.5" customHeight="1">
      <c r="B106" s="41"/>
      <c r="C106" s="202" t="s">
        <v>284</v>
      </c>
      <c r="D106" s="202" t="s">
        <v>173</v>
      </c>
      <c r="E106" s="203" t="s">
        <v>2372</v>
      </c>
      <c r="F106" s="204" t="s">
        <v>2373</v>
      </c>
      <c r="G106" s="205" t="s">
        <v>184</v>
      </c>
      <c r="H106" s="206">
        <v>86</v>
      </c>
      <c r="I106" s="207"/>
      <c r="J106" s="208">
        <f t="shared" si="0"/>
        <v>0</v>
      </c>
      <c r="K106" s="204" t="s">
        <v>21</v>
      </c>
      <c r="L106" s="61"/>
      <c r="M106" s="209" t="s">
        <v>21</v>
      </c>
      <c r="N106" s="210" t="s">
        <v>43</v>
      </c>
      <c r="O106" s="42"/>
      <c r="P106" s="211">
        <f t="shared" si="1"/>
        <v>0</v>
      </c>
      <c r="Q106" s="211">
        <v>0</v>
      </c>
      <c r="R106" s="211">
        <f t="shared" si="2"/>
        <v>0</v>
      </c>
      <c r="S106" s="211">
        <v>0</v>
      </c>
      <c r="T106" s="212">
        <f t="shared" si="3"/>
        <v>0</v>
      </c>
      <c r="AR106" s="24" t="s">
        <v>178</v>
      </c>
      <c r="AT106" s="24" t="s">
        <v>173</v>
      </c>
      <c r="AU106" s="24" t="s">
        <v>79</v>
      </c>
      <c r="AY106" s="24" t="s">
        <v>171</v>
      </c>
      <c r="BE106" s="213">
        <f t="shared" si="4"/>
        <v>0</v>
      </c>
      <c r="BF106" s="213">
        <f t="shared" si="5"/>
        <v>0</v>
      </c>
      <c r="BG106" s="213">
        <f t="shared" si="6"/>
        <v>0</v>
      </c>
      <c r="BH106" s="213">
        <f t="shared" si="7"/>
        <v>0</v>
      </c>
      <c r="BI106" s="213">
        <f t="shared" si="8"/>
        <v>0</v>
      </c>
      <c r="BJ106" s="24" t="s">
        <v>79</v>
      </c>
      <c r="BK106" s="213">
        <f t="shared" si="9"/>
        <v>0</v>
      </c>
      <c r="BL106" s="24" t="s">
        <v>178</v>
      </c>
      <c r="BM106" s="24" t="s">
        <v>431</v>
      </c>
    </row>
    <row r="107" spans="2:65" s="1" customFormat="1" ht="31.5" customHeight="1">
      <c r="B107" s="41"/>
      <c r="C107" s="202" t="s">
        <v>290</v>
      </c>
      <c r="D107" s="202" t="s">
        <v>173</v>
      </c>
      <c r="E107" s="203" t="s">
        <v>2374</v>
      </c>
      <c r="F107" s="204" t="s">
        <v>2375</v>
      </c>
      <c r="G107" s="205" t="s">
        <v>184</v>
      </c>
      <c r="H107" s="206">
        <v>30</v>
      </c>
      <c r="I107" s="207"/>
      <c r="J107" s="208">
        <f t="shared" si="0"/>
        <v>0</v>
      </c>
      <c r="K107" s="204" t="s">
        <v>21</v>
      </c>
      <c r="L107" s="61"/>
      <c r="M107" s="209" t="s">
        <v>21</v>
      </c>
      <c r="N107" s="210" t="s">
        <v>43</v>
      </c>
      <c r="O107" s="42"/>
      <c r="P107" s="211">
        <f t="shared" si="1"/>
        <v>0</v>
      </c>
      <c r="Q107" s="211">
        <v>0</v>
      </c>
      <c r="R107" s="211">
        <f t="shared" si="2"/>
        <v>0</v>
      </c>
      <c r="S107" s="211">
        <v>0</v>
      </c>
      <c r="T107" s="212">
        <f t="shared" si="3"/>
        <v>0</v>
      </c>
      <c r="AR107" s="24" t="s">
        <v>178</v>
      </c>
      <c r="AT107" s="24" t="s">
        <v>173</v>
      </c>
      <c r="AU107" s="24" t="s">
        <v>79</v>
      </c>
      <c r="AY107" s="24" t="s">
        <v>171</v>
      </c>
      <c r="BE107" s="213">
        <f t="shared" si="4"/>
        <v>0</v>
      </c>
      <c r="BF107" s="213">
        <f t="shared" si="5"/>
        <v>0</v>
      </c>
      <c r="BG107" s="213">
        <f t="shared" si="6"/>
        <v>0</v>
      </c>
      <c r="BH107" s="213">
        <f t="shared" si="7"/>
        <v>0</v>
      </c>
      <c r="BI107" s="213">
        <f t="shared" si="8"/>
        <v>0</v>
      </c>
      <c r="BJ107" s="24" t="s">
        <v>79</v>
      </c>
      <c r="BK107" s="213">
        <f t="shared" si="9"/>
        <v>0</v>
      </c>
      <c r="BL107" s="24" t="s">
        <v>178</v>
      </c>
      <c r="BM107" s="24" t="s">
        <v>441</v>
      </c>
    </row>
    <row r="108" spans="2:65" s="1" customFormat="1" ht="31.5" customHeight="1">
      <c r="B108" s="41"/>
      <c r="C108" s="202" t="s">
        <v>297</v>
      </c>
      <c r="D108" s="202" t="s">
        <v>173</v>
      </c>
      <c r="E108" s="203" t="s">
        <v>2376</v>
      </c>
      <c r="F108" s="204" t="s">
        <v>2377</v>
      </c>
      <c r="G108" s="205" t="s">
        <v>184</v>
      </c>
      <c r="H108" s="206">
        <v>35</v>
      </c>
      <c r="I108" s="207"/>
      <c r="J108" s="208">
        <f t="shared" si="0"/>
        <v>0</v>
      </c>
      <c r="K108" s="204" t="s">
        <v>21</v>
      </c>
      <c r="L108" s="61"/>
      <c r="M108" s="209" t="s">
        <v>21</v>
      </c>
      <c r="N108" s="210" t="s">
        <v>43</v>
      </c>
      <c r="O108" s="42"/>
      <c r="P108" s="211">
        <f t="shared" si="1"/>
        <v>0</v>
      </c>
      <c r="Q108" s="211">
        <v>0</v>
      </c>
      <c r="R108" s="211">
        <f t="shared" si="2"/>
        <v>0</v>
      </c>
      <c r="S108" s="211">
        <v>0</v>
      </c>
      <c r="T108" s="212">
        <f t="shared" si="3"/>
        <v>0</v>
      </c>
      <c r="AR108" s="24" t="s">
        <v>178</v>
      </c>
      <c r="AT108" s="24" t="s">
        <v>173</v>
      </c>
      <c r="AU108" s="24" t="s">
        <v>79</v>
      </c>
      <c r="AY108" s="24" t="s">
        <v>171</v>
      </c>
      <c r="BE108" s="213">
        <f t="shared" si="4"/>
        <v>0</v>
      </c>
      <c r="BF108" s="213">
        <f t="shared" si="5"/>
        <v>0</v>
      </c>
      <c r="BG108" s="213">
        <f t="shared" si="6"/>
        <v>0</v>
      </c>
      <c r="BH108" s="213">
        <f t="shared" si="7"/>
        <v>0</v>
      </c>
      <c r="BI108" s="213">
        <f t="shared" si="8"/>
        <v>0</v>
      </c>
      <c r="BJ108" s="24" t="s">
        <v>79</v>
      </c>
      <c r="BK108" s="213">
        <f t="shared" si="9"/>
        <v>0</v>
      </c>
      <c r="BL108" s="24" t="s">
        <v>178</v>
      </c>
      <c r="BM108" s="24" t="s">
        <v>457</v>
      </c>
    </row>
    <row r="109" spans="2:65" s="1" customFormat="1" ht="31.5" customHeight="1">
      <c r="B109" s="41"/>
      <c r="C109" s="202" t="s">
        <v>9</v>
      </c>
      <c r="D109" s="202" t="s">
        <v>173</v>
      </c>
      <c r="E109" s="203" t="s">
        <v>2378</v>
      </c>
      <c r="F109" s="204" t="s">
        <v>2379</v>
      </c>
      <c r="G109" s="205" t="s">
        <v>184</v>
      </c>
      <c r="H109" s="206">
        <v>70</v>
      </c>
      <c r="I109" s="207"/>
      <c r="J109" s="208">
        <f t="shared" si="0"/>
        <v>0</v>
      </c>
      <c r="K109" s="204" t="s">
        <v>21</v>
      </c>
      <c r="L109" s="61"/>
      <c r="M109" s="209" t="s">
        <v>21</v>
      </c>
      <c r="N109" s="210" t="s">
        <v>43</v>
      </c>
      <c r="O109" s="42"/>
      <c r="P109" s="211">
        <f t="shared" si="1"/>
        <v>0</v>
      </c>
      <c r="Q109" s="211">
        <v>0</v>
      </c>
      <c r="R109" s="211">
        <f t="shared" si="2"/>
        <v>0</v>
      </c>
      <c r="S109" s="211">
        <v>0</v>
      </c>
      <c r="T109" s="212">
        <f t="shared" si="3"/>
        <v>0</v>
      </c>
      <c r="AR109" s="24" t="s">
        <v>178</v>
      </c>
      <c r="AT109" s="24" t="s">
        <v>173</v>
      </c>
      <c r="AU109" s="24" t="s">
        <v>79</v>
      </c>
      <c r="AY109" s="24" t="s">
        <v>171</v>
      </c>
      <c r="BE109" s="213">
        <f t="shared" si="4"/>
        <v>0</v>
      </c>
      <c r="BF109" s="213">
        <f t="shared" si="5"/>
        <v>0</v>
      </c>
      <c r="BG109" s="213">
        <f t="shared" si="6"/>
        <v>0</v>
      </c>
      <c r="BH109" s="213">
        <f t="shared" si="7"/>
        <v>0</v>
      </c>
      <c r="BI109" s="213">
        <f t="shared" si="8"/>
        <v>0</v>
      </c>
      <c r="BJ109" s="24" t="s">
        <v>79</v>
      </c>
      <c r="BK109" s="213">
        <f t="shared" si="9"/>
        <v>0</v>
      </c>
      <c r="BL109" s="24" t="s">
        <v>178</v>
      </c>
      <c r="BM109" s="24" t="s">
        <v>468</v>
      </c>
    </row>
    <row r="110" spans="2:65" s="1" customFormat="1" ht="31.5" customHeight="1">
      <c r="B110" s="41"/>
      <c r="C110" s="202" t="s">
        <v>310</v>
      </c>
      <c r="D110" s="202" t="s">
        <v>173</v>
      </c>
      <c r="E110" s="203" t="s">
        <v>2380</v>
      </c>
      <c r="F110" s="204" t="s">
        <v>2381</v>
      </c>
      <c r="G110" s="205" t="s">
        <v>184</v>
      </c>
      <c r="H110" s="206">
        <v>34</v>
      </c>
      <c r="I110" s="207"/>
      <c r="J110" s="208">
        <f t="shared" si="0"/>
        <v>0</v>
      </c>
      <c r="K110" s="204" t="s">
        <v>21</v>
      </c>
      <c r="L110" s="61"/>
      <c r="M110" s="209" t="s">
        <v>21</v>
      </c>
      <c r="N110" s="210" t="s">
        <v>43</v>
      </c>
      <c r="O110" s="42"/>
      <c r="P110" s="211">
        <f t="shared" si="1"/>
        <v>0</v>
      </c>
      <c r="Q110" s="211">
        <v>0</v>
      </c>
      <c r="R110" s="211">
        <f t="shared" si="2"/>
        <v>0</v>
      </c>
      <c r="S110" s="211">
        <v>0</v>
      </c>
      <c r="T110" s="212">
        <f t="shared" si="3"/>
        <v>0</v>
      </c>
      <c r="AR110" s="24" t="s">
        <v>178</v>
      </c>
      <c r="AT110" s="24" t="s">
        <v>173</v>
      </c>
      <c r="AU110" s="24" t="s">
        <v>79</v>
      </c>
      <c r="AY110" s="24" t="s">
        <v>171</v>
      </c>
      <c r="BE110" s="213">
        <f t="shared" si="4"/>
        <v>0</v>
      </c>
      <c r="BF110" s="213">
        <f t="shared" si="5"/>
        <v>0</v>
      </c>
      <c r="BG110" s="213">
        <f t="shared" si="6"/>
        <v>0</v>
      </c>
      <c r="BH110" s="213">
        <f t="shared" si="7"/>
        <v>0</v>
      </c>
      <c r="BI110" s="213">
        <f t="shared" si="8"/>
        <v>0</v>
      </c>
      <c r="BJ110" s="24" t="s">
        <v>79</v>
      </c>
      <c r="BK110" s="213">
        <f t="shared" si="9"/>
        <v>0</v>
      </c>
      <c r="BL110" s="24" t="s">
        <v>178</v>
      </c>
      <c r="BM110" s="24" t="s">
        <v>492</v>
      </c>
    </row>
    <row r="111" spans="2:65" s="1" customFormat="1" ht="31.5" customHeight="1">
      <c r="B111" s="41"/>
      <c r="C111" s="202" t="s">
        <v>324</v>
      </c>
      <c r="D111" s="202" t="s">
        <v>173</v>
      </c>
      <c r="E111" s="203" t="s">
        <v>2382</v>
      </c>
      <c r="F111" s="204" t="s">
        <v>2383</v>
      </c>
      <c r="G111" s="205" t="s">
        <v>184</v>
      </c>
      <c r="H111" s="206">
        <v>1</v>
      </c>
      <c r="I111" s="207"/>
      <c r="J111" s="208">
        <f t="shared" si="0"/>
        <v>0</v>
      </c>
      <c r="K111" s="204" t="s">
        <v>21</v>
      </c>
      <c r="L111" s="61"/>
      <c r="M111" s="209" t="s">
        <v>21</v>
      </c>
      <c r="N111" s="210" t="s">
        <v>43</v>
      </c>
      <c r="O111" s="42"/>
      <c r="P111" s="211">
        <f t="shared" si="1"/>
        <v>0</v>
      </c>
      <c r="Q111" s="211">
        <v>0</v>
      </c>
      <c r="R111" s="211">
        <f t="shared" si="2"/>
        <v>0</v>
      </c>
      <c r="S111" s="211">
        <v>0</v>
      </c>
      <c r="T111" s="212">
        <f t="shared" si="3"/>
        <v>0</v>
      </c>
      <c r="AR111" s="24" t="s">
        <v>178</v>
      </c>
      <c r="AT111" s="24" t="s">
        <v>173</v>
      </c>
      <c r="AU111" s="24" t="s">
        <v>79</v>
      </c>
      <c r="AY111" s="24" t="s">
        <v>171</v>
      </c>
      <c r="BE111" s="213">
        <f t="shared" si="4"/>
        <v>0</v>
      </c>
      <c r="BF111" s="213">
        <f t="shared" si="5"/>
        <v>0</v>
      </c>
      <c r="BG111" s="213">
        <f t="shared" si="6"/>
        <v>0</v>
      </c>
      <c r="BH111" s="213">
        <f t="shared" si="7"/>
        <v>0</v>
      </c>
      <c r="BI111" s="213">
        <f t="shared" si="8"/>
        <v>0</v>
      </c>
      <c r="BJ111" s="24" t="s">
        <v>79</v>
      </c>
      <c r="BK111" s="213">
        <f t="shared" si="9"/>
        <v>0</v>
      </c>
      <c r="BL111" s="24" t="s">
        <v>178</v>
      </c>
      <c r="BM111" s="24" t="s">
        <v>506</v>
      </c>
    </row>
    <row r="112" spans="2:65" s="1" customFormat="1" ht="22.5" customHeight="1">
      <c r="B112" s="41"/>
      <c r="C112" s="202" t="s">
        <v>330</v>
      </c>
      <c r="D112" s="202" t="s">
        <v>173</v>
      </c>
      <c r="E112" s="203" t="s">
        <v>2384</v>
      </c>
      <c r="F112" s="204" t="s">
        <v>2385</v>
      </c>
      <c r="G112" s="205" t="s">
        <v>656</v>
      </c>
      <c r="H112" s="206">
        <v>100</v>
      </c>
      <c r="I112" s="207"/>
      <c r="J112" s="208">
        <f t="shared" si="0"/>
        <v>0</v>
      </c>
      <c r="K112" s="204" t="s">
        <v>21</v>
      </c>
      <c r="L112" s="61"/>
      <c r="M112" s="209" t="s">
        <v>21</v>
      </c>
      <c r="N112" s="210" t="s">
        <v>43</v>
      </c>
      <c r="O112" s="42"/>
      <c r="P112" s="211">
        <f t="shared" si="1"/>
        <v>0</v>
      </c>
      <c r="Q112" s="211">
        <v>0</v>
      </c>
      <c r="R112" s="211">
        <f t="shared" si="2"/>
        <v>0</v>
      </c>
      <c r="S112" s="211">
        <v>0</v>
      </c>
      <c r="T112" s="212">
        <f t="shared" si="3"/>
        <v>0</v>
      </c>
      <c r="AR112" s="24" t="s">
        <v>178</v>
      </c>
      <c r="AT112" s="24" t="s">
        <v>173</v>
      </c>
      <c r="AU112" s="24" t="s">
        <v>79</v>
      </c>
      <c r="AY112" s="24" t="s">
        <v>171</v>
      </c>
      <c r="BE112" s="213">
        <f t="shared" si="4"/>
        <v>0</v>
      </c>
      <c r="BF112" s="213">
        <f t="shared" si="5"/>
        <v>0</v>
      </c>
      <c r="BG112" s="213">
        <f t="shared" si="6"/>
        <v>0</v>
      </c>
      <c r="BH112" s="213">
        <f t="shared" si="7"/>
        <v>0</v>
      </c>
      <c r="BI112" s="213">
        <f t="shared" si="8"/>
        <v>0</v>
      </c>
      <c r="BJ112" s="24" t="s">
        <v>79</v>
      </c>
      <c r="BK112" s="213">
        <f t="shared" si="9"/>
        <v>0</v>
      </c>
      <c r="BL112" s="24" t="s">
        <v>178</v>
      </c>
      <c r="BM112" s="24" t="s">
        <v>519</v>
      </c>
    </row>
    <row r="113" spans="2:65" s="11" customFormat="1" ht="37.35" customHeight="1">
      <c r="B113" s="185"/>
      <c r="C113" s="186"/>
      <c r="D113" s="199" t="s">
        <v>71</v>
      </c>
      <c r="E113" s="265" t="s">
        <v>2386</v>
      </c>
      <c r="F113" s="265" t="s">
        <v>2386</v>
      </c>
      <c r="G113" s="186"/>
      <c r="H113" s="186"/>
      <c r="I113" s="189"/>
      <c r="J113" s="266">
        <f>BK113</f>
        <v>0</v>
      </c>
      <c r="K113" s="186"/>
      <c r="L113" s="191"/>
      <c r="M113" s="192"/>
      <c r="N113" s="193"/>
      <c r="O113" s="193"/>
      <c r="P113" s="194">
        <f>SUM(P114:P126)</f>
        <v>0</v>
      </c>
      <c r="Q113" s="193"/>
      <c r="R113" s="194">
        <f>SUM(R114:R126)</f>
        <v>0</v>
      </c>
      <c r="S113" s="193"/>
      <c r="T113" s="195">
        <f>SUM(T114:T126)</f>
        <v>0</v>
      </c>
      <c r="AR113" s="196" t="s">
        <v>79</v>
      </c>
      <c r="AT113" s="197" t="s">
        <v>71</v>
      </c>
      <c r="AU113" s="197" t="s">
        <v>72</v>
      </c>
      <c r="AY113" s="196" t="s">
        <v>171</v>
      </c>
      <c r="BK113" s="198">
        <f>SUM(BK114:BK126)</f>
        <v>0</v>
      </c>
    </row>
    <row r="114" spans="2:65" s="1" customFormat="1" ht="95.25" customHeight="1">
      <c r="B114" s="41"/>
      <c r="C114" s="202" t="s">
        <v>79</v>
      </c>
      <c r="D114" s="202" t="s">
        <v>173</v>
      </c>
      <c r="E114" s="203" t="s">
        <v>2387</v>
      </c>
      <c r="F114" s="204" t="s">
        <v>2388</v>
      </c>
      <c r="G114" s="205" t="s">
        <v>2341</v>
      </c>
      <c r="H114" s="206">
        <v>1</v>
      </c>
      <c r="I114" s="207"/>
      <c r="J114" s="208">
        <f t="shared" ref="J114:J126" si="10">ROUND(I114*H114,2)</f>
        <v>0</v>
      </c>
      <c r="K114" s="204" t="s">
        <v>21</v>
      </c>
      <c r="L114" s="61"/>
      <c r="M114" s="209" t="s">
        <v>21</v>
      </c>
      <c r="N114" s="210" t="s">
        <v>43</v>
      </c>
      <c r="O114" s="42"/>
      <c r="P114" s="211">
        <f t="shared" ref="P114:P126" si="11">O114*H114</f>
        <v>0</v>
      </c>
      <c r="Q114" s="211">
        <v>0</v>
      </c>
      <c r="R114" s="211">
        <f t="shared" ref="R114:R126" si="12">Q114*H114</f>
        <v>0</v>
      </c>
      <c r="S114" s="211">
        <v>0</v>
      </c>
      <c r="T114" s="212">
        <f t="shared" ref="T114:T126" si="13">S114*H114</f>
        <v>0</v>
      </c>
      <c r="AR114" s="24" t="s">
        <v>178</v>
      </c>
      <c r="AT114" s="24" t="s">
        <v>173</v>
      </c>
      <c r="AU114" s="24" t="s">
        <v>79</v>
      </c>
      <c r="AY114" s="24" t="s">
        <v>171</v>
      </c>
      <c r="BE114" s="213">
        <f t="shared" ref="BE114:BE126" si="14">IF(N114="základní",J114,0)</f>
        <v>0</v>
      </c>
      <c r="BF114" s="213">
        <f t="shared" ref="BF114:BF126" si="15">IF(N114="snížená",J114,0)</f>
        <v>0</v>
      </c>
      <c r="BG114" s="213">
        <f t="shared" ref="BG114:BG126" si="16">IF(N114="zákl. přenesená",J114,0)</f>
        <v>0</v>
      </c>
      <c r="BH114" s="213">
        <f t="shared" ref="BH114:BH126" si="17">IF(N114="sníž. přenesená",J114,0)</f>
        <v>0</v>
      </c>
      <c r="BI114" s="213">
        <f t="shared" ref="BI114:BI126" si="18">IF(N114="nulová",J114,0)</f>
        <v>0</v>
      </c>
      <c r="BJ114" s="24" t="s">
        <v>79</v>
      </c>
      <c r="BK114" s="213">
        <f t="shared" ref="BK114:BK126" si="19">ROUND(I114*H114,2)</f>
        <v>0</v>
      </c>
      <c r="BL114" s="24" t="s">
        <v>178</v>
      </c>
      <c r="BM114" s="24" t="s">
        <v>530</v>
      </c>
    </row>
    <row r="115" spans="2:65" s="1" customFormat="1" ht="22.5" customHeight="1">
      <c r="B115" s="41"/>
      <c r="C115" s="202" t="s">
        <v>83</v>
      </c>
      <c r="D115" s="202" t="s">
        <v>173</v>
      </c>
      <c r="E115" s="203" t="s">
        <v>2389</v>
      </c>
      <c r="F115" s="204" t="s">
        <v>2390</v>
      </c>
      <c r="G115" s="205" t="s">
        <v>588</v>
      </c>
      <c r="H115" s="206">
        <v>1</v>
      </c>
      <c r="I115" s="207"/>
      <c r="J115" s="208">
        <f t="shared" si="10"/>
        <v>0</v>
      </c>
      <c r="K115" s="204" t="s">
        <v>21</v>
      </c>
      <c r="L115" s="61"/>
      <c r="M115" s="209" t="s">
        <v>21</v>
      </c>
      <c r="N115" s="210" t="s">
        <v>43</v>
      </c>
      <c r="O115" s="42"/>
      <c r="P115" s="211">
        <f t="shared" si="11"/>
        <v>0</v>
      </c>
      <c r="Q115" s="211">
        <v>0</v>
      </c>
      <c r="R115" s="211">
        <f t="shared" si="12"/>
        <v>0</v>
      </c>
      <c r="S115" s="211">
        <v>0</v>
      </c>
      <c r="T115" s="212">
        <f t="shared" si="13"/>
        <v>0</v>
      </c>
      <c r="AR115" s="24" t="s">
        <v>178</v>
      </c>
      <c r="AT115" s="24" t="s">
        <v>173</v>
      </c>
      <c r="AU115" s="24" t="s">
        <v>79</v>
      </c>
      <c r="AY115" s="24" t="s">
        <v>171</v>
      </c>
      <c r="BE115" s="213">
        <f t="shared" si="14"/>
        <v>0</v>
      </c>
      <c r="BF115" s="213">
        <f t="shared" si="15"/>
        <v>0</v>
      </c>
      <c r="BG115" s="213">
        <f t="shared" si="16"/>
        <v>0</v>
      </c>
      <c r="BH115" s="213">
        <f t="shared" si="17"/>
        <v>0</v>
      </c>
      <c r="BI115" s="213">
        <f t="shared" si="18"/>
        <v>0</v>
      </c>
      <c r="BJ115" s="24" t="s">
        <v>79</v>
      </c>
      <c r="BK115" s="213">
        <f t="shared" si="19"/>
        <v>0</v>
      </c>
      <c r="BL115" s="24" t="s">
        <v>178</v>
      </c>
      <c r="BM115" s="24" t="s">
        <v>543</v>
      </c>
    </row>
    <row r="116" spans="2:65" s="1" customFormat="1" ht="22.5" customHeight="1">
      <c r="B116" s="41"/>
      <c r="C116" s="202" t="s">
        <v>99</v>
      </c>
      <c r="D116" s="202" t="s">
        <v>173</v>
      </c>
      <c r="E116" s="203" t="s">
        <v>2391</v>
      </c>
      <c r="F116" s="204" t="s">
        <v>2392</v>
      </c>
      <c r="G116" s="205" t="s">
        <v>588</v>
      </c>
      <c r="H116" s="206">
        <v>1</v>
      </c>
      <c r="I116" s="207"/>
      <c r="J116" s="208">
        <f t="shared" si="10"/>
        <v>0</v>
      </c>
      <c r="K116" s="204" t="s">
        <v>21</v>
      </c>
      <c r="L116" s="61"/>
      <c r="M116" s="209" t="s">
        <v>21</v>
      </c>
      <c r="N116" s="210" t="s">
        <v>43</v>
      </c>
      <c r="O116" s="42"/>
      <c r="P116" s="211">
        <f t="shared" si="11"/>
        <v>0</v>
      </c>
      <c r="Q116" s="211">
        <v>0</v>
      </c>
      <c r="R116" s="211">
        <f t="shared" si="12"/>
        <v>0</v>
      </c>
      <c r="S116" s="211">
        <v>0</v>
      </c>
      <c r="T116" s="212">
        <f t="shared" si="13"/>
        <v>0</v>
      </c>
      <c r="AR116" s="24" t="s">
        <v>178</v>
      </c>
      <c r="AT116" s="24" t="s">
        <v>173</v>
      </c>
      <c r="AU116" s="24" t="s">
        <v>79</v>
      </c>
      <c r="AY116" s="24" t="s">
        <v>171</v>
      </c>
      <c r="BE116" s="213">
        <f t="shared" si="14"/>
        <v>0</v>
      </c>
      <c r="BF116" s="213">
        <f t="shared" si="15"/>
        <v>0</v>
      </c>
      <c r="BG116" s="213">
        <f t="shared" si="16"/>
        <v>0</v>
      </c>
      <c r="BH116" s="213">
        <f t="shared" si="17"/>
        <v>0</v>
      </c>
      <c r="BI116" s="213">
        <f t="shared" si="18"/>
        <v>0</v>
      </c>
      <c r="BJ116" s="24" t="s">
        <v>79</v>
      </c>
      <c r="BK116" s="213">
        <f t="shared" si="19"/>
        <v>0</v>
      </c>
      <c r="BL116" s="24" t="s">
        <v>178</v>
      </c>
      <c r="BM116" s="24" t="s">
        <v>553</v>
      </c>
    </row>
    <row r="117" spans="2:65" s="1" customFormat="1" ht="22.5" customHeight="1">
      <c r="B117" s="41"/>
      <c r="C117" s="202" t="s">
        <v>178</v>
      </c>
      <c r="D117" s="202" t="s">
        <v>173</v>
      </c>
      <c r="E117" s="203" t="s">
        <v>2393</v>
      </c>
      <c r="F117" s="204" t="s">
        <v>2394</v>
      </c>
      <c r="G117" s="205" t="s">
        <v>588</v>
      </c>
      <c r="H117" s="206">
        <v>3</v>
      </c>
      <c r="I117" s="207"/>
      <c r="J117" s="208">
        <f t="shared" si="10"/>
        <v>0</v>
      </c>
      <c r="K117" s="204" t="s">
        <v>21</v>
      </c>
      <c r="L117" s="61"/>
      <c r="M117" s="209" t="s">
        <v>21</v>
      </c>
      <c r="N117" s="210" t="s">
        <v>43</v>
      </c>
      <c r="O117" s="42"/>
      <c r="P117" s="211">
        <f t="shared" si="11"/>
        <v>0</v>
      </c>
      <c r="Q117" s="211">
        <v>0</v>
      </c>
      <c r="R117" s="211">
        <f t="shared" si="12"/>
        <v>0</v>
      </c>
      <c r="S117" s="211">
        <v>0</v>
      </c>
      <c r="T117" s="212">
        <f t="shared" si="13"/>
        <v>0</v>
      </c>
      <c r="AR117" s="24" t="s">
        <v>178</v>
      </c>
      <c r="AT117" s="24" t="s">
        <v>173</v>
      </c>
      <c r="AU117" s="24" t="s">
        <v>79</v>
      </c>
      <c r="AY117" s="24" t="s">
        <v>171</v>
      </c>
      <c r="BE117" s="213">
        <f t="shared" si="14"/>
        <v>0</v>
      </c>
      <c r="BF117" s="213">
        <f t="shared" si="15"/>
        <v>0</v>
      </c>
      <c r="BG117" s="213">
        <f t="shared" si="16"/>
        <v>0</v>
      </c>
      <c r="BH117" s="213">
        <f t="shared" si="17"/>
        <v>0</v>
      </c>
      <c r="BI117" s="213">
        <f t="shared" si="18"/>
        <v>0</v>
      </c>
      <c r="BJ117" s="24" t="s">
        <v>79</v>
      </c>
      <c r="BK117" s="213">
        <f t="shared" si="19"/>
        <v>0</v>
      </c>
      <c r="BL117" s="24" t="s">
        <v>178</v>
      </c>
      <c r="BM117" s="24" t="s">
        <v>563</v>
      </c>
    </row>
    <row r="118" spans="2:65" s="1" customFormat="1" ht="22.5" customHeight="1">
      <c r="B118" s="41"/>
      <c r="C118" s="202" t="s">
        <v>196</v>
      </c>
      <c r="D118" s="202" t="s">
        <v>173</v>
      </c>
      <c r="E118" s="203" t="s">
        <v>2395</v>
      </c>
      <c r="F118" s="204" t="s">
        <v>2396</v>
      </c>
      <c r="G118" s="205" t="s">
        <v>588</v>
      </c>
      <c r="H118" s="206">
        <v>4</v>
      </c>
      <c r="I118" s="207"/>
      <c r="J118" s="208">
        <f t="shared" si="10"/>
        <v>0</v>
      </c>
      <c r="K118" s="204" t="s">
        <v>21</v>
      </c>
      <c r="L118" s="61"/>
      <c r="M118" s="209" t="s">
        <v>21</v>
      </c>
      <c r="N118" s="210" t="s">
        <v>43</v>
      </c>
      <c r="O118" s="42"/>
      <c r="P118" s="211">
        <f t="shared" si="11"/>
        <v>0</v>
      </c>
      <c r="Q118" s="211">
        <v>0</v>
      </c>
      <c r="R118" s="211">
        <f t="shared" si="12"/>
        <v>0</v>
      </c>
      <c r="S118" s="211">
        <v>0</v>
      </c>
      <c r="T118" s="212">
        <f t="shared" si="13"/>
        <v>0</v>
      </c>
      <c r="AR118" s="24" t="s">
        <v>178</v>
      </c>
      <c r="AT118" s="24" t="s">
        <v>173</v>
      </c>
      <c r="AU118" s="24" t="s">
        <v>79</v>
      </c>
      <c r="AY118" s="24" t="s">
        <v>171</v>
      </c>
      <c r="BE118" s="213">
        <f t="shared" si="14"/>
        <v>0</v>
      </c>
      <c r="BF118" s="213">
        <f t="shared" si="15"/>
        <v>0</v>
      </c>
      <c r="BG118" s="213">
        <f t="shared" si="16"/>
        <v>0</v>
      </c>
      <c r="BH118" s="213">
        <f t="shared" si="17"/>
        <v>0</v>
      </c>
      <c r="BI118" s="213">
        <f t="shared" si="18"/>
        <v>0</v>
      </c>
      <c r="BJ118" s="24" t="s">
        <v>79</v>
      </c>
      <c r="BK118" s="213">
        <f t="shared" si="19"/>
        <v>0</v>
      </c>
      <c r="BL118" s="24" t="s">
        <v>178</v>
      </c>
      <c r="BM118" s="24" t="s">
        <v>573</v>
      </c>
    </row>
    <row r="119" spans="2:65" s="1" customFormat="1" ht="22.5" customHeight="1">
      <c r="B119" s="41"/>
      <c r="C119" s="202" t="s">
        <v>201</v>
      </c>
      <c r="D119" s="202" t="s">
        <v>173</v>
      </c>
      <c r="E119" s="203" t="s">
        <v>2397</v>
      </c>
      <c r="F119" s="204" t="s">
        <v>2398</v>
      </c>
      <c r="G119" s="205" t="s">
        <v>588</v>
      </c>
      <c r="H119" s="206">
        <v>4</v>
      </c>
      <c r="I119" s="207"/>
      <c r="J119" s="208">
        <f t="shared" si="10"/>
        <v>0</v>
      </c>
      <c r="K119" s="204" t="s">
        <v>21</v>
      </c>
      <c r="L119" s="61"/>
      <c r="M119" s="209" t="s">
        <v>21</v>
      </c>
      <c r="N119" s="210" t="s">
        <v>43</v>
      </c>
      <c r="O119" s="42"/>
      <c r="P119" s="211">
        <f t="shared" si="11"/>
        <v>0</v>
      </c>
      <c r="Q119" s="211">
        <v>0</v>
      </c>
      <c r="R119" s="211">
        <f t="shared" si="12"/>
        <v>0</v>
      </c>
      <c r="S119" s="211">
        <v>0</v>
      </c>
      <c r="T119" s="212">
        <f t="shared" si="13"/>
        <v>0</v>
      </c>
      <c r="AR119" s="24" t="s">
        <v>178</v>
      </c>
      <c r="AT119" s="24" t="s">
        <v>173</v>
      </c>
      <c r="AU119" s="24" t="s">
        <v>79</v>
      </c>
      <c r="AY119" s="24" t="s">
        <v>171</v>
      </c>
      <c r="BE119" s="213">
        <f t="shared" si="14"/>
        <v>0</v>
      </c>
      <c r="BF119" s="213">
        <f t="shared" si="15"/>
        <v>0</v>
      </c>
      <c r="BG119" s="213">
        <f t="shared" si="16"/>
        <v>0</v>
      </c>
      <c r="BH119" s="213">
        <f t="shared" si="17"/>
        <v>0</v>
      </c>
      <c r="BI119" s="213">
        <f t="shared" si="18"/>
        <v>0</v>
      </c>
      <c r="BJ119" s="24" t="s">
        <v>79</v>
      </c>
      <c r="BK119" s="213">
        <f t="shared" si="19"/>
        <v>0</v>
      </c>
      <c r="BL119" s="24" t="s">
        <v>178</v>
      </c>
      <c r="BM119" s="24" t="s">
        <v>585</v>
      </c>
    </row>
    <row r="120" spans="2:65" s="1" customFormat="1" ht="22.5" customHeight="1">
      <c r="B120" s="41"/>
      <c r="C120" s="202" t="s">
        <v>209</v>
      </c>
      <c r="D120" s="202" t="s">
        <v>173</v>
      </c>
      <c r="E120" s="203" t="s">
        <v>2399</v>
      </c>
      <c r="F120" s="204" t="s">
        <v>2398</v>
      </c>
      <c r="G120" s="205" t="s">
        <v>588</v>
      </c>
      <c r="H120" s="206">
        <v>4</v>
      </c>
      <c r="I120" s="207"/>
      <c r="J120" s="208">
        <f t="shared" si="10"/>
        <v>0</v>
      </c>
      <c r="K120" s="204" t="s">
        <v>21</v>
      </c>
      <c r="L120" s="61"/>
      <c r="M120" s="209" t="s">
        <v>21</v>
      </c>
      <c r="N120" s="210" t="s">
        <v>43</v>
      </c>
      <c r="O120" s="42"/>
      <c r="P120" s="211">
        <f t="shared" si="11"/>
        <v>0</v>
      </c>
      <c r="Q120" s="211">
        <v>0</v>
      </c>
      <c r="R120" s="211">
        <f t="shared" si="12"/>
        <v>0</v>
      </c>
      <c r="S120" s="211">
        <v>0</v>
      </c>
      <c r="T120" s="212">
        <f t="shared" si="13"/>
        <v>0</v>
      </c>
      <c r="AR120" s="24" t="s">
        <v>178</v>
      </c>
      <c r="AT120" s="24" t="s">
        <v>173</v>
      </c>
      <c r="AU120" s="24" t="s">
        <v>79</v>
      </c>
      <c r="AY120" s="24" t="s">
        <v>171</v>
      </c>
      <c r="BE120" s="213">
        <f t="shared" si="14"/>
        <v>0</v>
      </c>
      <c r="BF120" s="213">
        <f t="shared" si="15"/>
        <v>0</v>
      </c>
      <c r="BG120" s="213">
        <f t="shared" si="16"/>
        <v>0</v>
      </c>
      <c r="BH120" s="213">
        <f t="shared" si="17"/>
        <v>0</v>
      </c>
      <c r="BI120" s="213">
        <f t="shared" si="18"/>
        <v>0</v>
      </c>
      <c r="BJ120" s="24" t="s">
        <v>79</v>
      </c>
      <c r="BK120" s="213">
        <f t="shared" si="19"/>
        <v>0</v>
      </c>
      <c r="BL120" s="24" t="s">
        <v>178</v>
      </c>
      <c r="BM120" s="24" t="s">
        <v>594</v>
      </c>
    </row>
    <row r="121" spans="2:65" s="1" customFormat="1" ht="22.5" customHeight="1">
      <c r="B121" s="41"/>
      <c r="C121" s="202" t="s">
        <v>215</v>
      </c>
      <c r="D121" s="202" t="s">
        <v>173</v>
      </c>
      <c r="E121" s="203" t="s">
        <v>2400</v>
      </c>
      <c r="F121" s="204" t="s">
        <v>2401</v>
      </c>
      <c r="G121" s="205" t="s">
        <v>588</v>
      </c>
      <c r="H121" s="206">
        <v>12</v>
      </c>
      <c r="I121" s="207"/>
      <c r="J121" s="208">
        <f t="shared" si="10"/>
        <v>0</v>
      </c>
      <c r="K121" s="204" t="s">
        <v>21</v>
      </c>
      <c r="L121" s="61"/>
      <c r="M121" s="209" t="s">
        <v>21</v>
      </c>
      <c r="N121" s="210" t="s">
        <v>43</v>
      </c>
      <c r="O121" s="42"/>
      <c r="P121" s="211">
        <f t="shared" si="11"/>
        <v>0</v>
      </c>
      <c r="Q121" s="211">
        <v>0</v>
      </c>
      <c r="R121" s="211">
        <f t="shared" si="12"/>
        <v>0</v>
      </c>
      <c r="S121" s="211">
        <v>0</v>
      </c>
      <c r="T121" s="212">
        <f t="shared" si="13"/>
        <v>0</v>
      </c>
      <c r="AR121" s="24" t="s">
        <v>178</v>
      </c>
      <c r="AT121" s="24" t="s">
        <v>173</v>
      </c>
      <c r="AU121" s="24" t="s">
        <v>79</v>
      </c>
      <c r="AY121" s="24" t="s">
        <v>171</v>
      </c>
      <c r="BE121" s="213">
        <f t="shared" si="14"/>
        <v>0</v>
      </c>
      <c r="BF121" s="213">
        <f t="shared" si="15"/>
        <v>0</v>
      </c>
      <c r="BG121" s="213">
        <f t="shared" si="16"/>
        <v>0</v>
      </c>
      <c r="BH121" s="213">
        <f t="shared" si="17"/>
        <v>0</v>
      </c>
      <c r="BI121" s="213">
        <f t="shared" si="18"/>
        <v>0</v>
      </c>
      <c r="BJ121" s="24" t="s">
        <v>79</v>
      </c>
      <c r="BK121" s="213">
        <f t="shared" si="19"/>
        <v>0</v>
      </c>
      <c r="BL121" s="24" t="s">
        <v>178</v>
      </c>
      <c r="BM121" s="24" t="s">
        <v>605</v>
      </c>
    </row>
    <row r="122" spans="2:65" s="1" customFormat="1" ht="22.5" customHeight="1">
      <c r="B122" s="41"/>
      <c r="C122" s="202" t="s">
        <v>220</v>
      </c>
      <c r="D122" s="202" t="s">
        <v>173</v>
      </c>
      <c r="E122" s="203" t="s">
        <v>2402</v>
      </c>
      <c r="F122" s="204" t="s">
        <v>2403</v>
      </c>
      <c r="G122" s="205" t="s">
        <v>588</v>
      </c>
      <c r="H122" s="206">
        <v>4</v>
      </c>
      <c r="I122" s="207"/>
      <c r="J122" s="208">
        <f t="shared" si="10"/>
        <v>0</v>
      </c>
      <c r="K122" s="204" t="s">
        <v>21</v>
      </c>
      <c r="L122" s="61"/>
      <c r="M122" s="209" t="s">
        <v>21</v>
      </c>
      <c r="N122" s="210" t="s">
        <v>43</v>
      </c>
      <c r="O122" s="42"/>
      <c r="P122" s="211">
        <f t="shared" si="11"/>
        <v>0</v>
      </c>
      <c r="Q122" s="211">
        <v>0</v>
      </c>
      <c r="R122" s="211">
        <f t="shared" si="12"/>
        <v>0</v>
      </c>
      <c r="S122" s="211">
        <v>0</v>
      </c>
      <c r="T122" s="212">
        <f t="shared" si="13"/>
        <v>0</v>
      </c>
      <c r="AR122" s="24" t="s">
        <v>178</v>
      </c>
      <c r="AT122" s="24" t="s">
        <v>173</v>
      </c>
      <c r="AU122" s="24" t="s">
        <v>79</v>
      </c>
      <c r="AY122" s="24" t="s">
        <v>171</v>
      </c>
      <c r="BE122" s="213">
        <f t="shared" si="14"/>
        <v>0</v>
      </c>
      <c r="BF122" s="213">
        <f t="shared" si="15"/>
        <v>0</v>
      </c>
      <c r="BG122" s="213">
        <f t="shared" si="16"/>
        <v>0</v>
      </c>
      <c r="BH122" s="213">
        <f t="shared" si="17"/>
        <v>0</v>
      </c>
      <c r="BI122" s="213">
        <f t="shared" si="18"/>
        <v>0</v>
      </c>
      <c r="BJ122" s="24" t="s">
        <v>79</v>
      </c>
      <c r="BK122" s="213">
        <f t="shared" si="19"/>
        <v>0</v>
      </c>
      <c r="BL122" s="24" t="s">
        <v>178</v>
      </c>
      <c r="BM122" s="24" t="s">
        <v>614</v>
      </c>
    </row>
    <row r="123" spans="2:65" s="1" customFormat="1" ht="22.5" customHeight="1">
      <c r="B123" s="41"/>
      <c r="C123" s="202" t="s">
        <v>226</v>
      </c>
      <c r="D123" s="202" t="s">
        <v>173</v>
      </c>
      <c r="E123" s="203" t="s">
        <v>2372</v>
      </c>
      <c r="F123" s="204" t="s">
        <v>2373</v>
      </c>
      <c r="G123" s="205" t="s">
        <v>184</v>
      </c>
      <c r="H123" s="206">
        <v>70</v>
      </c>
      <c r="I123" s="207"/>
      <c r="J123" s="208">
        <f t="shared" si="10"/>
        <v>0</v>
      </c>
      <c r="K123" s="204" t="s">
        <v>21</v>
      </c>
      <c r="L123" s="61"/>
      <c r="M123" s="209" t="s">
        <v>21</v>
      </c>
      <c r="N123" s="210" t="s">
        <v>43</v>
      </c>
      <c r="O123" s="42"/>
      <c r="P123" s="211">
        <f t="shared" si="11"/>
        <v>0</v>
      </c>
      <c r="Q123" s="211">
        <v>0</v>
      </c>
      <c r="R123" s="211">
        <f t="shared" si="12"/>
        <v>0</v>
      </c>
      <c r="S123" s="211">
        <v>0</v>
      </c>
      <c r="T123" s="212">
        <f t="shared" si="13"/>
        <v>0</v>
      </c>
      <c r="AR123" s="24" t="s">
        <v>178</v>
      </c>
      <c r="AT123" s="24" t="s">
        <v>173</v>
      </c>
      <c r="AU123" s="24" t="s">
        <v>79</v>
      </c>
      <c r="AY123" s="24" t="s">
        <v>171</v>
      </c>
      <c r="BE123" s="213">
        <f t="shared" si="14"/>
        <v>0</v>
      </c>
      <c r="BF123" s="213">
        <f t="shared" si="15"/>
        <v>0</v>
      </c>
      <c r="BG123" s="213">
        <f t="shared" si="16"/>
        <v>0</v>
      </c>
      <c r="BH123" s="213">
        <f t="shared" si="17"/>
        <v>0</v>
      </c>
      <c r="BI123" s="213">
        <f t="shared" si="18"/>
        <v>0</v>
      </c>
      <c r="BJ123" s="24" t="s">
        <v>79</v>
      </c>
      <c r="BK123" s="213">
        <f t="shared" si="19"/>
        <v>0</v>
      </c>
      <c r="BL123" s="24" t="s">
        <v>178</v>
      </c>
      <c r="BM123" s="24" t="s">
        <v>622</v>
      </c>
    </row>
    <row r="124" spans="2:65" s="1" customFormat="1" ht="22.5" customHeight="1">
      <c r="B124" s="41"/>
      <c r="C124" s="202" t="s">
        <v>238</v>
      </c>
      <c r="D124" s="202" t="s">
        <v>173</v>
      </c>
      <c r="E124" s="203" t="s">
        <v>2404</v>
      </c>
      <c r="F124" s="204" t="s">
        <v>2405</v>
      </c>
      <c r="G124" s="205" t="s">
        <v>184</v>
      </c>
      <c r="H124" s="206">
        <v>139</v>
      </c>
      <c r="I124" s="207"/>
      <c r="J124" s="208">
        <f t="shared" si="10"/>
        <v>0</v>
      </c>
      <c r="K124" s="204" t="s">
        <v>21</v>
      </c>
      <c r="L124" s="61"/>
      <c r="M124" s="209" t="s">
        <v>21</v>
      </c>
      <c r="N124" s="210" t="s">
        <v>43</v>
      </c>
      <c r="O124" s="42"/>
      <c r="P124" s="211">
        <f t="shared" si="11"/>
        <v>0</v>
      </c>
      <c r="Q124" s="211">
        <v>0</v>
      </c>
      <c r="R124" s="211">
        <f t="shared" si="12"/>
        <v>0</v>
      </c>
      <c r="S124" s="211">
        <v>0</v>
      </c>
      <c r="T124" s="212">
        <f t="shared" si="13"/>
        <v>0</v>
      </c>
      <c r="AR124" s="24" t="s">
        <v>178</v>
      </c>
      <c r="AT124" s="24" t="s">
        <v>173</v>
      </c>
      <c r="AU124" s="24" t="s">
        <v>79</v>
      </c>
      <c r="AY124" s="24" t="s">
        <v>171</v>
      </c>
      <c r="BE124" s="213">
        <f t="shared" si="14"/>
        <v>0</v>
      </c>
      <c r="BF124" s="213">
        <f t="shared" si="15"/>
        <v>0</v>
      </c>
      <c r="BG124" s="213">
        <f t="shared" si="16"/>
        <v>0</v>
      </c>
      <c r="BH124" s="213">
        <f t="shared" si="17"/>
        <v>0</v>
      </c>
      <c r="BI124" s="213">
        <f t="shared" si="18"/>
        <v>0</v>
      </c>
      <c r="BJ124" s="24" t="s">
        <v>79</v>
      </c>
      <c r="BK124" s="213">
        <f t="shared" si="19"/>
        <v>0</v>
      </c>
      <c r="BL124" s="24" t="s">
        <v>178</v>
      </c>
      <c r="BM124" s="24" t="s">
        <v>633</v>
      </c>
    </row>
    <row r="125" spans="2:65" s="1" customFormat="1" ht="31.5" customHeight="1">
      <c r="B125" s="41"/>
      <c r="C125" s="202" t="s">
        <v>245</v>
      </c>
      <c r="D125" s="202" t="s">
        <v>173</v>
      </c>
      <c r="E125" s="203" t="s">
        <v>2406</v>
      </c>
      <c r="F125" s="204" t="s">
        <v>2407</v>
      </c>
      <c r="G125" s="205" t="s">
        <v>184</v>
      </c>
      <c r="H125" s="206">
        <v>1</v>
      </c>
      <c r="I125" s="207"/>
      <c r="J125" s="208">
        <f t="shared" si="10"/>
        <v>0</v>
      </c>
      <c r="K125" s="204" t="s">
        <v>21</v>
      </c>
      <c r="L125" s="61"/>
      <c r="M125" s="209" t="s">
        <v>21</v>
      </c>
      <c r="N125" s="210" t="s">
        <v>43</v>
      </c>
      <c r="O125" s="42"/>
      <c r="P125" s="211">
        <f t="shared" si="11"/>
        <v>0</v>
      </c>
      <c r="Q125" s="211">
        <v>0</v>
      </c>
      <c r="R125" s="211">
        <f t="shared" si="12"/>
        <v>0</v>
      </c>
      <c r="S125" s="211">
        <v>0</v>
      </c>
      <c r="T125" s="212">
        <f t="shared" si="13"/>
        <v>0</v>
      </c>
      <c r="AR125" s="24" t="s">
        <v>178</v>
      </c>
      <c r="AT125" s="24" t="s">
        <v>173</v>
      </c>
      <c r="AU125" s="24" t="s">
        <v>79</v>
      </c>
      <c r="AY125" s="24" t="s">
        <v>171</v>
      </c>
      <c r="BE125" s="213">
        <f t="shared" si="14"/>
        <v>0</v>
      </c>
      <c r="BF125" s="213">
        <f t="shared" si="15"/>
        <v>0</v>
      </c>
      <c r="BG125" s="213">
        <f t="shared" si="16"/>
        <v>0</v>
      </c>
      <c r="BH125" s="213">
        <f t="shared" si="17"/>
        <v>0</v>
      </c>
      <c r="BI125" s="213">
        <f t="shared" si="18"/>
        <v>0</v>
      </c>
      <c r="BJ125" s="24" t="s">
        <v>79</v>
      </c>
      <c r="BK125" s="213">
        <f t="shared" si="19"/>
        <v>0</v>
      </c>
      <c r="BL125" s="24" t="s">
        <v>178</v>
      </c>
      <c r="BM125" s="24" t="s">
        <v>647</v>
      </c>
    </row>
    <row r="126" spans="2:65" s="1" customFormat="1" ht="22.5" customHeight="1">
      <c r="B126" s="41"/>
      <c r="C126" s="202" t="s">
        <v>251</v>
      </c>
      <c r="D126" s="202" t="s">
        <v>173</v>
      </c>
      <c r="E126" s="203" t="s">
        <v>2384</v>
      </c>
      <c r="F126" s="204" t="s">
        <v>2385</v>
      </c>
      <c r="G126" s="205" t="s">
        <v>656</v>
      </c>
      <c r="H126" s="206">
        <v>50</v>
      </c>
      <c r="I126" s="207"/>
      <c r="J126" s="208">
        <f t="shared" si="10"/>
        <v>0</v>
      </c>
      <c r="K126" s="204" t="s">
        <v>21</v>
      </c>
      <c r="L126" s="61"/>
      <c r="M126" s="209" t="s">
        <v>21</v>
      </c>
      <c r="N126" s="210" t="s">
        <v>43</v>
      </c>
      <c r="O126" s="42"/>
      <c r="P126" s="211">
        <f t="shared" si="11"/>
        <v>0</v>
      </c>
      <c r="Q126" s="211">
        <v>0</v>
      </c>
      <c r="R126" s="211">
        <f t="shared" si="12"/>
        <v>0</v>
      </c>
      <c r="S126" s="211">
        <v>0</v>
      </c>
      <c r="T126" s="212">
        <f t="shared" si="13"/>
        <v>0</v>
      </c>
      <c r="AR126" s="24" t="s">
        <v>178</v>
      </c>
      <c r="AT126" s="24" t="s">
        <v>173</v>
      </c>
      <c r="AU126" s="24" t="s">
        <v>79</v>
      </c>
      <c r="AY126" s="24" t="s">
        <v>171</v>
      </c>
      <c r="BE126" s="213">
        <f t="shared" si="14"/>
        <v>0</v>
      </c>
      <c r="BF126" s="213">
        <f t="shared" si="15"/>
        <v>0</v>
      </c>
      <c r="BG126" s="213">
        <f t="shared" si="16"/>
        <v>0</v>
      </c>
      <c r="BH126" s="213">
        <f t="shared" si="17"/>
        <v>0</v>
      </c>
      <c r="BI126" s="213">
        <f t="shared" si="18"/>
        <v>0</v>
      </c>
      <c r="BJ126" s="24" t="s">
        <v>79</v>
      </c>
      <c r="BK126" s="213">
        <f t="shared" si="19"/>
        <v>0</v>
      </c>
      <c r="BL126" s="24" t="s">
        <v>178</v>
      </c>
      <c r="BM126" s="24" t="s">
        <v>659</v>
      </c>
    </row>
    <row r="127" spans="2:65" s="11" customFormat="1" ht="37.35" customHeight="1">
      <c r="B127" s="185"/>
      <c r="C127" s="186"/>
      <c r="D127" s="199" t="s">
        <v>71</v>
      </c>
      <c r="E127" s="265" t="s">
        <v>2408</v>
      </c>
      <c r="F127" s="265" t="s">
        <v>2409</v>
      </c>
      <c r="G127" s="186"/>
      <c r="H127" s="186"/>
      <c r="I127" s="189"/>
      <c r="J127" s="266">
        <f>BK127</f>
        <v>0</v>
      </c>
      <c r="K127" s="186"/>
      <c r="L127" s="191"/>
      <c r="M127" s="192"/>
      <c r="N127" s="193"/>
      <c r="O127" s="193"/>
      <c r="P127" s="194">
        <f>SUM(P128:P135)</f>
        <v>0</v>
      </c>
      <c r="Q127" s="193"/>
      <c r="R127" s="194">
        <f>SUM(R128:R135)</f>
        <v>0</v>
      </c>
      <c r="S127" s="193"/>
      <c r="T127" s="195">
        <f>SUM(T128:T135)</f>
        <v>0</v>
      </c>
      <c r="AR127" s="196" t="s">
        <v>79</v>
      </c>
      <c r="AT127" s="197" t="s">
        <v>71</v>
      </c>
      <c r="AU127" s="197" t="s">
        <v>72</v>
      </c>
      <c r="AY127" s="196" t="s">
        <v>171</v>
      </c>
      <c r="BK127" s="198">
        <f>SUM(BK128:BK135)</f>
        <v>0</v>
      </c>
    </row>
    <row r="128" spans="2:65" s="1" customFormat="1" ht="31.5" customHeight="1">
      <c r="B128" s="41"/>
      <c r="C128" s="202" t="s">
        <v>79</v>
      </c>
      <c r="D128" s="202" t="s">
        <v>173</v>
      </c>
      <c r="E128" s="203" t="s">
        <v>2410</v>
      </c>
      <c r="F128" s="204" t="s">
        <v>2411</v>
      </c>
      <c r="G128" s="205" t="s">
        <v>588</v>
      </c>
      <c r="H128" s="206">
        <v>3</v>
      </c>
      <c r="I128" s="207"/>
      <c r="J128" s="208">
        <f t="shared" ref="J128:J135" si="20">ROUND(I128*H128,2)</f>
        <v>0</v>
      </c>
      <c r="K128" s="204" t="s">
        <v>21</v>
      </c>
      <c r="L128" s="61"/>
      <c r="M128" s="209" t="s">
        <v>21</v>
      </c>
      <c r="N128" s="210" t="s">
        <v>43</v>
      </c>
      <c r="O128" s="42"/>
      <c r="P128" s="211">
        <f t="shared" ref="P128:P135" si="21">O128*H128</f>
        <v>0</v>
      </c>
      <c r="Q128" s="211">
        <v>0</v>
      </c>
      <c r="R128" s="211">
        <f t="shared" ref="R128:R135" si="22">Q128*H128</f>
        <v>0</v>
      </c>
      <c r="S128" s="211">
        <v>0</v>
      </c>
      <c r="T128" s="212">
        <f t="shared" ref="T128:T135" si="23">S128*H128</f>
        <v>0</v>
      </c>
      <c r="AR128" s="24" t="s">
        <v>178</v>
      </c>
      <c r="AT128" s="24" t="s">
        <v>173</v>
      </c>
      <c r="AU128" s="24" t="s">
        <v>79</v>
      </c>
      <c r="AY128" s="24" t="s">
        <v>171</v>
      </c>
      <c r="BE128" s="213">
        <f t="shared" ref="BE128:BE135" si="24">IF(N128="základní",J128,0)</f>
        <v>0</v>
      </c>
      <c r="BF128" s="213">
        <f t="shared" ref="BF128:BF135" si="25">IF(N128="snížená",J128,0)</f>
        <v>0</v>
      </c>
      <c r="BG128" s="213">
        <f t="shared" ref="BG128:BG135" si="26">IF(N128="zákl. přenesená",J128,0)</f>
        <v>0</v>
      </c>
      <c r="BH128" s="213">
        <f t="shared" ref="BH128:BH135" si="27">IF(N128="sníž. přenesená",J128,0)</f>
        <v>0</v>
      </c>
      <c r="BI128" s="213">
        <f t="shared" ref="BI128:BI135" si="28">IF(N128="nulová",J128,0)</f>
        <v>0</v>
      </c>
      <c r="BJ128" s="24" t="s">
        <v>79</v>
      </c>
      <c r="BK128" s="213">
        <f t="shared" ref="BK128:BK135" si="29">ROUND(I128*H128,2)</f>
        <v>0</v>
      </c>
      <c r="BL128" s="24" t="s">
        <v>178</v>
      </c>
      <c r="BM128" s="24" t="s">
        <v>672</v>
      </c>
    </row>
    <row r="129" spans="2:65" s="1" customFormat="1" ht="31.5" customHeight="1">
      <c r="B129" s="41"/>
      <c r="C129" s="202" t="s">
        <v>83</v>
      </c>
      <c r="D129" s="202" t="s">
        <v>173</v>
      </c>
      <c r="E129" s="203" t="s">
        <v>2412</v>
      </c>
      <c r="F129" s="204" t="s">
        <v>2413</v>
      </c>
      <c r="G129" s="205" t="s">
        <v>588</v>
      </c>
      <c r="H129" s="206">
        <v>1</v>
      </c>
      <c r="I129" s="207"/>
      <c r="J129" s="208">
        <f t="shared" si="20"/>
        <v>0</v>
      </c>
      <c r="K129" s="204" t="s">
        <v>21</v>
      </c>
      <c r="L129" s="61"/>
      <c r="M129" s="209" t="s">
        <v>21</v>
      </c>
      <c r="N129" s="210" t="s">
        <v>43</v>
      </c>
      <c r="O129" s="42"/>
      <c r="P129" s="211">
        <f t="shared" si="21"/>
        <v>0</v>
      </c>
      <c r="Q129" s="211">
        <v>0</v>
      </c>
      <c r="R129" s="211">
        <f t="shared" si="22"/>
        <v>0</v>
      </c>
      <c r="S129" s="211">
        <v>0</v>
      </c>
      <c r="T129" s="212">
        <f t="shared" si="23"/>
        <v>0</v>
      </c>
      <c r="AR129" s="24" t="s">
        <v>178</v>
      </c>
      <c r="AT129" s="24" t="s">
        <v>173</v>
      </c>
      <c r="AU129" s="24" t="s">
        <v>79</v>
      </c>
      <c r="AY129" s="24" t="s">
        <v>171</v>
      </c>
      <c r="BE129" s="213">
        <f t="shared" si="24"/>
        <v>0</v>
      </c>
      <c r="BF129" s="213">
        <f t="shared" si="25"/>
        <v>0</v>
      </c>
      <c r="BG129" s="213">
        <f t="shared" si="26"/>
        <v>0</v>
      </c>
      <c r="BH129" s="213">
        <f t="shared" si="27"/>
        <v>0</v>
      </c>
      <c r="BI129" s="213">
        <f t="shared" si="28"/>
        <v>0</v>
      </c>
      <c r="BJ129" s="24" t="s">
        <v>79</v>
      </c>
      <c r="BK129" s="213">
        <f t="shared" si="29"/>
        <v>0</v>
      </c>
      <c r="BL129" s="24" t="s">
        <v>178</v>
      </c>
      <c r="BM129" s="24" t="s">
        <v>684</v>
      </c>
    </row>
    <row r="130" spans="2:65" s="1" customFormat="1" ht="22.5" customHeight="1">
      <c r="B130" s="41"/>
      <c r="C130" s="202" t="s">
        <v>99</v>
      </c>
      <c r="D130" s="202" t="s">
        <v>173</v>
      </c>
      <c r="E130" s="203" t="s">
        <v>2414</v>
      </c>
      <c r="F130" s="204" t="s">
        <v>2415</v>
      </c>
      <c r="G130" s="205" t="s">
        <v>588</v>
      </c>
      <c r="H130" s="206">
        <v>1</v>
      </c>
      <c r="I130" s="207"/>
      <c r="J130" s="208">
        <f t="shared" si="20"/>
        <v>0</v>
      </c>
      <c r="K130" s="204" t="s">
        <v>21</v>
      </c>
      <c r="L130" s="61"/>
      <c r="M130" s="209" t="s">
        <v>21</v>
      </c>
      <c r="N130" s="210" t="s">
        <v>43</v>
      </c>
      <c r="O130" s="42"/>
      <c r="P130" s="211">
        <f t="shared" si="21"/>
        <v>0</v>
      </c>
      <c r="Q130" s="211">
        <v>0</v>
      </c>
      <c r="R130" s="211">
        <f t="shared" si="22"/>
        <v>0</v>
      </c>
      <c r="S130" s="211">
        <v>0</v>
      </c>
      <c r="T130" s="212">
        <f t="shared" si="23"/>
        <v>0</v>
      </c>
      <c r="AR130" s="24" t="s">
        <v>178</v>
      </c>
      <c r="AT130" s="24" t="s">
        <v>173</v>
      </c>
      <c r="AU130" s="24" t="s">
        <v>79</v>
      </c>
      <c r="AY130" s="24" t="s">
        <v>171</v>
      </c>
      <c r="BE130" s="213">
        <f t="shared" si="24"/>
        <v>0</v>
      </c>
      <c r="BF130" s="213">
        <f t="shared" si="25"/>
        <v>0</v>
      </c>
      <c r="BG130" s="213">
        <f t="shared" si="26"/>
        <v>0</v>
      </c>
      <c r="BH130" s="213">
        <f t="shared" si="27"/>
        <v>0</v>
      </c>
      <c r="BI130" s="213">
        <f t="shared" si="28"/>
        <v>0</v>
      </c>
      <c r="BJ130" s="24" t="s">
        <v>79</v>
      </c>
      <c r="BK130" s="213">
        <f t="shared" si="29"/>
        <v>0</v>
      </c>
      <c r="BL130" s="24" t="s">
        <v>178</v>
      </c>
      <c r="BM130" s="24" t="s">
        <v>695</v>
      </c>
    </row>
    <row r="131" spans="2:65" s="1" customFormat="1" ht="22.5" customHeight="1">
      <c r="B131" s="41"/>
      <c r="C131" s="202" t="s">
        <v>178</v>
      </c>
      <c r="D131" s="202" t="s">
        <v>173</v>
      </c>
      <c r="E131" s="203" t="s">
        <v>2416</v>
      </c>
      <c r="F131" s="204" t="s">
        <v>2417</v>
      </c>
      <c r="G131" s="205" t="s">
        <v>2418</v>
      </c>
      <c r="H131" s="206">
        <v>3</v>
      </c>
      <c r="I131" s="207"/>
      <c r="J131" s="208">
        <f t="shared" si="20"/>
        <v>0</v>
      </c>
      <c r="K131" s="204" t="s">
        <v>21</v>
      </c>
      <c r="L131" s="61"/>
      <c r="M131" s="209" t="s">
        <v>21</v>
      </c>
      <c r="N131" s="210" t="s">
        <v>43</v>
      </c>
      <c r="O131" s="42"/>
      <c r="P131" s="211">
        <f t="shared" si="21"/>
        <v>0</v>
      </c>
      <c r="Q131" s="211">
        <v>0</v>
      </c>
      <c r="R131" s="211">
        <f t="shared" si="22"/>
        <v>0</v>
      </c>
      <c r="S131" s="211">
        <v>0</v>
      </c>
      <c r="T131" s="212">
        <f t="shared" si="23"/>
        <v>0</v>
      </c>
      <c r="AR131" s="24" t="s">
        <v>178</v>
      </c>
      <c r="AT131" s="24" t="s">
        <v>173</v>
      </c>
      <c r="AU131" s="24" t="s">
        <v>79</v>
      </c>
      <c r="AY131" s="24" t="s">
        <v>171</v>
      </c>
      <c r="BE131" s="213">
        <f t="shared" si="24"/>
        <v>0</v>
      </c>
      <c r="BF131" s="213">
        <f t="shared" si="25"/>
        <v>0</v>
      </c>
      <c r="BG131" s="213">
        <f t="shared" si="26"/>
        <v>0</v>
      </c>
      <c r="BH131" s="213">
        <f t="shared" si="27"/>
        <v>0</v>
      </c>
      <c r="BI131" s="213">
        <f t="shared" si="28"/>
        <v>0</v>
      </c>
      <c r="BJ131" s="24" t="s">
        <v>79</v>
      </c>
      <c r="BK131" s="213">
        <f t="shared" si="29"/>
        <v>0</v>
      </c>
      <c r="BL131" s="24" t="s">
        <v>178</v>
      </c>
      <c r="BM131" s="24" t="s">
        <v>704</v>
      </c>
    </row>
    <row r="132" spans="2:65" s="1" customFormat="1" ht="22.5" customHeight="1">
      <c r="B132" s="41"/>
      <c r="C132" s="202" t="s">
        <v>196</v>
      </c>
      <c r="D132" s="202" t="s">
        <v>173</v>
      </c>
      <c r="E132" s="203" t="s">
        <v>2419</v>
      </c>
      <c r="F132" s="204" t="s">
        <v>2420</v>
      </c>
      <c r="G132" s="205" t="s">
        <v>2418</v>
      </c>
      <c r="H132" s="206">
        <v>3</v>
      </c>
      <c r="I132" s="207"/>
      <c r="J132" s="208">
        <f t="shared" si="20"/>
        <v>0</v>
      </c>
      <c r="K132" s="204" t="s">
        <v>21</v>
      </c>
      <c r="L132" s="61"/>
      <c r="M132" s="209" t="s">
        <v>21</v>
      </c>
      <c r="N132" s="210" t="s">
        <v>43</v>
      </c>
      <c r="O132" s="42"/>
      <c r="P132" s="211">
        <f t="shared" si="21"/>
        <v>0</v>
      </c>
      <c r="Q132" s="211">
        <v>0</v>
      </c>
      <c r="R132" s="211">
        <f t="shared" si="22"/>
        <v>0</v>
      </c>
      <c r="S132" s="211">
        <v>0</v>
      </c>
      <c r="T132" s="212">
        <f t="shared" si="23"/>
        <v>0</v>
      </c>
      <c r="AR132" s="24" t="s">
        <v>178</v>
      </c>
      <c r="AT132" s="24" t="s">
        <v>173</v>
      </c>
      <c r="AU132" s="24" t="s">
        <v>79</v>
      </c>
      <c r="AY132" s="24" t="s">
        <v>171</v>
      </c>
      <c r="BE132" s="213">
        <f t="shared" si="24"/>
        <v>0</v>
      </c>
      <c r="BF132" s="213">
        <f t="shared" si="25"/>
        <v>0</v>
      </c>
      <c r="BG132" s="213">
        <f t="shared" si="26"/>
        <v>0</v>
      </c>
      <c r="BH132" s="213">
        <f t="shared" si="27"/>
        <v>0</v>
      </c>
      <c r="BI132" s="213">
        <f t="shared" si="28"/>
        <v>0</v>
      </c>
      <c r="BJ132" s="24" t="s">
        <v>79</v>
      </c>
      <c r="BK132" s="213">
        <f t="shared" si="29"/>
        <v>0</v>
      </c>
      <c r="BL132" s="24" t="s">
        <v>178</v>
      </c>
      <c r="BM132" s="24" t="s">
        <v>714</v>
      </c>
    </row>
    <row r="133" spans="2:65" s="1" customFormat="1" ht="22.5" customHeight="1">
      <c r="B133" s="41"/>
      <c r="C133" s="202" t="s">
        <v>201</v>
      </c>
      <c r="D133" s="202" t="s">
        <v>173</v>
      </c>
      <c r="E133" s="203" t="s">
        <v>2421</v>
      </c>
      <c r="F133" s="204" t="s">
        <v>2422</v>
      </c>
      <c r="G133" s="205" t="s">
        <v>184</v>
      </c>
      <c r="H133" s="206">
        <v>4</v>
      </c>
      <c r="I133" s="207"/>
      <c r="J133" s="208">
        <f t="shared" si="20"/>
        <v>0</v>
      </c>
      <c r="K133" s="204" t="s">
        <v>21</v>
      </c>
      <c r="L133" s="61"/>
      <c r="M133" s="209" t="s">
        <v>21</v>
      </c>
      <c r="N133" s="210" t="s">
        <v>43</v>
      </c>
      <c r="O133" s="42"/>
      <c r="P133" s="211">
        <f t="shared" si="21"/>
        <v>0</v>
      </c>
      <c r="Q133" s="211">
        <v>0</v>
      </c>
      <c r="R133" s="211">
        <f t="shared" si="22"/>
        <v>0</v>
      </c>
      <c r="S133" s="211">
        <v>0</v>
      </c>
      <c r="T133" s="212">
        <f t="shared" si="23"/>
        <v>0</v>
      </c>
      <c r="AR133" s="24" t="s">
        <v>178</v>
      </c>
      <c r="AT133" s="24" t="s">
        <v>173</v>
      </c>
      <c r="AU133" s="24" t="s">
        <v>79</v>
      </c>
      <c r="AY133" s="24" t="s">
        <v>171</v>
      </c>
      <c r="BE133" s="213">
        <f t="shared" si="24"/>
        <v>0</v>
      </c>
      <c r="BF133" s="213">
        <f t="shared" si="25"/>
        <v>0</v>
      </c>
      <c r="BG133" s="213">
        <f t="shared" si="26"/>
        <v>0</v>
      </c>
      <c r="BH133" s="213">
        <f t="shared" si="27"/>
        <v>0</v>
      </c>
      <c r="BI133" s="213">
        <f t="shared" si="28"/>
        <v>0</v>
      </c>
      <c r="BJ133" s="24" t="s">
        <v>79</v>
      </c>
      <c r="BK133" s="213">
        <f t="shared" si="29"/>
        <v>0</v>
      </c>
      <c r="BL133" s="24" t="s">
        <v>178</v>
      </c>
      <c r="BM133" s="24" t="s">
        <v>723</v>
      </c>
    </row>
    <row r="134" spans="2:65" s="1" customFormat="1" ht="31.5" customHeight="1">
      <c r="B134" s="41"/>
      <c r="C134" s="202" t="s">
        <v>209</v>
      </c>
      <c r="D134" s="202" t="s">
        <v>173</v>
      </c>
      <c r="E134" s="203" t="s">
        <v>2423</v>
      </c>
      <c r="F134" s="204" t="s">
        <v>2424</v>
      </c>
      <c r="G134" s="205" t="s">
        <v>184</v>
      </c>
      <c r="H134" s="206">
        <v>3</v>
      </c>
      <c r="I134" s="207"/>
      <c r="J134" s="208">
        <f t="shared" si="20"/>
        <v>0</v>
      </c>
      <c r="K134" s="204" t="s">
        <v>21</v>
      </c>
      <c r="L134" s="61"/>
      <c r="M134" s="209" t="s">
        <v>21</v>
      </c>
      <c r="N134" s="210" t="s">
        <v>43</v>
      </c>
      <c r="O134" s="42"/>
      <c r="P134" s="211">
        <f t="shared" si="21"/>
        <v>0</v>
      </c>
      <c r="Q134" s="211">
        <v>0</v>
      </c>
      <c r="R134" s="211">
        <f t="shared" si="22"/>
        <v>0</v>
      </c>
      <c r="S134" s="211">
        <v>0</v>
      </c>
      <c r="T134" s="212">
        <f t="shared" si="23"/>
        <v>0</v>
      </c>
      <c r="AR134" s="24" t="s">
        <v>178</v>
      </c>
      <c r="AT134" s="24" t="s">
        <v>173</v>
      </c>
      <c r="AU134" s="24" t="s">
        <v>79</v>
      </c>
      <c r="AY134" s="24" t="s">
        <v>171</v>
      </c>
      <c r="BE134" s="213">
        <f t="shared" si="24"/>
        <v>0</v>
      </c>
      <c r="BF134" s="213">
        <f t="shared" si="25"/>
        <v>0</v>
      </c>
      <c r="BG134" s="213">
        <f t="shared" si="26"/>
        <v>0</v>
      </c>
      <c r="BH134" s="213">
        <f t="shared" si="27"/>
        <v>0</v>
      </c>
      <c r="BI134" s="213">
        <f t="shared" si="28"/>
        <v>0</v>
      </c>
      <c r="BJ134" s="24" t="s">
        <v>79</v>
      </c>
      <c r="BK134" s="213">
        <f t="shared" si="29"/>
        <v>0</v>
      </c>
      <c r="BL134" s="24" t="s">
        <v>178</v>
      </c>
      <c r="BM134" s="24" t="s">
        <v>734</v>
      </c>
    </row>
    <row r="135" spans="2:65" s="1" customFormat="1" ht="22.5" customHeight="1">
      <c r="B135" s="41"/>
      <c r="C135" s="202" t="s">
        <v>215</v>
      </c>
      <c r="D135" s="202" t="s">
        <v>173</v>
      </c>
      <c r="E135" s="203" t="s">
        <v>2384</v>
      </c>
      <c r="F135" s="204" t="s">
        <v>2385</v>
      </c>
      <c r="G135" s="205" t="s">
        <v>656</v>
      </c>
      <c r="H135" s="206">
        <v>2</v>
      </c>
      <c r="I135" s="207"/>
      <c r="J135" s="208">
        <f t="shared" si="20"/>
        <v>0</v>
      </c>
      <c r="K135" s="204" t="s">
        <v>21</v>
      </c>
      <c r="L135" s="61"/>
      <c r="M135" s="209" t="s">
        <v>21</v>
      </c>
      <c r="N135" s="210" t="s">
        <v>43</v>
      </c>
      <c r="O135" s="42"/>
      <c r="P135" s="211">
        <f t="shared" si="21"/>
        <v>0</v>
      </c>
      <c r="Q135" s="211">
        <v>0</v>
      </c>
      <c r="R135" s="211">
        <f t="shared" si="22"/>
        <v>0</v>
      </c>
      <c r="S135" s="211">
        <v>0</v>
      </c>
      <c r="T135" s="212">
        <f t="shared" si="23"/>
        <v>0</v>
      </c>
      <c r="AR135" s="24" t="s">
        <v>178</v>
      </c>
      <c r="AT135" s="24" t="s">
        <v>173</v>
      </c>
      <c r="AU135" s="24" t="s">
        <v>79</v>
      </c>
      <c r="AY135" s="24" t="s">
        <v>171</v>
      </c>
      <c r="BE135" s="213">
        <f t="shared" si="24"/>
        <v>0</v>
      </c>
      <c r="BF135" s="213">
        <f t="shared" si="25"/>
        <v>0</v>
      </c>
      <c r="BG135" s="213">
        <f t="shared" si="26"/>
        <v>0</v>
      </c>
      <c r="BH135" s="213">
        <f t="shared" si="27"/>
        <v>0</v>
      </c>
      <c r="BI135" s="213">
        <f t="shared" si="28"/>
        <v>0</v>
      </c>
      <c r="BJ135" s="24" t="s">
        <v>79</v>
      </c>
      <c r="BK135" s="213">
        <f t="shared" si="29"/>
        <v>0</v>
      </c>
      <c r="BL135" s="24" t="s">
        <v>178</v>
      </c>
      <c r="BM135" s="24" t="s">
        <v>745</v>
      </c>
    </row>
    <row r="136" spans="2:65" s="11" customFormat="1" ht="37.35" customHeight="1">
      <c r="B136" s="185"/>
      <c r="C136" s="186"/>
      <c r="D136" s="199" t="s">
        <v>71</v>
      </c>
      <c r="E136" s="265" t="s">
        <v>2425</v>
      </c>
      <c r="F136" s="265" t="s">
        <v>2425</v>
      </c>
      <c r="G136" s="186"/>
      <c r="H136" s="186"/>
      <c r="I136" s="189"/>
      <c r="J136" s="266">
        <f>BK136</f>
        <v>0</v>
      </c>
      <c r="K136" s="186"/>
      <c r="L136" s="191"/>
      <c r="M136" s="192"/>
      <c r="N136" s="193"/>
      <c r="O136" s="193"/>
      <c r="P136" s="194">
        <f>SUM(P137:P141)</f>
        <v>0</v>
      </c>
      <c r="Q136" s="193"/>
      <c r="R136" s="194">
        <f>SUM(R137:R141)</f>
        <v>0</v>
      </c>
      <c r="S136" s="193"/>
      <c r="T136" s="195">
        <f>SUM(T137:T141)</f>
        <v>0</v>
      </c>
      <c r="AR136" s="196" t="s">
        <v>79</v>
      </c>
      <c r="AT136" s="197" t="s">
        <v>71</v>
      </c>
      <c r="AU136" s="197" t="s">
        <v>72</v>
      </c>
      <c r="AY136" s="196" t="s">
        <v>171</v>
      </c>
      <c r="BK136" s="198">
        <f>SUM(BK137:BK141)</f>
        <v>0</v>
      </c>
    </row>
    <row r="137" spans="2:65" s="1" customFormat="1" ht="31.5" customHeight="1">
      <c r="B137" s="41"/>
      <c r="C137" s="202" t="s">
        <v>79</v>
      </c>
      <c r="D137" s="202" t="s">
        <v>173</v>
      </c>
      <c r="E137" s="203" t="s">
        <v>2426</v>
      </c>
      <c r="F137" s="204" t="s">
        <v>2427</v>
      </c>
      <c r="G137" s="205" t="s">
        <v>588</v>
      </c>
      <c r="H137" s="206">
        <v>1</v>
      </c>
      <c r="I137" s="207"/>
      <c r="J137" s="208">
        <f>ROUND(I137*H137,2)</f>
        <v>0</v>
      </c>
      <c r="K137" s="204" t="s">
        <v>21</v>
      </c>
      <c r="L137" s="61"/>
      <c r="M137" s="209" t="s">
        <v>21</v>
      </c>
      <c r="N137" s="210" t="s">
        <v>43</v>
      </c>
      <c r="O137" s="42"/>
      <c r="P137" s="211">
        <f>O137*H137</f>
        <v>0</v>
      </c>
      <c r="Q137" s="211">
        <v>0</v>
      </c>
      <c r="R137" s="211">
        <f>Q137*H137</f>
        <v>0</v>
      </c>
      <c r="S137" s="211">
        <v>0</v>
      </c>
      <c r="T137" s="212">
        <f>S137*H137</f>
        <v>0</v>
      </c>
      <c r="AR137" s="24" t="s">
        <v>178</v>
      </c>
      <c r="AT137" s="24" t="s">
        <v>173</v>
      </c>
      <c r="AU137" s="24" t="s">
        <v>79</v>
      </c>
      <c r="AY137" s="24" t="s">
        <v>171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24" t="s">
        <v>79</v>
      </c>
      <c r="BK137" s="213">
        <f>ROUND(I137*H137,2)</f>
        <v>0</v>
      </c>
      <c r="BL137" s="24" t="s">
        <v>178</v>
      </c>
      <c r="BM137" s="24" t="s">
        <v>755</v>
      </c>
    </row>
    <row r="138" spans="2:65" s="1" customFormat="1" ht="22.5" customHeight="1">
      <c r="B138" s="41"/>
      <c r="C138" s="202" t="s">
        <v>83</v>
      </c>
      <c r="D138" s="202" t="s">
        <v>173</v>
      </c>
      <c r="E138" s="203" t="s">
        <v>2428</v>
      </c>
      <c r="F138" s="204" t="s">
        <v>2429</v>
      </c>
      <c r="G138" s="205" t="s">
        <v>588</v>
      </c>
      <c r="H138" s="206">
        <v>1</v>
      </c>
      <c r="I138" s="207"/>
      <c r="J138" s="208">
        <f>ROUND(I138*H138,2)</f>
        <v>0</v>
      </c>
      <c r="K138" s="204" t="s">
        <v>21</v>
      </c>
      <c r="L138" s="61"/>
      <c r="M138" s="209" t="s">
        <v>21</v>
      </c>
      <c r="N138" s="210" t="s">
        <v>43</v>
      </c>
      <c r="O138" s="42"/>
      <c r="P138" s="211">
        <f>O138*H138</f>
        <v>0</v>
      </c>
      <c r="Q138" s="211">
        <v>0</v>
      </c>
      <c r="R138" s="211">
        <f>Q138*H138</f>
        <v>0</v>
      </c>
      <c r="S138" s="211">
        <v>0</v>
      </c>
      <c r="T138" s="212">
        <f>S138*H138</f>
        <v>0</v>
      </c>
      <c r="AR138" s="24" t="s">
        <v>178</v>
      </c>
      <c r="AT138" s="24" t="s">
        <v>173</v>
      </c>
      <c r="AU138" s="24" t="s">
        <v>79</v>
      </c>
      <c r="AY138" s="24" t="s">
        <v>171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24" t="s">
        <v>79</v>
      </c>
      <c r="BK138" s="213">
        <f>ROUND(I138*H138,2)</f>
        <v>0</v>
      </c>
      <c r="BL138" s="24" t="s">
        <v>178</v>
      </c>
      <c r="BM138" s="24" t="s">
        <v>769</v>
      </c>
    </row>
    <row r="139" spans="2:65" s="1" customFormat="1" ht="22.5" customHeight="1">
      <c r="B139" s="41"/>
      <c r="C139" s="202" t="s">
        <v>99</v>
      </c>
      <c r="D139" s="202" t="s">
        <v>173</v>
      </c>
      <c r="E139" s="203" t="s">
        <v>2430</v>
      </c>
      <c r="F139" s="204" t="s">
        <v>2431</v>
      </c>
      <c r="G139" s="205" t="s">
        <v>2418</v>
      </c>
      <c r="H139" s="206">
        <v>15</v>
      </c>
      <c r="I139" s="207"/>
      <c r="J139" s="208">
        <f>ROUND(I139*H139,2)</f>
        <v>0</v>
      </c>
      <c r="K139" s="204" t="s">
        <v>21</v>
      </c>
      <c r="L139" s="61"/>
      <c r="M139" s="209" t="s">
        <v>21</v>
      </c>
      <c r="N139" s="210" t="s">
        <v>43</v>
      </c>
      <c r="O139" s="42"/>
      <c r="P139" s="211">
        <f>O139*H139</f>
        <v>0</v>
      </c>
      <c r="Q139" s="211">
        <v>0</v>
      </c>
      <c r="R139" s="211">
        <f>Q139*H139</f>
        <v>0</v>
      </c>
      <c r="S139" s="211">
        <v>0</v>
      </c>
      <c r="T139" s="212">
        <f>S139*H139</f>
        <v>0</v>
      </c>
      <c r="AR139" s="24" t="s">
        <v>178</v>
      </c>
      <c r="AT139" s="24" t="s">
        <v>173</v>
      </c>
      <c r="AU139" s="24" t="s">
        <v>79</v>
      </c>
      <c r="AY139" s="24" t="s">
        <v>171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24" t="s">
        <v>79</v>
      </c>
      <c r="BK139" s="213">
        <f>ROUND(I139*H139,2)</f>
        <v>0</v>
      </c>
      <c r="BL139" s="24" t="s">
        <v>178</v>
      </c>
      <c r="BM139" s="24" t="s">
        <v>778</v>
      </c>
    </row>
    <row r="140" spans="2:65" s="1" customFormat="1" ht="22.5" customHeight="1">
      <c r="B140" s="41"/>
      <c r="C140" s="202" t="s">
        <v>178</v>
      </c>
      <c r="D140" s="202" t="s">
        <v>173</v>
      </c>
      <c r="E140" s="203" t="s">
        <v>2432</v>
      </c>
      <c r="F140" s="204" t="s">
        <v>2433</v>
      </c>
      <c r="G140" s="205" t="s">
        <v>588</v>
      </c>
      <c r="H140" s="206">
        <v>1</v>
      </c>
      <c r="I140" s="207"/>
      <c r="J140" s="208">
        <f>ROUND(I140*H140,2)</f>
        <v>0</v>
      </c>
      <c r="K140" s="204" t="s">
        <v>21</v>
      </c>
      <c r="L140" s="61"/>
      <c r="M140" s="209" t="s">
        <v>21</v>
      </c>
      <c r="N140" s="210" t="s">
        <v>43</v>
      </c>
      <c r="O140" s="42"/>
      <c r="P140" s="211">
        <f>O140*H140</f>
        <v>0</v>
      </c>
      <c r="Q140" s="211">
        <v>0</v>
      </c>
      <c r="R140" s="211">
        <f>Q140*H140</f>
        <v>0</v>
      </c>
      <c r="S140" s="211">
        <v>0</v>
      </c>
      <c r="T140" s="212">
        <f>S140*H140</f>
        <v>0</v>
      </c>
      <c r="AR140" s="24" t="s">
        <v>178</v>
      </c>
      <c r="AT140" s="24" t="s">
        <v>173</v>
      </c>
      <c r="AU140" s="24" t="s">
        <v>79</v>
      </c>
      <c r="AY140" s="24" t="s">
        <v>171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24" t="s">
        <v>79</v>
      </c>
      <c r="BK140" s="213">
        <f>ROUND(I140*H140,2)</f>
        <v>0</v>
      </c>
      <c r="BL140" s="24" t="s">
        <v>178</v>
      </c>
      <c r="BM140" s="24" t="s">
        <v>788</v>
      </c>
    </row>
    <row r="141" spans="2:65" s="1" customFormat="1" ht="22.5" customHeight="1">
      <c r="B141" s="41"/>
      <c r="C141" s="202" t="s">
        <v>196</v>
      </c>
      <c r="D141" s="202" t="s">
        <v>173</v>
      </c>
      <c r="E141" s="203" t="s">
        <v>2384</v>
      </c>
      <c r="F141" s="204" t="s">
        <v>2385</v>
      </c>
      <c r="G141" s="205" t="s">
        <v>656</v>
      </c>
      <c r="H141" s="206">
        <v>5</v>
      </c>
      <c r="I141" s="207"/>
      <c r="J141" s="208">
        <f>ROUND(I141*H141,2)</f>
        <v>0</v>
      </c>
      <c r="K141" s="204" t="s">
        <v>21</v>
      </c>
      <c r="L141" s="61"/>
      <c r="M141" s="209" t="s">
        <v>21</v>
      </c>
      <c r="N141" s="210" t="s">
        <v>43</v>
      </c>
      <c r="O141" s="42"/>
      <c r="P141" s="211">
        <f>O141*H141</f>
        <v>0</v>
      </c>
      <c r="Q141" s="211">
        <v>0</v>
      </c>
      <c r="R141" s="211">
        <f>Q141*H141</f>
        <v>0</v>
      </c>
      <c r="S141" s="211">
        <v>0</v>
      </c>
      <c r="T141" s="212">
        <f>S141*H141</f>
        <v>0</v>
      </c>
      <c r="AR141" s="24" t="s">
        <v>178</v>
      </c>
      <c r="AT141" s="24" t="s">
        <v>173</v>
      </c>
      <c r="AU141" s="24" t="s">
        <v>79</v>
      </c>
      <c r="AY141" s="24" t="s">
        <v>171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24" t="s">
        <v>79</v>
      </c>
      <c r="BK141" s="213">
        <f>ROUND(I141*H141,2)</f>
        <v>0</v>
      </c>
      <c r="BL141" s="24" t="s">
        <v>178</v>
      </c>
      <c r="BM141" s="24" t="s">
        <v>797</v>
      </c>
    </row>
    <row r="142" spans="2:65" s="11" customFormat="1" ht="37.35" customHeight="1">
      <c r="B142" s="185"/>
      <c r="C142" s="186"/>
      <c r="D142" s="199" t="s">
        <v>71</v>
      </c>
      <c r="E142" s="265" t="s">
        <v>2434</v>
      </c>
      <c r="F142" s="265" t="s">
        <v>2434</v>
      </c>
      <c r="G142" s="186"/>
      <c r="H142" s="186"/>
      <c r="I142" s="189"/>
      <c r="J142" s="266">
        <f>BK142</f>
        <v>0</v>
      </c>
      <c r="K142" s="186"/>
      <c r="L142" s="191"/>
      <c r="M142" s="192"/>
      <c r="N142" s="193"/>
      <c r="O142" s="193"/>
      <c r="P142" s="194">
        <f>SUM(P143:P151)</f>
        <v>0</v>
      </c>
      <c r="Q142" s="193"/>
      <c r="R142" s="194">
        <f>SUM(R143:R151)</f>
        <v>0</v>
      </c>
      <c r="S142" s="193"/>
      <c r="T142" s="195">
        <f>SUM(T143:T151)</f>
        <v>0</v>
      </c>
      <c r="AR142" s="196" t="s">
        <v>79</v>
      </c>
      <c r="AT142" s="197" t="s">
        <v>71</v>
      </c>
      <c r="AU142" s="197" t="s">
        <v>72</v>
      </c>
      <c r="AY142" s="196" t="s">
        <v>171</v>
      </c>
      <c r="BK142" s="198">
        <f>SUM(BK143:BK151)</f>
        <v>0</v>
      </c>
    </row>
    <row r="143" spans="2:65" s="1" customFormat="1" ht="22.5" customHeight="1">
      <c r="B143" s="41"/>
      <c r="C143" s="202" t="s">
        <v>79</v>
      </c>
      <c r="D143" s="202" t="s">
        <v>173</v>
      </c>
      <c r="E143" s="203" t="s">
        <v>2435</v>
      </c>
      <c r="F143" s="204" t="s">
        <v>2436</v>
      </c>
      <c r="G143" s="205" t="s">
        <v>588</v>
      </c>
      <c r="H143" s="206">
        <v>1</v>
      </c>
      <c r="I143" s="207"/>
      <c r="J143" s="208">
        <f t="shared" ref="J143:J151" si="30">ROUND(I143*H143,2)</f>
        <v>0</v>
      </c>
      <c r="K143" s="204" t="s">
        <v>21</v>
      </c>
      <c r="L143" s="61"/>
      <c r="M143" s="209" t="s">
        <v>21</v>
      </c>
      <c r="N143" s="210" t="s">
        <v>43</v>
      </c>
      <c r="O143" s="42"/>
      <c r="P143" s="211">
        <f t="shared" ref="P143:P151" si="31">O143*H143</f>
        <v>0</v>
      </c>
      <c r="Q143" s="211">
        <v>0</v>
      </c>
      <c r="R143" s="211">
        <f t="shared" ref="R143:R151" si="32">Q143*H143</f>
        <v>0</v>
      </c>
      <c r="S143" s="211">
        <v>0</v>
      </c>
      <c r="T143" s="212">
        <f t="shared" ref="T143:T151" si="33">S143*H143</f>
        <v>0</v>
      </c>
      <c r="AR143" s="24" t="s">
        <v>178</v>
      </c>
      <c r="AT143" s="24" t="s">
        <v>173</v>
      </c>
      <c r="AU143" s="24" t="s">
        <v>79</v>
      </c>
      <c r="AY143" s="24" t="s">
        <v>171</v>
      </c>
      <c r="BE143" s="213">
        <f t="shared" ref="BE143:BE151" si="34">IF(N143="základní",J143,0)</f>
        <v>0</v>
      </c>
      <c r="BF143" s="213">
        <f t="shared" ref="BF143:BF151" si="35">IF(N143="snížená",J143,0)</f>
        <v>0</v>
      </c>
      <c r="BG143" s="213">
        <f t="shared" ref="BG143:BG151" si="36">IF(N143="zákl. přenesená",J143,0)</f>
        <v>0</v>
      </c>
      <c r="BH143" s="213">
        <f t="shared" ref="BH143:BH151" si="37">IF(N143="sníž. přenesená",J143,0)</f>
        <v>0</v>
      </c>
      <c r="BI143" s="213">
        <f t="shared" ref="BI143:BI151" si="38">IF(N143="nulová",J143,0)</f>
        <v>0</v>
      </c>
      <c r="BJ143" s="24" t="s">
        <v>79</v>
      </c>
      <c r="BK143" s="213">
        <f t="shared" ref="BK143:BK151" si="39">ROUND(I143*H143,2)</f>
        <v>0</v>
      </c>
      <c r="BL143" s="24" t="s">
        <v>178</v>
      </c>
      <c r="BM143" s="24" t="s">
        <v>808</v>
      </c>
    </row>
    <row r="144" spans="2:65" s="1" customFormat="1" ht="22.5" customHeight="1">
      <c r="B144" s="41"/>
      <c r="C144" s="202" t="s">
        <v>83</v>
      </c>
      <c r="D144" s="202" t="s">
        <v>173</v>
      </c>
      <c r="E144" s="203" t="s">
        <v>2437</v>
      </c>
      <c r="F144" s="204" t="s">
        <v>2438</v>
      </c>
      <c r="G144" s="205" t="s">
        <v>588</v>
      </c>
      <c r="H144" s="206">
        <v>1</v>
      </c>
      <c r="I144" s="207"/>
      <c r="J144" s="208">
        <f t="shared" si="30"/>
        <v>0</v>
      </c>
      <c r="K144" s="204" t="s">
        <v>21</v>
      </c>
      <c r="L144" s="61"/>
      <c r="M144" s="209" t="s">
        <v>21</v>
      </c>
      <c r="N144" s="210" t="s">
        <v>43</v>
      </c>
      <c r="O144" s="42"/>
      <c r="P144" s="211">
        <f t="shared" si="31"/>
        <v>0</v>
      </c>
      <c r="Q144" s="211">
        <v>0</v>
      </c>
      <c r="R144" s="211">
        <f t="shared" si="32"/>
        <v>0</v>
      </c>
      <c r="S144" s="211">
        <v>0</v>
      </c>
      <c r="T144" s="212">
        <f t="shared" si="33"/>
        <v>0</v>
      </c>
      <c r="AR144" s="24" t="s">
        <v>178</v>
      </c>
      <c r="AT144" s="24" t="s">
        <v>173</v>
      </c>
      <c r="AU144" s="24" t="s">
        <v>79</v>
      </c>
      <c r="AY144" s="24" t="s">
        <v>171</v>
      </c>
      <c r="BE144" s="213">
        <f t="shared" si="34"/>
        <v>0</v>
      </c>
      <c r="BF144" s="213">
        <f t="shared" si="35"/>
        <v>0</v>
      </c>
      <c r="BG144" s="213">
        <f t="shared" si="36"/>
        <v>0</v>
      </c>
      <c r="BH144" s="213">
        <f t="shared" si="37"/>
        <v>0</v>
      </c>
      <c r="BI144" s="213">
        <f t="shared" si="38"/>
        <v>0</v>
      </c>
      <c r="BJ144" s="24" t="s">
        <v>79</v>
      </c>
      <c r="BK144" s="213">
        <f t="shared" si="39"/>
        <v>0</v>
      </c>
      <c r="BL144" s="24" t="s">
        <v>178</v>
      </c>
      <c r="BM144" s="24" t="s">
        <v>821</v>
      </c>
    </row>
    <row r="145" spans="2:65" s="1" customFormat="1" ht="22.5" customHeight="1">
      <c r="B145" s="41"/>
      <c r="C145" s="202" t="s">
        <v>99</v>
      </c>
      <c r="D145" s="202" t="s">
        <v>173</v>
      </c>
      <c r="E145" s="203" t="s">
        <v>2439</v>
      </c>
      <c r="F145" s="204" t="s">
        <v>2440</v>
      </c>
      <c r="G145" s="205" t="s">
        <v>588</v>
      </c>
      <c r="H145" s="206">
        <v>1</v>
      </c>
      <c r="I145" s="207"/>
      <c r="J145" s="208">
        <f t="shared" si="30"/>
        <v>0</v>
      </c>
      <c r="K145" s="204" t="s">
        <v>21</v>
      </c>
      <c r="L145" s="61"/>
      <c r="M145" s="209" t="s">
        <v>21</v>
      </c>
      <c r="N145" s="210" t="s">
        <v>43</v>
      </c>
      <c r="O145" s="42"/>
      <c r="P145" s="211">
        <f t="shared" si="31"/>
        <v>0</v>
      </c>
      <c r="Q145" s="211">
        <v>0</v>
      </c>
      <c r="R145" s="211">
        <f t="shared" si="32"/>
        <v>0</v>
      </c>
      <c r="S145" s="211">
        <v>0</v>
      </c>
      <c r="T145" s="212">
        <f t="shared" si="33"/>
        <v>0</v>
      </c>
      <c r="AR145" s="24" t="s">
        <v>178</v>
      </c>
      <c r="AT145" s="24" t="s">
        <v>173</v>
      </c>
      <c r="AU145" s="24" t="s">
        <v>79</v>
      </c>
      <c r="AY145" s="24" t="s">
        <v>171</v>
      </c>
      <c r="BE145" s="213">
        <f t="shared" si="34"/>
        <v>0</v>
      </c>
      <c r="BF145" s="213">
        <f t="shared" si="35"/>
        <v>0</v>
      </c>
      <c r="BG145" s="213">
        <f t="shared" si="36"/>
        <v>0</v>
      </c>
      <c r="BH145" s="213">
        <f t="shared" si="37"/>
        <v>0</v>
      </c>
      <c r="BI145" s="213">
        <f t="shared" si="38"/>
        <v>0</v>
      </c>
      <c r="BJ145" s="24" t="s">
        <v>79</v>
      </c>
      <c r="BK145" s="213">
        <f t="shared" si="39"/>
        <v>0</v>
      </c>
      <c r="BL145" s="24" t="s">
        <v>178</v>
      </c>
      <c r="BM145" s="24" t="s">
        <v>839</v>
      </c>
    </row>
    <row r="146" spans="2:65" s="1" customFormat="1" ht="22.5" customHeight="1">
      <c r="B146" s="41"/>
      <c r="C146" s="202" t="s">
        <v>178</v>
      </c>
      <c r="D146" s="202" t="s">
        <v>173</v>
      </c>
      <c r="E146" s="203" t="s">
        <v>2441</v>
      </c>
      <c r="F146" s="204" t="s">
        <v>2442</v>
      </c>
      <c r="G146" s="205" t="s">
        <v>1787</v>
      </c>
      <c r="H146" s="206">
        <v>24</v>
      </c>
      <c r="I146" s="207"/>
      <c r="J146" s="208">
        <f t="shared" si="30"/>
        <v>0</v>
      </c>
      <c r="K146" s="204" t="s">
        <v>21</v>
      </c>
      <c r="L146" s="61"/>
      <c r="M146" s="209" t="s">
        <v>21</v>
      </c>
      <c r="N146" s="210" t="s">
        <v>43</v>
      </c>
      <c r="O146" s="42"/>
      <c r="P146" s="211">
        <f t="shared" si="31"/>
        <v>0</v>
      </c>
      <c r="Q146" s="211">
        <v>0</v>
      </c>
      <c r="R146" s="211">
        <f t="shared" si="32"/>
        <v>0</v>
      </c>
      <c r="S146" s="211">
        <v>0</v>
      </c>
      <c r="T146" s="212">
        <f t="shared" si="33"/>
        <v>0</v>
      </c>
      <c r="AR146" s="24" t="s">
        <v>178</v>
      </c>
      <c r="AT146" s="24" t="s">
        <v>173</v>
      </c>
      <c r="AU146" s="24" t="s">
        <v>79</v>
      </c>
      <c r="AY146" s="24" t="s">
        <v>171</v>
      </c>
      <c r="BE146" s="213">
        <f t="shared" si="34"/>
        <v>0</v>
      </c>
      <c r="BF146" s="213">
        <f t="shared" si="35"/>
        <v>0</v>
      </c>
      <c r="BG146" s="213">
        <f t="shared" si="36"/>
        <v>0</v>
      </c>
      <c r="BH146" s="213">
        <f t="shared" si="37"/>
        <v>0</v>
      </c>
      <c r="BI146" s="213">
        <f t="shared" si="38"/>
        <v>0</v>
      </c>
      <c r="BJ146" s="24" t="s">
        <v>79</v>
      </c>
      <c r="BK146" s="213">
        <f t="shared" si="39"/>
        <v>0</v>
      </c>
      <c r="BL146" s="24" t="s">
        <v>178</v>
      </c>
      <c r="BM146" s="24" t="s">
        <v>849</v>
      </c>
    </row>
    <row r="147" spans="2:65" s="1" customFormat="1" ht="22.5" customHeight="1">
      <c r="B147" s="41"/>
      <c r="C147" s="202" t="s">
        <v>196</v>
      </c>
      <c r="D147" s="202" t="s">
        <v>173</v>
      </c>
      <c r="E147" s="203" t="s">
        <v>2443</v>
      </c>
      <c r="F147" s="204" t="s">
        <v>2444</v>
      </c>
      <c r="G147" s="205" t="s">
        <v>588</v>
      </c>
      <c r="H147" s="206">
        <v>1</v>
      </c>
      <c r="I147" s="207"/>
      <c r="J147" s="208">
        <f t="shared" si="30"/>
        <v>0</v>
      </c>
      <c r="K147" s="204" t="s">
        <v>21</v>
      </c>
      <c r="L147" s="61"/>
      <c r="M147" s="209" t="s">
        <v>21</v>
      </c>
      <c r="N147" s="210" t="s">
        <v>43</v>
      </c>
      <c r="O147" s="42"/>
      <c r="P147" s="211">
        <f t="shared" si="31"/>
        <v>0</v>
      </c>
      <c r="Q147" s="211">
        <v>0</v>
      </c>
      <c r="R147" s="211">
        <f t="shared" si="32"/>
        <v>0</v>
      </c>
      <c r="S147" s="211">
        <v>0</v>
      </c>
      <c r="T147" s="212">
        <f t="shared" si="33"/>
        <v>0</v>
      </c>
      <c r="AR147" s="24" t="s">
        <v>178</v>
      </c>
      <c r="AT147" s="24" t="s">
        <v>173</v>
      </c>
      <c r="AU147" s="24" t="s">
        <v>79</v>
      </c>
      <c r="AY147" s="24" t="s">
        <v>171</v>
      </c>
      <c r="BE147" s="213">
        <f t="shared" si="34"/>
        <v>0</v>
      </c>
      <c r="BF147" s="213">
        <f t="shared" si="35"/>
        <v>0</v>
      </c>
      <c r="BG147" s="213">
        <f t="shared" si="36"/>
        <v>0</v>
      </c>
      <c r="BH147" s="213">
        <f t="shared" si="37"/>
        <v>0</v>
      </c>
      <c r="BI147" s="213">
        <f t="shared" si="38"/>
        <v>0</v>
      </c>
      <c r="BJ147" s="24" t="s">
        <v>79</v>
      </c>
      <c r="BK147" s="213">
        <f t="shared" si="39"/>
        <v>0</v>
      </c>
      <c r="BL147" s="24" t="s">
        <v>178</v>
      </c>
      <c r="BM147" s="24" t="s">
        <v>859</v>
      </c>
    </row>
    <row r="148" spans="2:65" s="1" customFormat="1" ht="22.5" customHeight="1">
      <c r="B148" s="41"/>
      <c r="C148" s="202" t="s">
        <v>201</v>
      </c>
      <c r="D148" s="202" t="s">
        <v>173</v>
      </c>
      <c r="E148" s="203" t="s">
        <v>2445</v>
      </c>
      <c r="F148" s="204" t="s">
        <v>2446</v>
      </c>
      <c r="G148" s="205" t="s">
        <v>1787</v>
      </c>
      <c r="H148" s="206">
        <v>16</v>
      </c>
      <c r="I148" s="207"/>
      <c r="J148" s="208">
        <f t="shared" si="30"/>
        <v>0</v>
      </c>
      <c r="K148" s="204" t="s">
        <v>21</v>
      </c>
      <c r="L148" s="61"/>
      <c r="M148" s="209" t="s">
        <v>21</v>
      </c>
      <c r="N148" s="210" t="s">
        <v>43</v>
      </c>
      <c r="O148" s="42"/>
      <c r="P148" s="211">
        <f t="shared" si="31"/>
        <v>0</v>
      </c>
      <c r="Q148" s="211">
        <v>0</v>
      </c>
      <c r="R148" s="211">
        <f t="shared" si="32"/>
        <v>0</v>
      </c>
      <c r="S148" s="211">
        <v>0</v>
      </c>
      <c r="T148" s="212">
        <f t="shared" si="33"/>
        <v>0</v>
      </c>
      <c r="AR148" s="24" t="s">
        <v>178</v>
      </c>
      <c r="AT148" s="24" t="s">
        <v>173</v>
      </c>
      <c r="AU148" s="24" t="s">
        <v>79</v>
      </c>
      <c r="AY148" s="24" t="s">
        <v>171</v>
      </c>
      <c r="BE148" s="213">
        <f t="shared" si="34"/>
        <v>0</v>
      </c>
      <c r="BF148" s="213">
        <f t="shared" si="35"/>
        <v>0</v>
      </c>
      <c r="BG148" s="213">
        <f t="shared" si="36"/>
        <v>0</v>
      </c>
      <c r="BH148" s="213">
        <f t="shared" si="37"/>
        <v>0</v>
      </c>
      <c r="BI148" s="213">
        <f t="shared" si="38"/>
        <v>0</v>
      </c>
      <c r="BJ148" s="24" t="s">
        <v>79</v>
      </c>
      <c r="BK148" s="213">
        <f t="shared" si="39"/>
        <v>0</v>
      </c>
      <c r="BL148" s="24" t="s">
        <v>178</v>
      </c>
      <c r="BM148" s="24" t="s">
        <v>871</v>
      </c>
    </row>
    <row r="149" spans="2:65" s="1" customFormat="1" ht="22.5" customHeight="1">
      <c r="B149" s="41"/>
      <c r="C149" s="202" t="s">
        <v>209</v>
      </c>
      <c r="D149" s="202" t="s">
        <v>173</v>
      </c>
      <c r="E149" s="203" t="s">
        <v>2447</v>
      </c>
      <c r="F149" s="204" t="s">
        <v>2448</v>
      </c>
      <c r="G149" s="205" t="s">
        <v>1787</v>
      </c>
      <c r="H149" s="206">
        <v>10</v>
      </c>
      <c r="I149" s="207"/>
      <c r="J149" s="208">
        <f t="shared" si="30"/>
        <v>0</v>
      </c>
      <c r="K149" s="204" t="s">
        <v>21</v>
      </c>
      <c r="L149" s="61"/>
      <c r="M149" s="209" t="s">
        <v>21</v>
      </c>
      <c r="N149" s="210" t="s">
        <v>43</v>
      </c>
      <c r="O149" s="42"/>
      <c r="P149" s="211">
        <f t="shared" si="31"/>
        <v>0</v>
      </c>
      <c r="Q149" s="211">
        <v>0</v>
      </c>
      <c r="R149" s="211">
        <f t="shared" si="32"/>
        <v>0</v>
      </c>
      <c r="S149" s="211">
        <v>0</v>
      </c>
      <c r="T149" s="212">
        <f t="shared" si="33"/>
        <v>0</v>
      </c>
      <c r="AR149" s="24" t="s">
        <v>178</v>
      </c>
      <c r="AT149" s="24" t="s">
        <v>173</v>
      </c>
      <c r="AU149" s="24" t="s">
        <v>79</v>
      </c>
      <c r="AY149" s="24" t="s">
        <v>171</v>
      </c>
      <c r="BE149" s="213">
        <f t="shared" si="34"/>
        <v>0</v>
      </c>
      <c r="BF149" s="213">
        <f t="shared" si="35"/>
        <v>0</v>
      </c>
      <c r="BG149" s="213">
        <f t="shared" si="36"/>
        <v>0</v>
      </c>
      <c r="BH149" s="213">
        <f t="shared" si="37"/>
        <v>0</v>
      </c>
      <c r="BI149" s="213">
        <f t="shared" si="38"/>
        <v>0</v>
      </c>
      <c r="BJ149" s="24" t="s">
        <v>79</v>
      </c>
      <c r="BK149" s="213">
        <f t="shared" si="39"/>
        <v>0</v>
      </c>
      <c r="BL149" s="24" t="s">
        <v>178</v>
      </c>
      <c r="BM149" s="24" t="s">
        <v>880</v>
      </c>
    </row>
    <row r="150" spans="2:65" s="1" customFormat="1" ht="22.5" customHeight="1">
      <c r="B150" s="41"/>
      <c r="C150" s="202" t="s">
        <v>215</v>
      </c>
      <c r="D150" s="202" t="s">
        <v>173</v>
      </c>
      <c r="E150" s="203" t="s">
        <v>2449</v>
      </c>
      <c r="F150" s="204" t="s">
        <v>2450</v>
      </c>
      <c r="G150" s="205" t="s">
        <v>588</v>
      </c>
      <c r="H150" s="206">
        <v>1</v>
      </c>
      <c r="I150" s="207"/>
      <c r="J150" s="208">
        <f t="shared" si="30"/>
        <v>0</v>
      </c>
      <c r="K150" s="204" t="s">
        <v>21</v>
      </c>
      <c r="L150" s="61"/>
      <c r="M150" s="209" t="s">
        <v>21</v>
      </c>
      <c r="N150" s="210" t="s">
        <v>43</v>
      </c>
      <c r="O150" s="42"/>
      <c r="P150" s="211">
        <f t="shared" si="31"/>
        <v>0</v>
      </c>
      <c r="Q150" s="211">
        <v>0</v>
      </c>
      <c r="R150" s="211">
        <f t="shared" si="32"/>
        <v>0</v>
      </c>
      <c r="S150" s="211">
        <v>0</v>
      </c>
      <c r="T150" s="212">
        <f t="shared" si="33"/>
        <v>0</v>
      </c>
      <c r="AR150" s="24" t="s">
        <v>178</v>
      </c>
      <c r="AT150" s="24" t="s">
        <v>173</v>
      </c>
      <c r="AU150" s="24" t="s">
        <v>79</v>
      </c>
      <c r="AY150" s="24" t="s">
        <v>171</v>
      </c>
      <c r="BE150" s="213">
        <f t="shared" si="34"/>
        <v>0</v>
      </c>
      <c r="BF150" s="213">
        <f t="shared" si="35"/>
        <v>0</v>
      </c>
      <c r="BG150" s="213">
        <f t="shared" si="36"/>
        <v>0</v>
      </c>
      <c r="BH150" s="213">
        <f t="shared" si="37"/>
        <v>0</v>
      </c>
      <c r="BI150" s="213">
        <f t="shared" si="38"/>
        <v>0</v>
      </c>
      <c r="BJ150" s="24" t="s">
        <v>79</v>
      </c>
      <c r="BK150" s="213">
        <f t="shared" si="39"/>
        <v>0</v>
      </c>
      <c r="BL150" s="24" t="s">
        <v>178</v>
      </c>
      <c r="BM150" s="24" t="s">
        <v>891</v>
      </c>
    </row>
    <row r="151" spans="2:65" s="1" customFormat="1" ht="22.5" customHeight="1">
      <c r="B151" s="41"/>
      <c r="C151" s="202" t="s">
        <v>220</v>
      </c>
      <c r="D151" s="202" t="s">
        <v>173</v>
      </c>
      <c r="E151" s="203" t="s">
        <v>2451</v>
      </c>
      <c r="F151" s="204" t="s">
        <v>2452</v>
      </c>
      <c r="G151" s="205" t="s">
        <v>1787</v>
      </c>
      <c r="H151" s="206">
        <v>100</v>
      </c>
      <c r="I151" s="207"/>
      <c r="J151" s="208">
        <f t="shared" si="30"/>
        <v>0</v>
      </c>
      <c r="K151" s="204" t="s">
        <v>21</v>
      </c>
      <c r="L151" s="61"/>
      <c r="M151" s="209" t="s">
        <v>21</v>
      </c>
      <c r="N151" s="267" t="s">
        <v>43</v>
      </c>
      <c r="O151" s="268"/>
      <c r="P151" s="269">
        <f t="shared" si="31"/>
        <v>0</v>
      </c>
      <c r="Q151" s="269">
        <v>0</v>
      </c>
      <c r="R151" s="269">
        <f t="shared" si="32"/>
        <v>0</v>
      </c>
      <c r="S151" s="269">
        <v>0</v>
      </c>
      <c r="T151" s="270">
        <f t="shared" si="33"/>
        <v>0</v>
      </c>
      <c r="AR151" s="24" t="s">
        <v>178</v>
      </c>
      <c r="AT151" s="24" t="s">
        <v>173</v>
      </c>
      <c r="AU151" s="24" t="s">
        <v>79</v>
      </c>
      <c r="AY151" s="24" t="s">
        <v>171</v>
      </c>
      <c r="BE151" s="213">
        <f t="shared" si="34"/>
        <v>0</v>
      </c>
      <c r="BF151" s="213">
        <f t="shared" si="35"/>
        <v>0</v>
      </c>
      <c r="BG151" s="213">
        <f t="shared" si="36"/>
        <v>0</v>
      </c>
      <c r="BH151" s="213">
        <f t="shared" si="37"/>
        <v>0</v>
      </c>
      <c r="BI151" s="213">
        <f t="shared" si="38"/>
        <v>0</v>
      </c>
      <c r="BJ151" s="24" t="s">
        <v>79</v>
      </c>
      <c r="BK151" s="213">
        <f t="shared" si="39"/>
        <v>0</v>
      </c>
      <c r="BL151" s="24" t="s">
        <v>178</v>
      </c>
      <c r="BM151" s="24" t="s">
        <v>902</v>
      </c>
    </row>
    <row r="152" spans="2:65" s="1" customFormat="1" ht="6.95" customHeight="1">
      <c r="B152" s="56"/>
      <c r="C152" s="57"/>
      <c r="D152" s="57"/>
      <c r="E152" s="57"/>
      <c r="F152" s="57"/>
      <c r="G152" s="57"/>
      <c r="H152" s="57"/>
      <c r="I152" s="148"/>
      <c r="J152" s="57"/>
      <c r="K152" s="57"/>
      <c r="L152" s="61"/>
    </row>
  </sheetData>
  <sheetProtection password="CC35" sheet="1" objects="1" scenarios="1" formatCells="0" formatColumns="0" formatRows="0" sort="0" autoFilter="0"/>
  <autoFilter ref="C86:K151"/>
  <mergeCells count="12">
    <mergeCell ref="G1:H1"/>
    <mergeCell ref="L2:V2"/>
    <mergeCell ref="E49:H49"/>
    <mergeCell ref="E51:H51"/>
    <mergeCell ref="E75:H75"/>
    <mergeCell ref="E77:H77"/>
    <mergeCell ref="E79:H79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9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110</v>
      </c>
      <c r="G1" s="406" t="s">
        <v>111</v>
      </c>
      <c r="H1" s="406"/>
      <c r="I1" s="124"/>
      <c r="J1" s="123" t="s">
        <v>112</v>
      </c>
      <c r="K1" s="122" t="s">
        <v>113</v>
      </c>
      <c r="L1" s="123" t="s">
        <v>114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AT2" s="24" t="s">
        <v>109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115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399" t="str">
        <f>'Rekapitulace stavby'!K6</f>
        <v>ZŠ ŠVERMOVA-STAVEBNÍ ÚPRAVY KUCHYNĚ</v>
      </c>
      <c r="F7" s="400"/>
      <c r="G7" s="400"/>
      <c r="H7" s="400"/>
      <c r="I7" s="126"/>
      <c r="J7" s="29"/>
      <c r="K7" s="31"/>
    </row>
    <row r="8" spans="1:70">
      <c r="B8" s="28"/>
      <c r="C8" s="29"/>
      <c r="D8" s="37" t="s">
        <v>116</v>
      </c>
      <c r="E8" s="29"/>
      <c r="F8" s="29"/>
      <c r="G8" s="29"/>
      <c r="H8" s="29"/>
      <c r="I8" s="126"/>
      <c r="J8" s="29"/>
      <c r="K8" s="31"/>
    </row>
    <row r="9" spans="1:70" s="1" customFormat="1" ht="22.5" customHeight="1">
      <c r="B9" s="41"/>
      <c r="C9" s="42"/>
      <c r="D9" s="42"/>
      <c r="E9" s="399" t="s">
        <v>117</v>
      </c>
      <c r="F9" s="402"/>
      <c r="G9" s="402"/>
      <c r="H9" s="402"/>
      <c r="I9" s="127"/>
      <c r="J9" s="42"/>
      <c r="K9" s="45"/>
    </row>
    <row r="10" spans="1:70" s="1" customFormat="1">
      <c r="B10" s="41"/>
      <c r="C10" s="42"/>
      <c r="D10" s="37" t="s">
        <v>1519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401" t="s">
        <v>2453</v>
      </c>
      <c r="F11" s="402"/>
      <c r="G11" s="402"/>
      <c r="H11" s="402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1521</v>
      </c>
      <c r="G14" s="42"/>
      <c r="H14" s="42"/>
      <c r="I14" s="128" t="s">
        <v>25</v>
      </c>
      <c r="J14" s="129" t="str">
        <f>'Rekapitulace stavby'!AN8</f>
        <v>22.11.2017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">
        <v>21</v>
      </c>
      <c r="K22" s="45"/>
    </row>
    <row r="23" spans="2:11" s="1" customFormat="1" ht="18" customHeight="1">
      <c r="B23" s="41"/>
      <c r="C23" s="42"/>
      <c r="D23" s="42"/>
      <c r="E23" s="35" t="s">
        <v>34</v>
      </c>
      <c r="F23" s="42"/>
      <c r="G23" s="42"/>
      <c r="H23" s="42"/>
      <c r="I23" s="128" t="s">
        <v>30</v>
      </c>
      <c r="J23" s="35" t="s">
        <v>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22.5" customHeight="1">
      <c r="B26" s="130"/>
      <c r="C26" s="131"/>
      <c r="D26" s="131"/>
      <c r="E26" s="363" t="s">
        <v>21</v>
      </c>
      <c r="F26" s="363"/>
      <c r="G26" s="363"/>
      <c r="H26" s="363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ROUND(J90,2)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ROUND(SUM(BE90:BE189), 2)</f>
        <v>0</v>
      </c>
      <c r="G32" s="42"/>
      <c r="H32" s="42"/>
      <c r="I32" s="140">
        <v>0.21</v>
      </c>
      <c r="J32" s="139">
        <f>ROUND(ROUND((SUM(BE90:BE189)),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ROUND(SUM(BF90:BF189), 2)</f>
        <v>0</v>
      </c>
      <c r="G33" s="42"/>
      <c r="H33" s="42"/>
      <c r="I33" s="140">
        <v>0.15</v>
      </c>
      <c r="J33" s="139">
        <f>ROUND(ROUND((SUM(BF90:BF189)),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ROUND(SUM(BG90:BG189),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ROUND(SUM(BH90:BH189),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ROUND(SUM(BI90:BI189),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118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399" t="str">
        <f>E7</f>
        <v>ZŠ ŠVERMOVA-STAVEBNÍ ÚPRAVY KUCHYNĚ</v>
      </c>
      <c r="F47" s="400"/>
      <c r="G47" s="400"/>
      <c r="H47" s="400"/>
      <c r="I47" s="127"/>
      <c r="J47" s="42"/>
      <c r="K47" s="45"/>
    </row>
    <row r="48" spans="2:11">
      <c r="B48" s="28"/>
      <c r="C48" s="37" t="s">
        <v>116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22.5" customHeight="1">
      <c r="B49" s="41"/>
      <c r="C49" s="42"/>
      <c r="D49" s="42"/>
      <c r="E49" s="399" t="s">
        <v>117</v>
      </c>
      <c r="F49" s="402"/>
      <c r="G49" s="402"/>
      <c r="H49" s="402"/>
      <c r="I49" s="127"/>
      <c r="J49" s="42"/>
      <c r="K49" s="45"/>
    </row>
    <row r="50" spans="2:47" s="1" customFormat="1" ht="14.45" customHeight="1">
      <c r="B50" s="41"/>
      <c r="C50" s="37" t="s">
        <v>1519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401" t="str">
        <f>E11</f>
        <v>701-5 - MĚŘENÍ A REGULACE</v>
      </c>
      <c r="F51" s="402"/>
      <c r="G51" s="402"/>
      <c r="H51" s="402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 xml:space="preserve"> </v>
      </c>
      <c r="G53" s="42"/>
      <c r="H53" s="42"/>
      <c r="I53" s="128" t="s">
        <v>25</v>
      </c>
      <c r="J53" s="129" t="str">
        <f>IF(J14="","",J14)</f>
        <v>22.11.2017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Projektový atelier David</v>
      </c>
      <c r="G55" s="42"/>
      <c r="H55" s="42"/>
      <c r="I55" s="128" t="s">
        <v>33</v>
      </c>
      <c r="J55" s="35" t="str">
        <f>E23</f>
        <v>Ing arch David, ing.arch Středa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119</v>
      </c>
      <c r="D58" s="141"/>
      <c r="E58" s="141"/>
      <c r="F58" s="141"/>
      <c r="G58" s="141"/>
      <c r="H58" s="141"/>
      <c r="I58" s="154"/>
      <c r="J58" s="155" t="s">
        <v>120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121</v>
      </c>
      <c r="D60" s="42"/>
      <c r="E60" s="42"/>
      <c r="F60" s="42"/>
      <c r="G60" s="42"/>
      <c r="H60" s="42"/>
      <c r="I60" s="127"/>
      <c r="J60" s="137">
        <f>J90</f>
        <v>0</v>
      </c>
      <c r="K60" s="45"/>
      <c r="AU60" s="24" t="s">
        <v>122</v>
      </c>
    </row>
    <row r="61" spans="2:47" s="8" customFormat="1" ht="24.95" customHeight="1">
      <c r="B61" s="158"/>
      <c r="C61" s="159"/>
      <c r="D61" s="160" t="s">
        <v>2163</v>
      </c>
      <c r="E61" s="161"/>
      <c r="F61" s="161"/>
      <c r="G61" s="161"/>
      <c r="H61" s="161"/>
      <c r="I61" s="162"/>
      <c r="J61" s="163">
        <f>J91</f>
        <v>0</v>
      </c>
      <c r="K61" s="164"/>
    </row>
    <row r="62" spans="2:47" s="9" customFormat="1" ht="19.899999999999999" customHeight="1">
      <c r="B62" s="165"/>
      <c r="C62" s="166"/>
      <c r="D62" s="167" t="s">
        <v>2454</v>
      </c>
      <c r="E62" s="168"/>
      <c r="F62" s="168"/>
      <c r="G62" s="168"/>
      <c r="H62" s="168"/>
      <c r="I62" s="169"/>
      <c r="J62" s="170">
        <f>J92</f>
        <v>0</v>
      </c>
      <c r="K62" s="171"/>
    </row>
    <row r="63" spans="2:47" s="9" customFormat="1" ht="19.899999999999999" customHeight="1">
      <c r="B63" s="165"/>
      <c r="C63" s="166"/>
      <c r="D63" s="167" t="s">
        <v>2455</v>
      </c>
      <c r="E63" s="168"/>
      <c r="F63" s="168"/>
      <c r="G63" s="168"/>
      <c r="H63" s="168"/>
      <c r="I63" s="169"/>
      <c r="J63" s="170">
        <f>J100</f>
        <v>0</v>
      </c>
      <c r="K63" s="171"/>
    </row>
    <row r="64" spans="2:47" s="9" customFormat="1" ht="19.899999999999999" customHeight="1">
      <c r="B64" s="165"/>
      <c r="C64" s="166"/>
      <c r="D64" s="167" t="s">
        <v>2456</v>
      </c>
      <c r="E64" s="168"/>
      <c r="F64" s="168"/>
      <c r="G64" s="168"/>
      <c r="H64" s="168"/>
      <c r="I64" s="169"/>
      <c r="J64" s="170">
        <f>J119</f>
        <v>0</v>
      </c>
      <c r="K64" s="171"/>
    </row>
    <row r="65" spans="2:12" s="9" customFormat="1" ht="19.899999999999999" customHeight="1">
      <c r="B65" s="165"/>
      <c r="C65" s="166"/>
      <c r="D65" s="167" t="s">
        <v>2457</v>
      </c>
      <c r="E65" s="168"/>
      <c r="F65" s="168"/>
      <c r="G65" s="168"/>
      <c r="H65" s="168"/>
      <c r="I65" s="169"/>
      <c r="J65" s="170">
        <f>J125</f>
        <v>0</v>
      </c>
      <c r="K65" s="171"/>
    </row>
    <row r="66" spans="2:12" s="9" customFormat="1" ht="19.899999999999999" customHeight="1">
      <c r="B66" s="165"/>
      <c r="C66" s="166"/>
      <c r="D66" s="167" t="s">
        <v>2458</v>
      </c>
      <c r="E66" s="168"/>
      <c r="F66" s="168"/>
      <c r="G66" s="168"/>
      <c r="H66" s="168"/>
      <c r="I66" s="169"/>
      <c r="J66" s="170">
        <f>J147</f>
        <v>0</v>
      </c>
      <c r="K66" s="171"/>
    </row>
    <row r="67" spans="2:12" s="9" customFormat="1" ht="19.899999999999999" customHeight="1">
      <c r="B67" s="165"/>
      <c r="C67" s="166"/>
      <c r="D67" s="167" t="s">
        <v>2459</v>
      </c>
      <c r="E67" s="168"/>
      <c r="F67" s="168"/>
      <c r="G67" s="168"/>
      <c r="H67" s="168"/>
      <c r="I67" s="169"/>
      <c r="J67" s="170">
        <f>J167</f>
        <v>0</v>
      </c>
      <c r="K67" s="171"/>
    </row>
    <row r="68" spans="2:12" s="8" customFormat="1" ht="24.95" customHeight="1">
      <c r="B68" s="158"/>
      <c r="C68" s="159"/>
      <c r="D68" s="160" t="s">
        <v>2163</v>
      </c>
      <c r="E68" s="161"/>
      <c r="F68" s="161"/>
      <c r="G68" s="161"/>
      <c r="H68" s="161"/>
      <c r="I68" s="162"/>
      <c r="J68" s="163">
        <f>J189</f>
        <v>0</v>
      </c>
      <c r="K68" s="164"/>
    </row>
    <row r="69" spans="2:12" s="1" customFormat="1" ht="21.75" customHeight="1">
      <c r="B69" s="41"/>
      <c r="C69" s="42"/>
      <c r="D69" s="42"/>
      <c r="E69" s="42"/>
      <c r="F69" s="42"/>
      <c r="G69" s="42"/>
      <c r="H69" s="42"/>
      <c r="I69" s="127"/>
      <c r="J69" s="42"/>
      <c r="K69" s="45"/>
    </row>
    <row r="70" spans="2:12" s="1" customFormat="1" ht="6.95" customHeight="1">
      <c r="B70" s="56"/>
      <c r="C70" s="57"/>
      <c r="D70" s="57"/>
      <c r="E70" s="57"/>
      <c r="F70" s="57"/>
      <c r="G70" s="57"/>
      <c r="H70" s="57"/>
      <c r="I70" s="148"/>
      <c r="J70" s="57"/>
      <c r="K70" s="58"/>
    </row>
    <row r="74" spans="2:12" s="1" customFormat="1" ht="6.95" customHeight="1">
      <c r="B74" s="59"/>
      <c r="C74" s="60"/>
      <c r="D74" s="60"/>
      <c r="E74" s="60"/>
      <c r="F74" s="60"/>
      <c r="G74" s="60"/>
      <c r="H74" s="60"/>
      <c r="I74" s="151"/>
      <c r="J74" s="60"/>
      <c r="K74" s="60"/>
      <c r="L74" s="61"/>
    </row>
    <row r="75" spans="2:12" s="1" customFormat="1" ht="36.950000000000003" customHeight="1">
      <c r="B75" s="41"/>
      <c r="C75" s="62" t="s">
        <v>155</v>
      </c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14.45" customHeight="1">
      <c r="B77" s="41"/>
      <c r="C77" s="65" t="s">
        <v>18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22.5" customHeight="1">
      <c r="B78" s="41"/>
      <c r="C78" s="63"/>
      <c r="D78" s="63"/>
      <c r="E78" s="403" t="str">
        <f>E7</f>
        <v>ZŠ ŠVERMOVA-STAVEBNÍ ÚPRAVY KUCHYNĚ</v>
      </c>
      <c r="F78" s="404"/>
      <c r="G78" s="404"/>
      <c r="H78" s="404"/>
      <c r="I78" s="172"/>
      <c r="J78" s="63"/>
      <c r="K78" s="63"/>
      <c r="L78" s="61"/>
    </row>
    <row r="79" spans="2:12">
      <c r="B79" s="28"/>
      <c r="C79" s="65" t="s">
        <v>116</v>
      </c>
      <c r="D79" s="271"/>
      <c r="E79" s="271"/>
      <c r="F79" s="271"/>
      <c r="G79" s="271"/>
      <c r="H79" s="271"/>
      <c r="J79" s="271"/>
      <c r="K79" s="271"/>
      <c r="L79" s="272"/>
    </row>
    <row r="80" spans="2:12" s="1" customFormat="1" ht="22.5" customHeight="1">
      <c r="B80" s="41"/>
      <c r="C80" s="63"/>
      <c r="D80" s="63"/>
      <c r="E80" s="403" t="s">
        <v>117</v>
      </c>
      <c r="F80" s="405"/>
      <c r="G80" s="405"/>
      <c r="H80" s="405"/>
      <c r="I80" s="172"/>
      <c r="J80" s="63"/>
      <c r="K80" s="63"/>
      <c r="L80" s="61"/>
    </row>
    <row r="81" spans="2:65" s="1" customFormat="1" ht="14.45" customHeight="1">
      <c r="B81" s="41"/>
      <c r="C81" s="65" t="s">
        <v>1519</v>
      </c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 ht="23.25" customHeight="1">
      <c r="B82" s="41"/>
      <c r="C82" s="63"/>
      <c r="D82" s="63"/>
      <c r="E82" s="374" t="str">
        <f>E11</f>
        <v>701-5 - MĚŘENÍ A REGULACE</v>
      </c>
      <c r="F82" s="405"/>
      <c r="G82" s="405"/>
      <c r="H82" s="405"/>
      <c r="I82" s="172"/>
      <c r="J82" s="63"/>
      <c r="K82" s="63"/>
      <c r="L82" s="61"/>
    </row>
    <row r="83" spans="2:65" s="1" customFormat="1" ht="6.95" customHeight="1">
      <c r="B83" s="41"/>
      <c r="C83" s="63"/>
      <c r="D83" s="63"/>
      <c r="E83" s="63"/>
      <c r="F83" s="63"/>
      <c r="G83" s="63"/>
      <c r="H83" s="63"/>
      <c r="I83" s="172"/>
      <c r="J83" s="63"/>
      <c r="K83" s="63"/>
      <c r="L83" s="61"/>
    </row>
    <row r="84" spans="2:65" s="1" customFormat="1" ht="18" customHeight="1">
      <c r="B84" s="41"/>
      <c r="C84" s="65" t="s">
        <v>23</v>
      </c>
      <c r="D84" s="63"/>
      <c r="E84" s="63"/>
      <c r="F84" s="173" t="str">
        <f>F14</f>
        <v xml:space="preserve"> </v>
      </c>
      <c r="G84" s="63"/>
      <c r="H84" s="63"/>
      <c r="I84" s="174" t="s">
        <v>25</v>
      </c>
      <c r="J84" s="73" t="str">
        <f>IF(J14="","",J14)</f>
        <v>22.11.2017</v>
      </c>
      <c r="K84" s="63"/>
      <c r="L84" s="61"/>
    </row>
    <row r="85" spans="2:65" s="1" customFormat="1" ht="6.95" customHeight="1">
      <c r="B85" s="41"/>
      <c r="C85" s="63"/>
      <c r="D85" s="63"/>
      <c r="E85" s="63"/>
      <c r="F85" s="63"/>
      <c r="G85" s="63"/>
      <c r="H85" s="63"/>
      <c r="I85" s="172"/>
      <c r="J85" s="63"/>
      <c r="K85" s="63"/>
      <c r="L85" s="61"/>
    </row>
    <row r="86" spans="2:65" s="1" customFormat="1">
      <c r="B86" s="41"/>
      <c r="C86" s="65" t="s">
        <v>27</v>
      </c>
      <c r="D86" s="63"/>
      <c r="E86" s="63"/>
      <c r="F86" s="173" t="str">
        <f>E17</f>
        <v>Projektový atelier David</v>
      </c>
      <c r="G86" s="63"/>
      <c r="H86" s="63"/>
      <c r="I86" s="174" t="s">
        <v>33</v>
      </c>
      <c r="J86" s="173" t="str">
        <f>E23</f>
        <v>Ing arch David, ing.arch Středa</v>
      </c>
      <c r="K86" s="63"/>
      <c r="L86" s="61"/>
    </row>
    <row r="87" spans="2:65" s="1" customFormat="1" ht="14.45" customHeight="1">
      <c r="B87" s="41"/>
      <c r="C87" s="65" t="s">
        <v>31</v>
      </c>
      <c r="D87" s="63"/>
      <c r="E87" s="63"/>
      <c r="F87" s="173" t="str">
        <f>IF(E20="","",E20)</f>
        <v/>
      </c>
      <c r="G87" s="63"/>
      <c r="H87" s="63"/>
      <c r="I87" s="172"/>
      <c r="J87" s="63"/>
      <c r="K87" s="63"/>
      <c r="L87" s="61"/>
    </row>
    <row r="88" spans="2:65" s="1" customFormat="1" ht="10.35" customHeight="1">
      <c r="B88" s="41"/>
      <c r="C88" s="63"/>
      <c r="D88" s="63"/>
      <c r="E88" s="63"/>
      <c r="F88" s="63"/>
      <c r="G88" s="63"/>
      <c r="H88" s="63"/>
      <c r="I88" s="172"/>
      <c r="J88" s="63"/>
      <c r="K88" s="63"/>
      <c r="L88" s="61"/>
    </row>
    <row r="89" spans="2:65" s="10" customFormat="1" ht="29.25" customHeight="1">
      <c r="B89" s="175"/>
      <c r="C89" s="176" t="s">
        <v>156</v>
      </c>
      <c r="D89" s="177" t="s">
        <v>57</v>
      </c>
      <c r="E89" s="177" t="s">
        <v>53</v>
      </c>
      <c r="F89" s="177" t="s">
        <v>157</v>
      </c>
      <c r="G89" s="177" t="s">
        <v>158</v>
      </c>
      <c r="H89" s="177" t="s">
        <v>159</v>
      </c>
      <c r="I89" s="178" t="s">
        <v>160</v>
      </c>
      <c r="J89" s="177" t="s">
        <v>120</v>
      </c>
      <c r="K89" s="179" t="s">
        <v>161</v>
      </c>
      <c r="L89" s="180"/>
      <c r="M89" s="81" t="s">
        <v>162</v>
      </c>
      <c r="N89" s="82" t="s">
        <v>42</v>
      </c>
      <c r="O89" s="82" t="s">
        <v>163</v>
      </c>
      <c r="P89" s="82" t="s">
        <v>164</v>
      </c>
      <c r="Q89" s="82" t="s">
        <v>165</v>
      </c>
      <c r="R89" s="82" t="s">
        <v>166</v>
      </c>
      <c r="S89" s="82" t="s">
        <v>167</v>
      </c>
      <c r="T89" s="83" t="s">
        <v>168</v>
      </c>
    </row>
    <row r="90" spans="2:65" s="1" customFormat="1" ht="29.25" customHeight="1">
      <c r="B90" s="41"/>
      <c r="C90" s="87" t="s">
        <v>121</v>
      </c>
      <c r="D90" s="63"/>
      <c r="E90" s="63"/>
      <c r="F90" s="63"/>
      <c r="G90" s="63"/>
      <c r="H90" s="63"/>
      <c r="I90" s="172"/>
      <c r="J90" s="181">
        <f>BK90</f>
        <v>0</v>
      </c>
      <c r="K90" s="63"/>
      <c r="L90" s="61"/>
      <c r="M90" s="84"/>
      <c r="N90" s="85"/>
      <c r="O90" s="85"/>
      <c r="P90" s="182">
        <f>P91+P189</f>
        <v>0</v>
      </c>
      <c r="Q90" s="85"/>
      <c r="R90" s="182">
        <f>R91+R189</f>
        <v>0</v>
      </c>
      <c r="S90" s="85"/>
      <c r="T90" s="183">
        <f>T91+T189</f>
        <v>0</v>
      </c>
      <c r="AT90" s="24" t="s">
        <v>71</v>
      </c>
      <c r="AU90" s="24" t="s">
        <v>122</v>
      </c>
      <c r="BK90" s="184">
        <f>BK91+BK189</f>
        <v>0</v>
      </c>
    </row>
    <row r="91" spans="2:65" s="11" customFormat="1" ht="37.35" customHeight="1">
      <c r="B91" s="185"/>
      <c r="C91" s="186"/>
      <c r="D91" s="187" t="s">
        <v>71</v>
      </c>
      <c r="E91" s="188" t="s">
        <v>2123</v>
      </c>
      <c r="F91" s="188" t="s">
        <v>21</v>
      </c>
      <c r="G91" s="186"/>
      <c r="H91" s="186"/>
      <c r="I91" s="189"/>
      <c r="J91" s="190">
        <f>BK91</f>
        <v>0</v>
      </c>
      <c r="K91" s="186"/>
      <c r="L91" s="191"/>
      <c r="M91" s="192"/>
      <c r="N91" s="193"/>
      <c r="O91" s="193"/>
      <c r="P91" s="194">
        <f>P92+P100+P119+P125+P147+P167</f>
        <v>0</v>
      </c>
      <c r="Q91" s="193"/>
      <c r="R91" s="194">
        <f>R92+R100+R119+R125+R147+R167</f>
        <v>0</v>
      </c>
      <c r="S91" s="193"/>
      <c r="T91" s="195">
        <f>T92+T100+T119+T125+T147+T167</f>
        <v>0</v>
      </c>
      <c r="AR91" s="196" t="s">
        <v>79</v>
      </c>
      <c r="AT91" s="197" t="s">
        <v>71</v>
      </c>
      <c r="AU91" s="197" t="s">
        <v>72</v>
      </c>
      <c r="AY91" s="196" t="s">
        <v>171</v>
      </c>
      <c r="BK91" s="198">
        <f>BK92+BK100+BK119+BK125+BK147+BK167</f>
        <v>0</v>
      </c>
    </row>
    <row r="92" spans="2:65" s="11" customFormat="1" ht="19.899999999999999" customHeight="1">
      <c r="B92" s="185"/>
      <c r="C92" s="186"/>
      <c r="D92" s="199" t="s">
        <v>71</v>
      </c>
      <c r="E92" s="200" t="s">
        <v>2157</v>
      </c>
      <c r="F92" s="200" t="s">
        <v>2460</v>
      </c>
      <c r="G92" s="186"/>
      <c r="H92" s="186"/>
      <c r="I92" s="189"/>
      <c r="J92" s="201">
        <f>BK92</f>
        <v>0</v>
      </c>
      <c r="K92" s="186"/>
      <c r="L92" s="191"/>
      <c r="M92" s="192"/>
      <c r="N92" s="193"/>
      <c r="O92" s="193"/>
      <c r="P92" s="194">
        <f>SUM(P93:P99)</f>
        <v>0</v>
      </c>
      <c r="Q92" s="193"/>
      <c r="R92" s="194">
        <f>SUM(R93:R99)</f>
        <v>0</v>
      </c>
      <c r="S92" s="193"/>
      <c r="T92" s="195">
        <f>SUM(T93:T99)</f>
        <v>0</v>
      </c>
      <c r="AR92" s="196" t="s">
        <v>79</v>
      </c>
      <c r="AT92" s="197" t="s">
        <v>71</v>
      </c>
      <c r="AU92" s="197" t="s">
        <v>79</v>
      </c>
      <c r="AY92" s="196" t="s">
        <v>171</v>
      </c>
      <c r="BK92" s="198">
        <f>SUM(BK93:BK99)</f>
        <v>0</v>
      </c>
    </row>
    <row r="93" spans="2:65" s="1" customFormat="1" ht="22.5" customHeight="1">
      <c r="B93" s="41"/>
      <c r="C93" s="202" t="s">
        <v>79</v>
      </c>
      <c r="D93" s="202" t="s">
        <v>173</v>
      </c>
      <c r="E93" s="203" t="s">
        <v>2461</v>
      </c>
      <c r="F93" s="204" t="s">
        <v>2462</v>
      </c>
      <c r="G93" s="205" t="s">
        <v>281</v>
      </c>
      <c r="H93" s="206">
        <v>10</v>
      </c>
      <c r="I93" s="207"/>
      <c r="J93" s="208">
        <f t="shared" ref="J93:J99" si="0">ROUND(I93*H93,2)</f>
        <v>0</v>
      </c>
      <c r="K93" s="204" t="s">
        <v>21</v>
      </c>
      <c r="L93" s="61"/>
      <c r="M93" s="209" t="s">
        <v>21</v>
      </c>
      <c r="N93" s="210" t="s">
        <v>43</v>
      </c>
      <c r="O93" s="42"/>
      <c r="P93" s="211">
        <f t="shared" ref="P93:P99" si="1">O93*H93</f>
        <v>0</v>
      </c>
      <c r="Q93" s="211">
        <v>0</v>
      </c>
      <c r="R93" s="211">
        <f t="shared" ref="R93:R99" si="2">Q93*H93</f>
        <v>0</v>
      </c>
      <c r="S93" s="211">
        <v>0</v>
      </c>
      <c r="T93" s="212">
        <f t="shared" ref="T93:T99" si="3">S93*H93</f>
        <v>0</v>
      </c>
      <c r="AR93" s="24" t="s">
        <v>178</v>
      </c>
      <c r="AT93" s="24" t="s">
        <v>173</v>
      </c>
      <c r="AU93" s="24" t="s">
        <v>83</v>
      </c>
      <c r="AY93" s="24" t="s">
        <v>171</v>
      </c>
      <c r="BE93" s="213">
        <f t="shared" ref="BE93:BE99" si="4">IF(N93="základní",J93,0)</f>
        <v>0</v>
      </c>
      <c r="BF93" s="213">
        <f t="shared" ref="BF93:BF99" si="5">IF(N93="snížená",J93,0)</f>
        <v>0</v>
      </c>
      <c r="BG93" s="213">
        <f t="shared" ref="BG93:BG99" si="6">IF(N93="zákl. přenesená",J93,0)</f>
        <v>0</v>
      </c>
      <c r="BH93" s="213">
        <f t="shared" ref="BH93:BH99" si="7">IF(N93="sníž. přenesená",J93,0)</f>
        <v>0</v>
      </c>
      <c r="BI93" s="213">
        <f t="shared" ref="BI93:BI99" si="8">IF(N93="nulová",J93,0)</f>
        <v>0</v>
      </c>
      <c r="BJ93" s="24" t="s">
        <v>79</v>
      </c>
      <c r="BK93" s="213">
        <f t="shared" ref="BK93:BK99" si="9">ROUND(I93*H93,2)</f>
        <v>0</v>
      </c>
      <c r="BL93" s="24" t="s">
        <v>178</v>
      </c>
      <c r="BM93" s="24" t="s">
        <v>83</v>
      </c>
    </row>
    <row r="94" spans="2:65" s="1" customFormat="1" ht="22.5" customHeight="1">
      <c r="B94" s="41"/>
      <c r="C94" s="202" t="s">
        <v>79</v>
      </c>
      <c r="D94" s="202" t="s">
        <v>173</v>
      </c>
      <c r="E94" s="203" t="s">
        <v>2463</v>
      </c>
      <c r="F94" s="204" t="s">
        <v>2464</v>
      </c>
      <c r="G94" s="205" t="s">
        <v>281</v>
      </c>
      <c r="H94" s="206">
        <v>10</v>
      </c>
      <c r="I94" s="207"/>
      <c r="J94" s="208">
        <f t="shared" si="0"/>
        <v>0</v>
      </c>
      <c r="K94" s="204" t="s">
        <v>21</v>
      </c>
      <c r="L94" s="61"/>
      <c r="M94" s="209" t="s">
        <v>21</v>
      </c>
      <c r="N94" s="210" t="s">
        <v>43</v>
      </c>
      <c r="O94" s="42"/>
      <c r="P94" s="211">
        <f t="shared" si="1"/>
        <v>0</v>
      </c>
      <c r="Q94" s="211">
        <v>0</v>
      </c>
      <c r="R94" s="211">
        <f t="shared" si="2"/>
        <v>0</v>
      </c>
      <c r="S94" s="211">
        <v>0</v>
      </c>
      <c r="T94" s="212">
        <f t="shared" si="3"/>
        <v>0</v>
      </c>
      <c r="AR94" s="24" t="s">
        <v>178</v>
      </c>
      <c r="AT94" s="24" t="s">
        <v>173</v>
      </c>
      <c r="AU94" s="24" t="s">
        <v>83</v>
      </c>
      <c r="AY94" s="24" t="s">
        <v>171</v>
      </c>
      <c r="BE94" s="213">
        <f t="shared" si="4"/>
        <v>0</v>
      </c>
      <c r="BF94" s="213">
        <f t="shared" si="5"/>
        <v>0</v>
      </c>
      <c r="BG94" s="213">
        <f t="shared" si="6"/>
        <v>0</v>
      </c>
      <c r="BH94" s="213">
        <f t="shared" si="7"/>
        <v>0</v>
      </c>
      <c r="BI94" s="213">
        <f t="shared" si="8"/>
        <v>0</v>
      </c>
      <c r="BJ94" s="24" t="s">
        <v>79</v>
      </c>
      <c r="BK94" s="213">
        <f t="shared" si="9"/>
        <v>0</v>
      </c>
      <c r="BL94" s="24" t="s">
        <v>178</v>
      </c>
      <c r="BM94" s="24" t="s">
        <v>178</v>
      </c>
    </row>
    <row r="95" spans="2:65" s="1" customFormat="1" ht="22.5" customHeight="1">
      <c r="B95" s="41"/>
      <c r="C95" s="202" t="s">
        <v>79</v>
      </c>
      <c r="D95" s="202" t="s">
        <v>173</v>
      </c>
      <c r="E95" s="203" t="s">
        <v>2465</v>
      </c>
      <c r="F95" s="204" t="s">
        <v>2466</v>
      </c>
      <c r="G95" s="205" t="s">
        <v>281</v>
      </c>
      <c r="H95" s="206">
        <v>10</v>
      </c>
      <c r="I95" s="207"/>
      <c r="J95" s="208">
        <f t="shared" si="0"/>
        <v>0</v>
      </c>
      <c r="K95" s="204" t="s">
        <v>21</v>
      </c>
      <c r="L95" s="61"/>
      <c r="M95" s="209" t="s">
        <v>21</v>
      </c>
      <c r="N95" s="210" t="s">
        <v>43</v>
      </c>
      <c r="O95" s="42"/>
      <c r="P95" s="211">
        <f t="shared" si="1"/>
        <v>0</v>
      </c>
      <c r="Q95" s="211">
        <v>0</v>
      </c>
      <c r="R95" s="211">
        <f t="shared" si="2"/>
        <v>0</v>
      </c>
      <c r="S95" s="211">
        <v>0</v>
      </c>
      <c r="T95" s="212">
        <f t="shared" si="3"/>
        <v>0</v>
      </c>
      <c r="AR95" s="24" t="s">
        <v>178</v>
      </c>
      <c r="AT95" s="24" t="s">
        <v>173</v>
      </c>
      <c r="AU95" s="24" t="s">
        <v>83</v>
      </c>
      <c r="AY95" s="24" t="s">
        <v>171</v>
      </c>
      <c r="BE95" s="213">
        <f t="shared" si="4"/>
        <v>0</v>
      </c>
      <c r="BF95" s="213">
        <f t="shared" si="5"/>
        <v>0</v>
      </c>
      <c r="BG95" s="213">
        <f t="shared" si="6"/>
        <v>0</v>
      </c>
      <c r="BH95" s="213">
        <f t="shared" si="7"/>
        <v>0</v>
      </c>
      <c r="BI95" s="213">
        <f t="shared" si="8"/>
        <v>0</v>
      </c>
      <c r="BJ95" s="24" t="s">
        <v>79</v>
      </c>
      <c r="BK95" s="213">
        <f t="shared" si="9"/>
        <v>0</v>
      </c>
      <c r="BL95" s="24" t="s">
        <v>178</v>
      </c>
      <c r="BM95" s="24" t="s">
        <v>201</v>
      </c>
    </row>
    <row r="96" spans="2:65" s="1" customFormat="1" ht="22.5" customHeight="1">
      <c r="B96" s="41"/>
      <c r="C96" s="202" t="s">
        <v>79</v>
      </c>
      <c r="D96" s="202" t="s">
        <v>173</v>
      </c>
      <c r="E96" s="203" t="s">
        <v>2467</v>
      </c>
      <c r="F96" s="204" t="s">
        <v>2468</v>
      </c>
      <c r="G96" s="205" t="s">
        <v>1787</v>
      </c>
      <c r="H96" s="206">
        <v>4</v>
      </c>
      <c r="I96" s="207"/>
      <c r="J96" s="208">
        <f t="shared" si="0"/>
        <v>0</v>
      </c>
      <c r="K96" s="204" t="s">
        <v>21</v>
      </c>
      <c r="L96" s="61"/>
      <c r="M96" s="209" t="s">
        <v>21</v>
      </c>
      <c r="N96" s="210" t="s">
        <v>43</v>
      </c>
      <c r="O96" s="42"/>
      <c r="P96" s="211">
        <f t="shared" si="1"/>
        <v>0</v>
      </c>
      <c r="Q96" s="211">
        <v>0</v>
      </c>
      <c r="R96" s="211">
        <f t="shared" si="2"/>
        <v>0</v>
      </c>
      <c r="S96" s="211">
        <v>0</v>
      </c>
      <c r="T96" s="212">
        <f t="shared" si="3"/>
        <v>0</v>
      </c>
      <c r="AR96" s="24" t="s">
        <v>178</v>
      </c>
      <c r="AT96" s="24" t="s">
        <v>173</v>
      </c>
      <c r="AU96" s="24" t="s">
        <v>83</v>
      </c>
      <c r="AY96" s="24" t="s">
        <v>171</v>
      </c>
      <c r="BE96" s="213">
        <f t="shared" si="4"/>
        <v>0</v>
      </c>
      <c r="BF96" s="213">
        <f t="shared" si="5"/>
        <v>0</v>
      </c>
      <c r="BG96" s="213">
        <f t="shared" si="6"/>
        <v>0</v>
      </c>
      <c r="BH96" s="213">
        <f t="shared" si="7"/>
        <v>0</v>
      </c>
      <c r="BI96" s="213">
        <f t="shared" si="8"/>
        <v>0</v>
      </c>
      <c r="BJ96" s="24" t="s">
        <v>79</v>
      </c>
      <c r="BK96" s="213">
        <f t="shared" si="9"/>
        <v>0</v>
      </c>
      <c r="BL96" s="24" t="s">
        <v>178</v>
      </c>
      <c r="BM96" s="24" t="s">
        <v>215</v>
      </c>
    </row>
    <row r="97" spans="2:65" s="1" customFormat="1" ht="22.5" customHeight="1">
      <c r="B97" s="41"/>
      <c r="C97" s="202" t="s">
        <v>83</v>
      </c>
      <c r="D97" s="202" t="s">
        <v>173</v>
      </c>
      <c r="E97" s="203" t="s">
        <v>2469</v>
      </c>
      <c r="F97" s="204" t="s">
        <v>2470</v>
      </c>
      <c r="G97" s="205" t="s">
        <v>1787</v>
      </c>
      <c r="H97" s="206">
        <v>4</v>
      </c>
      <c r="I97" s="207"/>
      <c r="J97" s="208">
        <f t="shared" si="0"/>
        <v>0</v>
      </c>
      <c r="K97" s="204" t="s">
        <v>21</v>
      </c>
      <c r="L97" s="61"/>
      <c r="M97" s="209" t="s">
        <v>21</v>
      </c>
      <c r="N97" s="210" t="s">
        <v>43</v>
      </c>
      <c r="O97" s="42"/>
      <c r="P97" s="211">
        <f t="shared" si="1"/>
        <v>0</v>
      </c>
      <c r="Q97" s="211">
        <v>0</v>
      </c>
      <c r="R97" s="211">
        <f t="shared" si="2"/>
        <v>0</v>
      </c>
      <c r="S97" s="211">
        <v>0</v>
      </c>
      <c r="T97" s="212">
        <f t="shared" si="3"/>
        <v>0</v>
      </c>
      <c r="AR97" s="24" t="s">
        <v>178</v>
      </c>
      <c r="AT97" s="24" t="s">
        <v>173</v>
      </c>
      <c r="AU97" s="24" t="s">
        <v>83</v>
      </c>
      <c r="AY97" s="24" t="s">
        <v>171</v>
      </c>
      <c r="BE97" s="213">
        <f t="shared" si="4"/>
        <v>0</v>
      </c>
      <c r="BF97" s="213">
        <f t="shared" si="5"/>
        <v>0</v>
      </c>
      <c r="BG97" s="213">
        <f t="shared" si="6"/>
        <v>0</v>
      </c>
      <c r="BH97" s="213">
        <f t="shared" si="7"/>
        <v>0</v>
      </c>
      <c r="BI97" s="213">
        <f t="shared" si="8"/>
        <v>0</v>
      </c>
      <c r="BJ97" s="24" t="s">
        <v>79</v>
      </c>
      <c r="BK97" s="213">
        <f t="shared" si="9"/>
        <v>0</v>
      </c>
      <c r="BL97" s="24" t="s">
        <v>178</v>
      </c>
      <c r="BM97" s="24" t="s">
        <v>226</v>
      </c>
    </row>
    <row r="98" spans="2:65" s="1" customFormat="1" ht="22.5" customHeight="1">
      <c r="B98" s="41"/>
      <c r="C98" s="202" t="s">
        <v>83</v>
      </c>
      <c r="D98" s="202" t="s">
        <v>173</v>
      </c>
      <c r="E98" s="203" t="s">
        <v>2471</v>
      </c>
      <c r="F98" s="204" t="s">
        <v>2472</v>
      </c>
      <c r="G98" s="205" t="s">
        <v>1787</v>
      </c>
      <c r="H98" s="206">
        <v>2</v>
      </c>
      <c r="I98" s="207"/>
      <c r="J98" s="208">
        <f t="shared" si="0"/>
        <v>0</v>
      </c>
      <c r="K98" s="204" t="s">
        <v>21</v>
      </c>
      <c r="L98" s="61"/>
      <c r="M98" s="209" t="s">
        <v>21</v>
      </c>
      <c r="N98" s="210" t="s">
        <v>43</v>
      </c>
      <c r="O98" s="42"/>
      <c r="P98" s="211">
        <f t="shared" si="1"/>
        <v>0</v>
      </c>
      <c r="Q98" s="211">
        <v>0</v>
      </c>
      <c r="R98" s="211">
        <f t="shared" si="2"/>
        <v>0</v>
      </c>
      <c r="S98" s="211">
        <v>0</v>
      </c>
      <c r="T98" s="212">
        <f t="shared" si="3"/>
        <v>0</v>
      </c>
      <c r="AR98" s="24" t="s">
        <v>178</v>
      </c>
      <c r="AT98" s="24" t="s">
        <v>173</v>
      </c>
      <c r="AU98" s="24" t="s">
        <v>83</v>
      </c>
      <c r="AY98" s="24" t="s">
        <v>171</v>
      </c>
      <c r="BE98" s="213">
        <f t="shared" si="4"/>
        <v>0</v>
      </c>
      <c r="BF98" s="213">
        <f t="shared" si="5"/>
        <v>0</v>
      </c>
      <c r="BG98" s="213">
        <f t="shared" si="6"/>
        <v>0</v>
      </c>
      <c r="BH98" s="213">
        <f t="shared" si="7"/>
        <v>0</v>
      </c>
      <c r="BI98" s="213">
        <f t="shared" si="8"/>
        <v>0</v>
      </c>
      <c r="BJ98" s="24" t="s">
        <v>79</v>
      </c>
      <c r="BK98" s="213">
        <f t="shared" si="9"/>
        <v>0</v>
      </c>
      <c r="BL98" s="24" t="s">
        <v>178</v>
      </c>
      <c r="BM98" s="24" t="s">
        <v>245</v>
      </c>
    </row>
    <row r="99" spans="2:65" s="1" customFormat="1" ht="22.5" customHeight="1">
      <c r="B99" s="41"/>
      <c r="C99" s="202" t="s">
        <v>83</v>
      </c>
      <c r="D99" s="202" t="s">
        <v>173</v>
      </c>
      <c r="E99" s="203" t="s">
        <v>2473</v>
      </c>
      <c r="F99" s="204" t="s">
        <v>2474</v>
      </c>
      <c r="G99" s="205" t="s">
        <v>1787</v>
      </c>
      <c r="H99" s="206">
        <v>2</v>
      </c>
      <c r="I99" s="207"/>
      <c r="J99" s="208">
        <f t="shared" si="0"/>
        <v>0</v>
      </c>
      <c r="K99" s="204" t="s">
        <v>21</v>
      </c>
      <c r="L99" s="61"/>
      <c r="M99" s="209" t="s">
        <v>21</v>
      </c>
      <c r="N99" s="210" t="s">
        <v>43</v>
      </c>
      <c r="O99" s="42"/>
      <c r="P99" s="211">
        <f t="shared" si="1"/>
        <v>0</v>
      </c>
      <c r="Q99" s="211">
        <v>0</v>
      </c>
      <c r="R99" s="211">
        <f t="shared" si="2"/>
        <v>0</v>
      </c>
      <c r="S99" s="211">
        <v>0</v>
      </c>
      <c r="T99" s="212">
        <f t="shared" si="3"/>
        <v>0</v>
      </c>
      <c r="AR99" s="24" t="s">
        <v>178</v>
      </c>
      <c r="AT99" s="24" t="s">
        <v>173</v>
      </c>
      <c r="AU99" s="24" t="s">
        <v>83</v>
      </c>
      <c r="AY99" s="24" t="s">
        <v>171</v>
      </c>
      <c r="BE99" s="213">
        <f t="shared" si="4"/>
        <v>0</v>
      </c>
      <c r="BF99" s="213">
        <f t="shared" si="5"/>
        <v>0</v>
      </c>
      <c r="BG99" s="213">
        <f t="shared" si="6"/>
        <v>0</v>
      </c>
      <c r="BH99" s="213">
        <f t="shared" si="7"/>
        <v>0</v>
      </c>
      <c r="BI99" s="213">
        <f t="shared" si="8"/>
        <v>0</v>
      </c>
      <c r="BJ99" s="24" t="s">
        <v>79</v>
      </c>
      <c r="BK99" s="213">
        <f t="shared" si="9"/>
        <v>0</v>
      </c>
      <c r="BL99" s="24" t="s">
        <v>178</v>
      </c>
      <c r="BM99" s="24" t="s">
        <v>258</v>
      </c>
    </row>
    <row r="100" spans="2:65" s="11" customFormat="1" ht="29.85" customHeight="1">
      <c r="B100" s="185"/>
      <c r="C100" s="186"/>
      <c r="D100" s="199" t="s">
        <v>71</v>
      </c>
      <c r="E100" s="200" t="s">
        <v>2475</v>
      </c>
      <c r="F100" s="200" t="s">
        <v>2476</v>
      </c>
      <c r="G100" s="186"/>
      <c r="H100" s="186"/>
      <c r="I100" s="189"/>
      <c r="J100" s="201">
        <f>BK100</f>
        <v>0</v>
      </c>
      <c r="K100" s="186"/>
      <c r="L100" s="191"/>
      <c r="M100" s="192"/>
      <c r="N100" s="193"/>
      <c r="O100" s="193"/>
      <c r="P100" s="194">
        <f>SUM(P101:P118)</f>
        <v>0</v>
      </c>
      <c r="Q100" s="193"/>
      <c r="R100" s="194">
        <f>SUM(R101:R118)</f>
        <v>0</v>
      </c>
      <c r="S100" s="193"/>
      <c r="T100" s="195">
        <f>SUM(T101:T118)</f>
        <v>0</v>
      </c>
      <c r="AR100" s="196" t="s">
        <v>79</v>
      </c>
      <c r="AT100" s="197" t="s">
        <v>71</v>
      </c>
      <c r="AU100" s="197" t="s">
        <v>79</v>
      </c>
      <c r="AY100" s="196" t="s">
        <v>171</v>
      </c>
      <c r="BK100" s="198">
        <f>SUM(BK101:BK118)</f>
        <v>0</v>
      </c>
    </row>
    <row r="101" spans="2:65" s="1" customFormat="1" ht="57" customHeight="1">
      <c r="B101" s="41"/>
      <c r="C101" s="202" t="s">
        <v>83</v>
      </c>
      <c r="D101" s="202" t="s">
        <v>173</v>
      </c>
      <c r="E101" s="203" t="s">
        <v>2477</v>
      </c>
      <c r="F101" s="204" t="s">
        <v>2478</v>
      </c>
      <c r="G101" s="205" t="s">
        <v>588</v>
      </c>
      <c r="H101" s="206">
        <v>1</v>
      </c>
      <c r="I101" s="207"/>
      <c r="J101" s="208">
        <f t="shared" ref="J101:J118" si="10">ROUND(I101*H101,2)</f>
        <v>0</v>
      </c>
      <c r="K101" s="204" t="s">
        <v>21</v>
      </c>
      <c r="L101" s="61"/>
      <c r="M101" s="209" t="s">
        <v>21</v>
      </c>
      <c r="N101" s="210" t="s">
        <v>43</v>
      </c>
      <c r="O101" s="42"/>
      <c r="P101" s="211">
        <f t="shared" ref="P101:P118" si="11">O101*H101</f>
        <v>0</v>
      </c>
      <c r="Q101" s="211">
        <v>0</v>
      </c>
      <c r="R101" s="211">
        <f t="shared" ref="R101:R118" si="12">Q101*H101</f>
        <v>0</v>
      </c>
      <c r="S101" s="211">
        <v>0</v>
      </c>
      <c r="T101" s="212">
        <f t="shared" ref="T101:T118" si="13">S101*H101</f>
        <v>0</v>
      </c>
      <c r="AR101" s="24" t="s">
        <v>178</v>
      </c>
      <c r="AT101" s="24" t="s">
        <v>173</v>
      </c>
      <c r="AU101" s="24" t="s">
        <v>83</v>
      </c>
      <c r="AY101" s="24" t="s">
        <v>171</v>
      </c>
      <c r="BE101" s="213">
        <f t="shared" ref="BE101:BE118" si="14">IF(N101="základní",J101,0)</f>
        <v>0</v>
      </c>
      <c r="BF101" s="213">
        <f t="shared" ref="BF101:BF118" si="15">IF(N101="snížená",J101,0)</f>
        <v>0</v>
      </c>
      <c r="BG101" s="213">
        <f t="shared" ref="BG101:BG118" si="16">IF(N101="zákl. přenesená",J101,0)</f>
        <v>0</v>
      </c>
      <c r="BH101" s="213">
        <f t="shared" ref="BH101:BH118" si="17">IF(N101="sníž. přenesená",J101,0)</f>
        <v>0</v>
      </c>
      <c r="BI101" s="213">
        <f t="shared" ref="BI101:BI118" si="18">IF(N101="nulová",J101,0)</f>
        <v>0</v>
      </c>
      <c r="BJ101" s="24" t="s">
        <v>79</v>
      </c>
      <c r="BK101" s="213">
        <f t="shared" ref="BK101:BK118" si="19">ROUND(I101*H101,2)</f>
        <v>0</v>
      </c>
      <c r="BL101" s="24" t="s">
        <v>178</v>
      </c>
      <c r="BM101" s="24" t="s">
        <v>273</v>
      </c>
    </row>
    <row r="102" spans="2:65" s="1" customFormat="1" ht="22.5" customHeight="1">
      <c r="B102" s="41"/>
      <c r="C102" s="202" t="s">
        <v>83</v>
      </c>
      <c r="D102" s="202" t="s">
        <v>173</v>
      </c>
      <c r="E102" s="203" t="s">
        <v>2479</v>
      </c>
      <c r="F102" s="204" t="s">
        <v>2480</v>
      </c>
      <c r="G102" s="205" t="s">
        <v>588</v>
      </c>
      <c r="H102" s="206">
        <v>1</v>
      </c>
      <c r="I102" s="207"/>
      <c r="J102" s="208">
        <f t="shared" si="10"/>
        <v>0</v>
      </c>
      <c r="K102" s="204" t="s">
        <v>21</v>
      </c>
      <c r="L102" s="61"/>
      <c r="M102" s="209" t="s">
        <v>21</v>
      </c>
      <c r="N102" s="210" t="s">
        <v>43</v>
      </c>
      <c r="O102" s="42"/>
      <c r="P102" s="211">
        <f t="shared" si="11"/>
        <v>0</v>
      </c>
      <c r="Q102" s="211">
        <v>0</v>
      </c>
      <c r="R102" s="211">
        <f t="shared" si="12"/>
        <v>0</v>
      </c>
      <c r="S102" s="211">
        <v>0</v>
      </c>
      <c r="T102" s="212">
        <f t="shared" si="13"/>
        <v>0</v>
      </c>
      <c r="AR102" s="24" t="s">
        <v>178</v>
      </c>
      <c r="AT102" s="24" t="s">
        <v>173</v>
      </c>
      <c r="AU102" s="24" t="s">
        <v>83</v>
      </c>
      <c r="AY102" s="24" t="s">
        <v>171</v>
      </c>
      <c r="BE102" s="213">
        <f t="shared" si="14"/>
        <v>0</v>
      </c>
      <c r="BF102" s="213">
        <f t="shared" si="15"/>
        <v>0</v>
      </c>
      <c r="BG102" s="213">
        <f t="shared" si="16"/>
        <v>0</v>
      </c>
      <c r="BH102" s="213">
        <f t="shared" si="17"/>
        <v>0</v>
      </c>
      <c r="BI102" s="213">
        <f t="shared" si="18"/>
        <v>0</v>
      </c>
      <c r="BJ102" s="24" t="s">
        <v>79</v>
      </c>
      <c r="BK102" s="213">
        <f t="shared" si="19"/>
        <v>0</v>
      </c>
      <c r="BL102" s="24" t="s">
        <v>178</v>
      </c>
      <c r="BM102" s="24" t="s">
        <v>284</v>
      </c>
    </row>
    <row r="103" spans="2:65" s="1" customFormat="1" ht="31.5" customHeight="1">
      <c r="B103" s="41"/>
      <c r="C103" s="202" t="s">
        <v>83</v>
      </c>
      <c r="D103" s="202" t="s">
        <v>173</v>
      </c>
      <c r="E103" s="203" t="s">
        <v>2481</v>
      </c>
      <c r="F103" s="204" t="s">
        <v>2482</v>
      </c>
      <c r="G103" s="205" t="s">
        <v>588</v>
      </c>
      <c r="H103" s="206">
        <v>1</v>
      </c>
      <c r="I103" s="207"/>
      <c r="J103" s="208">
        <f t="shared" si="10"/>
        <v>0</v>
      </c>
      <c r="K103" s="204" t="s">
        <v>21</v>
      </c>
      <c r="L103" s="61"/>
      <c r="M103" s="209" t="s">
        <v>21</v>
      </c>
      <c r="N103" s="210" t="s">
        <v>43</v>
      </c>
      <c r="O103" s="42"/>
      <c r="P103" s="211">
        <f t="shared" si="11"/>
        <v>0</v>
      </c>
      <c r="Q103" s="211">
        <v>0</v>
      </c>
      <c r="R103" s="211">
        <f t="shared" si="12"/>
        <v>0</v>
      </c>
      <c r="S103" s="211">
        <v>0</v>
      </c>
      <c r="T103" s="212">
        <f t="shared" si="13"/>
        <v>0</v>
      </c>
      <c r="AR103" s="24" t="s">
        <v>178</v>
      </c>
      <c r="AT103" s="24" t="s">
        <v>173</v>
      </c>
      <c r="AU103" s="24" t="s">
        <v>83</v>
      </c>
      <c r="AY103" s="24" t="s">
        <v>171</v>
      </c>
      <c r="BE103" s="213">
        <f t="shared" si="14"/>
        <v>0</v>
      </c>
      <c r="BF103" s="213">
        <f t="shared" si="15"/>
        <v>0</v>
      </c>
      <c r="BG103" s="213">
        <f t="shared" si="16"/>
        <v>0</v>
      </c>
      <c r="BH103" s="213">
        <f t="shared" si="17"/>
        <v>0</v>
      </c>
      <c r="BI103" s="213">
        <f t="shared" si="18"/>
        <v>0</v>
      </c>
      <c r="BJ103" s="24" t="s">
        <v>79</v>
      </c>
      <c r="BK103" s="213">
        <f t="shared" si="19"/>
        <v>0</v>
      </c>
      <c r="BL103" s="24" t="s">
        <v>178</v>
      </c>
      <c r="BM103" s="24" t="s">
        <v>297</v>
      </c>
    </row>
    <row r="104" spans="2:65" s="1" customFormat="1" ht="22.5" customHeight="1">
      <c r="B104" s="41"/>
      <c r="C104" s="202" t="s">
        <v>83</v>
      </c>
      <c r="D104" s="202" t="s">
        <v>173</v>
      </c>
      <c r="E104" s="203" t="s">
        <v>2483</v>
      </c>
      <c r="F104" s="204" t="s">
        <v>2484</v>
      </c>
      <c r="G104" s="205" t="s">
        <v>588</v>
      </c>
      <c r="H104" s="206">
        <v>1</v>
      </c>
      <c r="I104" s="207"/>
      <c r="J104" s="208">
        <f t="shared" si="10"/>
        <v>0</v>
      </c>
      <c r="K104" s="204" t="s">
        <v>21</v>
      </c>
      <c r="L104" s="61"/>
      <c r="M104" s="209" t="s">
        <v>21</v>
      </c>
      <c r="N104" s="210" t="s">
        <v>43</v>
      </c>
      <c r="O104" s="42"/>
      <c r="P104" s="211">
        <f t="shared" si="11"/>
        <v>0</v>
      </c>
      <c r="Q104" s="211">
        <v>0</v>
      </c>
      <c r="R104" s="211">
        <f t="shared" si="12"/>
        <v>0</v>
      </c>
      <c r="S104" s="211">
        <v>0</v>
      </c>
      <c r="T104" s="212">
        <f t="shared" si="13"/>
        <v>0</v>
      </c>
      <c r="AR104" s="24" t="s">
        <v>178</v>
      </c>
      <c r="AT104" s="24" t="s">
        <v>173</v>
      </c>
      <c r="AU104" s="24" t="s">
        <v>83</v>
      </c>
      <c r="AY104" s="24" t="s">
        <v>171</v>
      </c>
      <c r="BE104" s="213">
        <f t="shared" si="14"/>
        <v>0</v>
      </c>
      <c r="BF104" s="213">
        <f t="shared" si="15"/>
        <v>0</v>
      </c>
      <c r="BG104" s="213">
        <f t="shared" si="16"/>
        <v>0</v>
      </c>
      <c r="BH104" s="213">
        <f t="shared" si="17"/>
        <v>0</v>
      </c>
      <c r="BI104" s="213">
        <f t="shared" si="18"/>
        <v>0</v>
      </c>
      <c r="BJ104" s="24" t="s">
        <v>79</v>
      </c>
      <c r="BK104" s="213">
        <f t="shared" si="19"/>
        <v>0</v>
      </c>
      <c r="BL104" s="24" t="s">
        <v>178</v>
      </c>
      <c r="BM104" s="24" t="s">
        <v>310</v>
      </c>
    </row>
    <row r="105" spans="2:65" s="1" customFormat="1" ht="22.5" customHeight="1">
      <c r="B105" s="41"/>
      <c r="C105" s="202" t="s">
        <v>83</v>
      </c>
      <c r="D105" s="202" t="s">
        <v>173</v>
      </c>
      <c r="E105" s="203" t="s">
        <v>2485</v>
      </c>
      <c r="F105" s="204" t="s">
        <v>2486</v>
      </c>
      <c r="G105" s="205" t="s">
        <v>588</v>
      </c>
      <c r="H105" s="206">
        <v>1</v>
      </c>
      <c r="I105" s="207"/>
      <c r="J105" s="208">
        <f t="shared" si="10"/>
        <v>0</v>
      </c>
      <c r="K105" s="204" t="s">
        <v>21</v>
      </c>
      <c r="L105" s="61"/>
      <c r="M105" s="209" t="s">
        <v>21</v>
      </c>
      <c r="N105" s="210" t="s">
        <v>43</v>
      </c>
      <c r="O105" s="42"/>
      <c r="P105" s="211">
        <f t="shared" si="11"/>
        <v>0</v>
      </c>
      <c r="Q105" s="211">
        <v>0</v>
      </c>
      <c r="R105" s="211">
        <f t="shared" si="12"/>
        <v>0</v>
      </c>
      <c r="S105" s="211">
        <v>0</v>
      </c>
      <c r="T105" s="212">
        <f t="shared" si="13"/>
        <v>0</v>
      </c>
      <c r="AR105" s="24" t="s">
        <v>178</v>
      </c>
      <c r="AT105" s="24" t="s">
        <v>173</v>
      </c>
      <c r="AU105" s="24" t="s">
        <v>83</v>
      </c>
      <c r="AY105" s="24" t="s">
        <v>171</v>
      </c>
      <c r="BE105" s="213">
        <f t="shared" si="14"/>
        <v>0</v>
      </c>
      <c r="BF105" s="213">
        <f t="shared" si="15"/>
        <v>0</v>
      </c>
      <c r="BG105" s="213">
        <f t="shared" si="16"/>
        <v>0</v>
      </c>
      <c r="BH105" s="213">
        <f t="shared" si="17"/>
        <v>0</v>
      </c>
      <c r="BI105" s="213">
        <f t="shared" si="18"/>
        <v>0</v>
      </c>
      <c r="BJ105" s="24" t="s">
        <v>79</v>
      </c>
      <c r="BK105" s="213">
        <f t="shared" si="19"/>
        <v>0</v>
      </c>
      <c r="BL105" s="24" t="s">
        <v>178</v>
      </c>
      <c r="BM105" s="24" t="s">
        <v>330</v>
      </c>
    </row>
    <row r="106" spans="2:65" s="1" customFormat="1" ht="22.5" customHeight="1">
      <c r="B106" s="41"/>
      <c r="C106" s="202" t="s">
        <v>99</v>
      </c>
      <c r="D106" s="202" t="s">
        <v>173</v>
      </c>
      <c r="E106" s="203" t="s">
        <v>2487</v>
      </c>
      <c r="F106" s="204" t="s">
        <v>2488</v>
      </c>
      <c r="G106" s="205" t="s">
        <v>588</v>
      </c>
      <c r="H106" s="206">
        <v>1</v>
      </c>
      <c r="I106" s="207"/>
      <c r="J106" s="208">
        <f t="shared" si="10"/>
        <v>0</v>
      </c>
      <c r="K106" s="204" t="s">
        <v>21</v>
      </c>
      <c r="L106" s="61"/>
      <c r="M106" s="209" t="s">
        <v>21</v>
      </c>
      <c r="N106" s="210" t="s">
        <v>43</v>
      </c>
      <c r="O106" s="42"/>
      <c r="P106" s="211">
        <f t="shared" si="11"/>
        <v>0</v>
      </c>
      <c r="Q106" s="211">
        <v>0</v>
      </c>
      <c r="R106" s="211">
        <f t="shared" si="12"/>
        <v>0</v>
      </c>
      <c r="S106" s="211">
        <v>0</v>
      </c>
      <c r="T106" s="212">
        <f t="shared" si="13"/>
        <v>0</v>
      </c>
      <c r="AR106" s="24" t="s">
        <v>178</v>
      </c>
      <c r="AT106" s="24" t="s">
        <v>173</v>
      </c>
      <c r="AU106" s="24" t="s">
        <v>83</v>
      </c>
      <c r="AY106" s="24" t="s">
        <v>171</v>
      </c>
      <c r="BE106" s="213">
        <f t="shared" si="14"/>
        <v>0</v>
      </c>
      <c r="BF106" s="213">
        <f t="shared" si="15"/>
        <v>0</v>
      </c>
      <c r="BG106" s="213">
        <f t="shared" si="16"/>
        <v>0</v>
      </c>
      <c r="BH106" s="213">
        <f t="shared" si="17"/>
        <v>0</v>
      </c>
      <c r="BI106" s="213">
        <f t="shared" si="18"/>
        <v>0</v>
      </c>
      <c r="BJ106" s="24" t="s">
        <v>79</v>
      </c>
      <c r="BK106" s="213">
        <f t="shared" si="19"/>
        <v>0</v>
      </c>
      <c r="BL106" s="24" t="s">
        <v>178</v>
      </c>
      <c r="BM106" s="24" t="s">
        <v>354</v>
      </c>
    </row>
    <row r="107" spans="2:65" s="1" customFormat="1" ht="22.5" customHeight="1">
      <c r="B107" s="41"/>
      <c r="C107" s="202" t="s">
        <v>99</v>
      </c>
      <c r="D107" s="202" t="s">
        <v>173</v>
      </c>
      <c r="E107" s="203" t="s">
        <v>2489</v>
      </c>
      <c r="F107" s="204" t="s">
        <v>2490</v>
      </c>
      <c r="G107" s="205" t="s">
        <v>588</v>
      </c>
      <c r="H107" s="206">
        <v>1</v>
      </c>
      <c r="I107" s="207"/>
      <c r="J107" s="208">
        <f t="shared" si="10"/>
        <v>0</v>
      </c>
      <c r="K107" s="204" t="s">
        <v>21</v>
      </c>
      <c r="L107" s="61"/>
      <c r="M107" s="209" t="s">
        <v>21</v>
      </c>
      <c r="N107" s="210" t="s">
        <v>43</v>
      </c>
      <c r="O107" s="42"/>
      <c r="P107" s="211">
        <f t="shared" si="11"/>
        <v>0</v>
      </c>
      <c r="Q107" s="211">
        <v>0</v>
      </c>
      <c r="R107" s="211">
        <f t="shared" si="12"/>
        <v>0</v>
      </c>
      <c r="S107" s="211">
        <v>0</v>
      </c>
      <c r="T107" s="212">
        <f t="shared" si="13"/>
        <v>0</v>
      </c>
      <c r="AR107" s="24" t="s">
        <v>178</v>
      </c>
      <c r="AT107" s="24" t="s">
        <v>173</v>
      </c>
      <c r="AU107" s="24" t="s">
        <v>83</v>
      </c>
      <c r="AY107" s="24" t="s">
        <v>171</v>
      </c>
      <c r="BE107" s="213">
        <f t="shared" si="14"/>
        <v>0</v>
      </c>
      <c r="BF107" s="213">
        <f t="shared" si="15"/>
        <v>0</v>
      </c>
      <c r="BG107" s="213">
        <f t="shared" si="16"/>
        <v>0</v>
      </c>
      <c r="BH107" s="213">
        <f t="shared" si="17"/>
        <v>0</v>
      </c>
      <c r="BI107" s="213">
        <f t="shared" si="18"/>
        <v>0</v>
      </c>
      <c r="BJ107" s="24" t="s">
        <v>79</v>
      </c>
      <c r="BK107" s="213">
        <f t="shared" si="19"/>
        <v>0</v>
      </c>
      <c r="BL107" s="24" t="s">
        <v>178</v>
      </c>
      <c r="BM107" s="24" t="s">
        <v>365</v>
      </c>
    </row>
    <row r="108" spans="2:65" s="1" customFormat="1" ht="22.5" customHeight="1">
      <c r="B108" s="41"/>
      <c r="C108" s="202" t="s">
        <v>99</v>
      </c>
      <c r="D108" s="202" t="s">
        <v>173</v>
      </c>
      <c r="E108" s="203" t="s">
        <v>2487</v>
      </c>
      <c r="F108" s="204" t="s">
        <v>2488</v>
      </c>
      <c r="G108" s="205" t="s">
        <v>588</v>
      </c>
      <c r="H108" s="206">
        <v>1</v>
      </c>
      <c r="I108" s="207"/>
      <c r="J108" s="208">
        <f t="shared" si="10"/>
        <v>0</v>
      </c>
      <c r="K108" s="204" t="s">
        <v>21</v>
      </c>
      <c r="L108" s="61"/>
      <c r="M108" s="209" t="s">
        <v>21</v>
      </c>
      <c r="N108" s="210" t="s">
        <v>43</v>
      </c>
      <c r="O108" s="42"/>
      <c r="P108" s="211">
        <f t="shared" si="11"/>
        <v>0</v>
      </c>
      <c r="Q108" s="211">
        <v>0</v>
      </c>
      <c r="R108" s="211">
        <f t="shared" si="12"/>
        <v>0</v>
      </c>
      <c r="S108" s="211">
        <v>0</v>
      </c>
      <c r="T108" s="212">
        <f t="shared" si="13"/>
        <v>0</v>
      </c>
      <c r="AR108" s="24" t="s">
        <v>178</v>
      </c>
      <c r="AT108" s="24" t="s">
        <v>173</v>
      </c>
      <c r="AU108" s="24" t="s">
        <v>83</v>
      </c>
      <c r="AY108" s="24" t="s">
        <v>171</v>
      </c>
      <c r="BE108" s="213">
        <f t="shared" si="14"/>
        <v>0</v>
      </c>
      <c r="BF108" s="213">
        <f t="shared" si="15"/>
        <v>0</v>
      </c>
      <c r="BG108" s="213">
        <f t="shared" si="16"/>
        <v>0</v>
      </c>
      <c r="BH108" s="213">
        <f t="shared" si="17"/>
        <v>0</v>
      </c>
      <c r="BI108" s="213">
        <f t="shared" si="18"/>
        <v>0</v>
      </c>
      <c r="BJ108" s="24" t="s">
        <v>79</v>
      </c>
      <c r="BK108" s="213">
        <f t="shared" si="19"/>
        <v>0</v>
      </c>
      <c r="BL108" s="24" t="s">
        <v>178</v>
      </c>
      <c r="BM108" s="24" t="s">
        <v>377</v>
      </c>
    </row>
    <row r="109" spans="2:65" s="1" customFormat="1" ht="22.5" customHeight="1">
      <c r="B109" s="41"/>
      <c r="C109" s="202" t="s">
        <v>99</v>
      </c>
      <c r="D109" s="202" t="s">
        <v>173</v>
      </c>
      <c r="E109" s="203" t="s">
        <v>2491</v>
      </c>
      <c r="F109" s="204" t="s">
        <v>2492</v>
      </c>
      <c r="G109" s="205" t="s">
        <v>588</v>
      </c>
      <c r="H109" s="206">
        <v>2</v>
      </c>
      <c r="I109" s="207"/>
      <c r="J109" s="208">
        <f t="shared" si="10"/>
        <v>0</v>
      </c>
      <c r="K109" s="204" t="s">
        <v>21</v>
      </c>
      <c r="L109" s="61"/>
      <c r="M109" s="209" t="s">
        <v>21</v>
      </c>
      <c r="N109" s="210" t="s">
        <v>43</v>
      </c>
      <c r="O109" s="42"/>
      <c r="P109" s="211">
        <f t="shared" si="11"/>
        <v>0</v>
      </c>
      <c r="Q109" s="211">
        <v>0</v>
      </c>
      <c r="R109" s="211">
        <f t="shared" si="12"/>
        <v>0</v>
      </c>
      <c r="S109" s="211">
        <v>0</v>
      </c>
      <c r="T109" s="212">
        <f t="shared" si="13"/>
        <v>0</v>
      </c>
      <c r="AR109" s="24" t="s">
        <v>178</v>
      </c>
      <c r="AT109" s="24" t="s">
        <v>173</v>
      </c>
      <c r="AU109" s="24" t="s">
        <v>83</v>
      </c>
      <c r="AY109" s="24" t="s">
        <v>171</v>
      </c>
      <c r="BE109" s="213">
        <f t="shared" si="14"/>
        <v>0</v>
      </c>
      <c r="BF109" s="213">
        <f t="shared" si="15"/>
        <v>0</v>
      </c>
      <c r="BG109" s="213">
        <f t="shared" si="16"/>
        <v>0</v>
      </c>
      <c r="BH109" s="213">
        <f t="shared" si="17"/>
        <v>0</v>
      </c>
      <c r="BI109" s="213">
        <f t="shared" si="18"/>
        <v>0</v>
      </c>
      <c r="BJ109" s="24" t="s">
        <v>79</v>
      </c>
      <c r="BK109" s="213">
        <f t="shared" si="19"/>
        <v>0</v>
      </c>
      <c r="BL109" s="24" t="s">
        <v>178</v>
      </c>
      <c r="BM109" s="24" t="s">
        <v>362</v>
      </c>
    </row>
    <row r="110" spans="2:65" s="1" customFormat="1" ht="22.5" customHeight="1">
      <c r="B110" s="41"/>
      <c r="C110" s="202" t="s">
        <v>83</v>
      </c>
      <c r="D110" s="202" t="s">
        <v>173</v>
      </c>
      <c r="E110" s="203" t="s">
        <v>2493</v>
      </c>
      <c r="F110" s="204" t="s">
        <v>2494</v>
      </c>
      <c r="G110" s="205" t="s">
        <v>588</v>
      </c>
      <c r="H110" s="206">
        <v>1</v>
      </c>
      <c r="I110" s="207"/>
      <c r="J110" s="208">
        <f t="shared" si="10"/>
        <v>0</v>
      </c>
      <c r="K110" s="204" t="s">
        <v>21</v>
      </c>
      <c r="L110" s="61"/>
      <c r="M110" s="209" t="s">
        <v>21</v>
      </c>
      <c r="N110" s="210" t="s">
        <v>43</v>
      </c>
      <c r="O110" s="42"/>
      <c r="P110" s="211">
        <f t="shared" si="11"/>
        <v>0</v>
      </c>
      <c r="Q110" s="211">
        <v>0</v>
      </c>
      <c r="R110" s="211">
        <f t="shared" si="12"/>
        <v>0</v>
      </c>
      <c r="S110" s="211">
        <v>0</v>
      </c>
      <c r="T110" s="212">
        <f t="shared" si="13"/>
        <v>0</v>
      </c>
      <c r="AR110" s="24" t="s">
        <v>178</v>
      </c>
      <c r="AT110" s="24" t="s">
        <v>173</v>
      </c>
      <c r="AU110" s="24" t="s">
        <v>83</v>
      </c>
      <c r="AY110" s="24" t="s">
        <v>171</v>
      </c>
      <c r="BE110" s="213">
        <f t="shared" si="14"/>
        <v>0</v>
      </c>
      <c r="BF110" s="213">
        <f t="shared" si="15"/>
        <v>0</v>
      </c>
      <c r="BG110" s="213">
        <f t="shared" si="16"/>
        <v>0</v>
      </c>
      <c r="BH110" s="213">
        <f t="shared" si="17"/>
        <v>0</v>
      </c>
      <c r="BI110" s="213">
        <f t="shared" si="18"/>
        <v>0</v>
      </c>
      <c r="BJ110" s="24" t="s">
        <v>79</v>
      </c>
      <c r="BK110" s="213">
        <f t="shared" si="19"/>
        <v>0</v>
      </c>
      <c r="BL110" s="24" t="s">
        <v>178</v>
      </c>
      <c r="BM110" s="24" t="s">
        <v>407</v>
      </c>
    </row>
    <row r="111" spans="2:65" s="1" customFormat="1" ht="22.5" customHeight="1">
      <c r="B111" s="41"/>
      <c r="C111" s="202" t="s">
        <v>83</v>
      </c>
      <c r="D111" s="202" t="s">
        <v>173</v>
      </c>
      <c r="E111" s="203" t="s">
        <v>2495</v>
      </c>
      <c r="F111" s="204" t="s">
        <v>2496</v>
      </c>
      <c r="G111" s="205" t="s">
        <v>588</v>
      </c>
      <c r="H111" s="206">
        <v>1</v>
      </c>
      <c r="I111" s="207"/>
      <c r="J111" s="208">
        <f t="shared" si="10"/>
        <v>0</v>
      </c>
      <c r="K111" s="204" t="s">
        <v>21</v>
      </c>
      <c r="L111" s="61"/>
      <c r="M111" s="209" t="s">
        <v>21</v>
      </c>
      <c r="N111" s="210" t="s">
        <v>43</v>
      </c>
      <c r="O111" s="42"/>
      <c r="P111" s="211">
        <f t="shared" si="11"/>
        <v>0</v>
      </c>
      <c r="Q111" s="211">
        <v>0</v>
      </c>
      <c r="R111" s="211">
        <f t="shared" si="12"/>
        <v>0</v>
      </c>
      <c r="S111" s="211">
        <v>0</v>
      </c>
      <c r="T111" s="212">
        <f t="shared" si="13"/>
        <v>0</v>
      </c>
      <c r="AR111" s="24" t="s">
        <v>178</v>
      </c>
      <c r="AT111" s="24" t="s">
        <v>173</v>
      </c>
      <c r="AU111" s="24" t="s">
        <v>83</v>
      </c>
      <c r="AY111" s="24" t="s">
        <v>171</v>
      </c>
      <c r="BE111" s="213">
        <f t="shared" si="14"/>
        <v>0</v>
      </c>
      <c r="BF111" s="213">
        <f t="shared" si="15"/>
        <v>0</v>
      </c>
      <c r="BG111" s="213">
        <f t="shared" si="16"/>
        <v>0</v>
      </c>
      <c r="BH111" s="213">
        <f t="shared" si="17"/>
        <v>0</v>
      </c>
      <c r="BI111" s="213">
        <f t="shared" si="18"/>
        <v>0</v>
      </c>
      <c r="BJ111" s="24" t="s">
        <v>79</v>
      </c>
      <c r="BK111" s="213">
        <f t="shared" si="19"/>
        <v>0</v>
      </c>
      <c r="BL111" s="24" t="s">
        <v>178</v>
      </c>
      <c r="BM111" s="24" t="s">
        <v>431</v>
      </c>
    </row>
    <row r="112" spans="2:65" s="1" customFormat="1" ht="22.5" customHeight="1">
      <c r="B112" s="41"/>
      <c r="C112" s="202" t="s">
        <v>83</v>
      </c>
      <c r="D112" s="202" t="s">
        <v>173</v>
      </c>
      <c r="E112" s="203" t="s">
        <v>2497</v>
      </c>
      <c r="F112" s="204" t="s">
        <v>2498</v>
      </c>
      <c r="G112" s="205" t="s">
        <v>588</v>
      </c>
      <c r="H112" s="206">
        <v>1</v>
      </c>
      <c r="I112" s="207"/>
      <c r="J112" s="208">
        <f t="shared" si="10"/>
        <v>0</v>
      </c>
      <c r="K112" s="204" t="s">
        <v>21</v>
      </c>
      <c r="L112" s="61"/>
      <c r="M112" s="209" t="s">
        <v>21</v>
      </c>
      <c r="N112" s="210" t="s">
        <v>43</v>
      </c>
      <c r="O112" s="42"/>
      <c r="P112" s="211">
        <f t="shared" si="11"/>
        <v>0</v>
      </c>
      <c r="Q112" s="211">
        <v>0</v>
      </c>
      <c r="R112" s="211">
        <f t="shared" si="12"/>
        <v>0</v>
      </c>
      <c r="S112" s="211">
        <v>0</v>
      </c>
      <c r="T112" s="212">
        <f t="shared" si="13"/>
        <v>0</v>
      </c>
      <c r="AR112" s="24" t="s">
        <v>178</v>
      </c>
      <c r="AT112" s="24" t="s">
        <v>173</v>
      </c>
      <c r="AU112" s="24" t="s">
        <v>83</v>
      </c>
      <c r="AY112" s="24" t="s">
        <v>171</v>
      </c>
      <c r="BE112" s="213">
        <f t="shared" si="14"/>
        <v>0</v>
      </c>
      <c r="BF112" s="213">
        <f t="shared" si="15"/>
        <v>0</v>
      </c>
      <c r="BG112" s="213">
        <f t="shared" si="16"/>
        <v>0</v>
      </c>
      <c r="BH112" s="213">
        <f t="shared" si="17"/>
        <v>0</v>
      </c>
      <c r="BI112" s="213">
        <f t="shared" si="18"/>
        <v>0</v>
      </c>
      <c r="BJ112" s="24" t="s">
        <v>79</v>
      </c>
      <c r="BK112" s="213">
        <f t="shared" si="19"/>
        <v>0</v>
      </c>
      <c r="BL112" s="24" t="s">
        <v>178</v>
      </c>
      <c r="BM112" s="24" t="s">
        <v>441</v>
      </c>
    </row>
    <row r="113" spans="2:65" s="1" customFormat="1" ht="22.5" customHeight="1">
      <c r="B113" s="41"/>
      <c r="C113" s="202" t="s">
        <v>83</v>
      </c>
      <c r="D113" s="202" t="s">
        <v>173</v>
      </c>
      <c r="E113" s="203" t="s">
        <v>2499</v>
      </c>
      <c r="F113" s="204" t="s">
        <v>2500</v>
      </c>
      <c r="G113" s="205" t="s">
        <v>588</v>
      </c>
      <c r="H113" s="206">
        <v>1</v>
      </c>
      <c r="I113" s="207"/>
      <c r="J113" s="208">
        <f t="shared" si="10"/>
        <v>0</v>
      </c>
      <c r="K113" s="204" t="s">
        <v>21</v>
      </c>
      <c r="L113" s="61"/>
      <c r="M113" s="209" t="s">
        <v>21</v>
      </c>
      <c r="N113" s="210" t="s">
        <v>43</v>
      </c>
      <c r="O113" s="42"/>
      <c r="P113" s="211">
        <f t="shared" si="11"/>
        <v>0</v>
      </c>
      <c r="Q113" s="211">
        <v>0</v>
      </c>
      <c r="R113" s="211">
        <f t="shared" si="12"/>
        <v>0</v>
      </c>
      <c r="S113" s="211">
        <v>0</v>
      </c>
      <c r="T113" s="212">
        <f t="shared" si="13"/>
        <v>0</v>
      </c>
      <c r="AR113" s="24" t="s">
        <v>178</v>
      </c>
      <c r="AT113" s="24" t="s">
        <v>173</v>
      </c>
      <c r="AU113" s="24" t="s">
        <v>83</v>
      </c>
      <c r="AY113" s="24" t="s">
        <v>171</v>
      </c>
      <c r="BE113" s="213">
        <f t="shared" si="14"/>
        <v>0</v>
      </c>
      <c r="BF113" s="213">
        <f t="shared" si="15"/>
        <v>0</v>
      </c>
      <c r="BG113" s="213">
        <f t="shared" si="16"/>
        <v>0</v>
      </c>
      <c r="BH113" s="213">
        <f t="shared" si="17"/>
        <v>0</v>
      </c>
      <c r="BI113" s="213">
        <f t="shared" si="18"/>
        <v>0</v>
      </c>
      <c r="BJ113" s="24" t="s">
        <v>79</v>
      </c>
      <c r="BK113" s="213">
        <f t="shared" si="19"/>
        <v>0</v>
      </c>
      <c r="BL113" s="24" t="s">
        <v>178</v>
      </c>
      <c r="BM113" s="24" t="s">
        <v>457</v>
      </c>
    </row>
    <row r="114" spans="2:65" s="1" customFormat="1" ht="22.5" customHeight="1">
      <c r="B114" s="41"/>
      <c r="C114" s="202" t="s">
        <v>83</v>
      </c>
      <c r="D114" s="202" t="s">
        <v>173</v>
      </c>
      <c r="E114" s="203" t="s">
        <v>2497</v>
      </c>
      <c r="F114" s="204" t="s">
        <v>2498</v>
      </c>
      <c r="G114" s="205" t="s">
        <v>588</v>
      </c>
      <c r="H114" s="206">
        <v>1</v>
      </c>
      <c r="I114" s="207"/>
      <c r="J114" s="208">
        <f t="shared" si="10"/>
        <v>0</v>
      </c>
      <c r="K114" s="204" t="s">
        <v>21</v>
      </c>
      <c r="L114" s="61"/>
      <c r="M114" s="209" t="s">
        <v>21</v>
      </c>
      <c r="N114" s="210" t="s">
        <v>43</v>
      </c>
      <c r="O114" s="42"/>
      <c r="P114" s="211">
        <f t="shared" si="11"/>
        <v>0</v>
      </c>
      <c r="Q114" s="211">
        <v>0</v>
      </c>
      <c r="R114" s="211">
        <f t="shared" si="12"/>
        <v>0</v>
      </c>
      <c r="S114" s="211">
        <v>0</v>
      </c>
      <c r="T114" s="212">
        <f t="shared" si="13"/>
        <v>0</v>
      </c>
      <c r="AR114" s="24" t="s">
        <v>178</v>
      </c>
      <c r="AT114" s="24" t="s">
        <v>173</v>
      </c>
      <c r="AU114" s="24" t="s">
        <v>83</v>
      </c>
      <c r="AY114" s="24" t="s">
        <v>171</v>
      </c>
      <c r="BE114" s="213">
        <f t="shared" si="14"/>
        <v>0</v>
      </c>
      <c r="BF114" s="213">
        <f t="shared" si="15"/>
        <v>0</v>
      </c>
      <c r="BG114" s="213">
        <f t="shared" si="16"/>
        <v>0</v>
      </c>
      <c r="BH114" s="213">
        <f t="shared" si="17"/>
        <v>0</v>
      </c>
      <c r="BI114" s="213">
        <f t="shared" si="18"/>
        <v>0</v>
      </c>
      <c r="BJ114" s="24" t="s">
        <v>79</v>
      </c>
      <c r="BK114" s="213">
        <f t="shared" si="19"/>
        <v>0</v>
      </c>
      <c r="BL114" s="24" t="s">
        <v>178</v>
      </c>
      <c r="BM114" s="24" t="s">
        <v>468</v>
      </c>
    </row>
    <row r="115" spans="2:65" s="1" customFormat="1" ht="69.75" customHeight="1">
      <c r="B115" s="41"/>
      <c r="C115" s="202" t="s">
        <v>83</v>
      </c>
      <c r="D115" s="202" t="s">
        <v>173</v>
      </c>
      <c r="E115" s="203" t="s">
        <v>2501</v>
      </c>
      <c r="F115" s="204" t="s">
        <v>2502</v>
      </c>
      <c r="G115" s="205" t="s">
        <v>588</v>
      </c>
      <c r="H115" s="206">
        <v>1</v>
      </c>
      <c r="I115" s="207"/>
      <c r="J115" s="208">
        <f t="shared" si="10"/>
        <v>0</v>
      </c>
      <c r="K115" s="204" t="s">
        <v>21</v>
      </c>
      <c r="L115" s="61"/>
      <c r="M115" s="209" t="s">
        <v>21</v>
      </c>
      <c r="N115" s="210" t="s">
        <v>43</v>
      </c>
      <c r="O115" s="42"/>
      <c r="P115" s="211">
        <f t="shared" si="11"/>
        <v>0</v>
      </c>
      <c r="Q115" s="211">
        <v>0</v>
      </c>
      <c r="R115" s="211">
        <f t="shared" si="12"/>
        <v>0</v>
      </c>
      <c r="S115" s="211">
        <v>0</v>
      </c>
      <c r="T115" s="212">
        <f t="shared" si="13"/>
        <v>0</v>
      </c>
      <c r="AR115" s="24" t="s">
        <v>178</v>
      </c>
      <c r="AT115" s="24" t="s">
        <v>173</v>
      </c>
      <c r="AU115" s="24" t="s">
        <v>83</v>
      </c>
      <c r="AY115" s="24" t="s">
        <v>171</v>
      </c>
      <c r="BE115" s="213">
        <f t="shared" si="14"/>
        <v>0</v>
      </c>
      <c r="BF115" s="213">
        <f t="shared" si="15"/>
        <v>0</v>
      </c>
      <c r="BG115" s="213">
        <f t="shared" si="16"/>
        <v>0</v>
      </c>
      <c r="BH115" s="213">
        <f t="shared" si="17"/>
        <v>0</v>
      </c>
      <c r="BI115" s="213">
        <f t="shared" si="18"/>
        <v>0</v>
      </c>
      <c r="BJ115" s="24" t="s">
        <v>79</v>
      </c>
      <c r="BK115" s="213">
        <f t="shared" si="19"/>
        <v>0</v>
      </c>
      <c r="BL115" s="24" t="s">
        <v>178</v>
      </c>
      <c r="BM115" s="24" t="s">
        <v>492</v>
      </c>
    </row>
    <row r="116" spans="2:65" s="1" customFormat="1" ht="22.5" customHeight="1">
      <c r="B116" s="41"/>
      <c r="C116" s="202" t="s">
        <v>83</v>
      </c>
      <c r="D116" s="202" t="s">
        <v>173</v>
      </c>
      <c r="E116" s="203" t="s">
        <v>2503</v>
      </c>
      <c r="F116" s="204" t="s">
        <v>2504</v>
      </c>
      <c r="G116" s="205" t="s">
        <v>1787</v>
      </c>
      <c r="H116" s="206">
        <v>24</v>
      </c>
      <c r="I116" s="207"/>
      <c r="J116" s="208">
        <f t="shared" si="10"/>
        <v>0</v>
      </c>
      <c r="K116" s="204" t="s">
        <v>21</v>
      </c>
      <c r="L116" s="61"/>
      <c r="M116" s="209" t="s">
        <v>21</v>
      </c>
      <c r="N116" s="210" t="s">
        <v>43</v>
      </c>
      <c r="O116" s="42"/>
      <c r="P116" s="211">
        <f t="shared" si="11"/>
        <v>0</v>
      </c>
      <c r="Q116" s="211">
        <v>0</v>
      </c>
      <c r="R116" s="211">
        <f t="shared" si="12"/>
        <v>0</v>
      </c>
      <c r="S116" s="211">
        <v>0</v>
      </c>
      <c r="T116" s="212">
        <f t="shared" si="13"/>
        <v>0</v>
      </c>
      <c r="AR116" s="24" t="s">
        <v>178</v>
      </c>
      <c r="AT116" s="24" t="s">
        <v>173</v>
      </c>
      <c r="AU116" s="24" t="s">
        <v>83</v>
      </c>
      <c r="AY116" s="24" t="s">
        <v>171</v>
      </c>
      <c r="BE116" s="213">
        <f t="shared" si="14"/>
        <v>0</v>
      </c>
      <c r="BF116" s="213">
        <f t="shared" si="15"/>
        <v>0</v>
      </c>
      <c r="BG116" s="213">
        <f t="shared" si="16"/>
        <v>0</v>
      </c>
      <c r="BH116" s="213">
        <f t="shared" si="17"/>
        <v>0</v>
      </c>
      <c r="BI116" s="213">
        <f t="shared" si="18"/>
        <v>0</v>
      </c>
      <c r="BJ116" s="24" t="s">
        <v>79</v>
      </c>
      <c r="BK116" s="213">
        <f t="shared" si="19"/>
        <v>0</v>
      </c>
      <c r="BL116" s="24" t="s">
        <v>178</v>
      </c>
      <c r="BM116" s="24" t="s">
        <v>506</v>
      </c>
    </row>
    <row r="117" spans="2:65" s="1" customFormat="1" ht="22.5" customHeight="1">
      <c r="B117" s="41"/>
      <c r="C117" s="202" t="s">
        <v>83</v>
      </c>
      <c r="D117" s="202" t="s">
        <v>173</v>
      </c>
      <c r="E117" s="203" t="s">
        <v>2505</v>
      </c>
      <c r="F117" s="204" t="s">
        <v>2506</v>
      </c>
      <c r="G117" s="205" t="s">
        <v>1787</v>
      </c>
      <c r="H117" s="206">
        <v>8</v>
      </c>
      <c r="I117" s="207"/>
      <c r="J117" s="208">
        <f t="shared" si="10"/>
        <v>0</v>
      </c>
      <c r="K117" s="204" t="s">
        <v>21</v>
      </c>
      <c r="L117" s="61"/>
      <c r="M117" s="209" t="s">
        <v>21</v>
      </c>
      <c r="N117" s="210" t="s">
        <v>43</v>
      </c>
      <c r="O117" s="42"/>
      <c r="P117" s="211">
        <f t="shared" si="11"/>
        <v>0</v>
      </c>
      <c r="Q117" s="211">
        <v>0</v>
      </c>
      <c r="R117" s="211">
        <f t="shared" si="12"/>
        <v>0</v>
      </c>
      <c r="S117" s="211">
        <v>0</v>
      </c>
      <c r="T117" s="212">
        <f t="shared" si="13"/>
        <v>0</v>
      </c>
      <c r="AR117" s="24" t="s">
        <v>178</v>
      </c>
      <c r="AT117" s="24" t="s">
        <v>173</v>
      </c>
      <c r="AU117" s="24" t="s">
        <v>83</v>
      </c>
      <c r="AY117" s="24" t="s">
        <v>171</v>
      </c>
      <c r="BE117" s="213">
        <f t="shared" si="14"/>
        <v>0</v>
      </c>
      <c r="BF117" s="213">
        <f t="shared" si="15"/>
        <v>0</v>
      </c>
      <c r="BG117" s="213">
        <f t="shared" si="16"/>
        <v>0</v>
      </c>
      <c r="BH117" s="213">
        <f t="shared" si="17"/>
        <v>0</v>
      </c>
      <c r="BI117" s="213">
        <f t="shared" si="18"/>
        <v>0</v>
      </c>
      <c r="BJ117" s="24" t="s">
        <v>79</v>
      </c>
      <c r="BK117" s="213">
        <f t="shared" si="19"/>
        <v>0</v>
      </c>
      <c r="BL117" s="24" t="s">
        <v>178</v>
      </c>
      <c r="BM117" s="24" t="s">
        <v>519</v>
      </c>
    </row>
    <row r="118" spans="2:65" s="1" customFormat="1" ht="22.5" customHeight="1">
      <c r="B118" s="41"/>
      <c r="C118" s="202" t="s">
        <v>83</v>
      </c>
      <c r="D118" s="202" t="s">
        <v>173</v>
      </c>
      <c r="E118" s="203" t="s">
        <v>2507</v>
      </c>
      <c r="F118" s="204" t="s">
        <v>2508</v>
      </c>
      <c r="G118" s="205" t="s">
        <v>2509</v>
      </c>
      <c r="H118" s="206">
        <v>50</v>
      </c>
      <c r="I118" s="207"/>
      <c r="J118" s="208">
        <f t="shared" si="10"/>
        <v>0</v>
      </c>
      <c r="K118" s="204" t="s">
        <v>21</v>
      </c>
      <c r="L118" s="61"/>
      <c r="M118" s="209" t="s">
        <v>21</v>
      </c>
      <c r="N118" s="210" t="s">
        <v>43</v>
      </c>
      <c r="O118" s="42"/>
      <c r="P118" s="211">
        <f t="shared" si="11"/>
        <v>0</v>
      </c>
      <c r="Q118" s="211">
        <v>0</v>
      </c>
      <c r="R118" s="211">
        <f t="shared" si="12"/>
        <v>0</v>
      </c>
      <c r="S118" s="211">
        <v>0</v>
      </c>
      <c r="T118" s="212">
        <f t="shared" si="13"/>
        <v>0</v>
      </c>
      <c r="AR118" s="24" t="s">
        <v>178</v>
      </c>
      <c r="AT118" s="24" t="s">
        <v>173</v>
      </c>
      <c r="AU118" s="24" t="s">
        <v>83</v>
      </c>
      <c r="AY118" s="24" t="s">
        <v>171</v>
      </c>
      <c r="BE118" s="213">
        <f t="shared" si="14"/>
        <v>0</v>
      </c>
      <c r="BF118" s="213">
        <f t="shared" si="15"/>
        <v>0</v>
      </c>
      <c r="BG118" s="213">
        <f t="shared" si="16"/>
        <v>0</v>
      </c>
      <c r="BH118" s="213">
        <f t="shared" si="17"/>
        <v>0</v>
      </c>
      <c r="BI118" s="213">
        <f t="shared" si="18"/>
        <v>0</v>
      </c>
      <c r="BJ118" s="24" t="s">
        <v>79</v>
      </c>
      <c r="BK118" s="213">
        <f t="shared" si="19"/>
        <v>0</v>
      </c>
      <c r="BL118" s="24" t="s">
        <v>178</v>
      </c>
      <c r="BM118" s="24" t="s">
        <v>530</v>
      </c>
    </row>
    <row r="119" spans="2:65" s="11" customFormat="1" ht="29.85" customHeight="1">
      <c r="B119" s="185"/>
      <c r="C119" s="186"/>
      <c r="D119" s="199" t="s">
        <v>71</v>
      </c>
      <c r="E119" s="200" t="s">
        <v>2510</v>
      </c>
      <c r="F119" s="200" t="s">
        <v>2511</v>
      </c>
      <c r="G119" s="186"/>
      <c r="H119" s="186"/>
      <c r="I119" s="189"/>
      <c r="J119" s="201">
        <f>BK119</f>
        <v>0</v>
      </c>
      <c r="K119" s="186"/>
      <c r="L119" s="191"/>
      <c r="M119" s="192"/>
      <c r="N119" s="193"/>
      <c r="O119" s="193"/>
      <c r="P119" s="194">
        <f>SUM(P120:P124)</f>
        <v>0</v>
      </c>
      <c r="Q119" s="193"/>
      <c r="R119" s="194">
        <f>SUM(R120:R124)</f>
        <v>0</v>
      </c>
      <c r="S119" s="193"/>
      <c r="T119" s="195">
        <f>SUM(T120:T124)</f>
        <v>0</v>
      </c>
      <c r="AR119" s="196" t="s">
        <v>79</v>
      </c>
      <c r="AT119" s="197" t="s">
        <v>71</v>
      </c>
      <c r="AU119" s="197" t="s">
        <v>79</v>
      </c>
      <c r="AY119" s="196" t="s">
        <v>171</v>
      </c>
      <c r="BK119" s="198">
        <f>SUM(BK120:BK124)</f>
        <v>0</v>
      </c>
    </row>
    <row r="120" spans="2:65" s="1" customFormat="1" ht="22.5" customHeight="1">
      <c r="B120" s="41"/>
      <c r="C120" s="202" t="s">
        <v>83</v>
      </c>
      <c r="D120" s="202" t="s">
        <v>173</v>
      </c>
      <c r="E120" s="203" t="s">
        <v>2512</v>
      </c>
      <c r="F120" s="204" t="s">
        <v>2513</v>
      </c>
      <c r="G120" s="205" t="s">
        <v>588</v>
      </c>
      <c r="H120" s="206">
        <v>1</v>
      </c>
      <c r="I120" s="207"/>
      <c r="J120" s="208">
        <f>ROUND(I120*H120,2)</f>
        <v>0</v>
      </c>
      <c r="K120" s="204" t="s">
        <v>21</v>
      </c>
      <c r="L120" s="61"/>
      <c r="M120" s="209" t="s">
        <v>21</v>
      </c>
      <c r="N120" s="210" t="s">
        <v>43</v>
      </c>
      <c r="O120" s="42"/>
      <c r="P120" s="211">
        <f>O120*H120</f>
        <v>0</v>
      </c>
      <c r="Q120" s="211">
        <v>0</v>
      </c>
      <c r="R120" s="211">
        <f>Q120*H120</f>
        <v>0</v>
      </c>
      <c r="S120" s="211">
        <v>0</v>
      </c>
      <c r="T120" s="212">
        <f>S120*H120</f>
        <v>0</v>
      </c>
      <c r="AR120" s="24" t="s">
        <v>178</v>
      </c>
      <c r="AT120" s="24" t="s">
        <v>173</v>
      </c>
      <c r="AU120" s="24" t="s">
        <v>83</v>
      </c>
      <c r="AY120" s="24" t="s">
        <v>171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24" t="s">
        <v>79</v>
      </c>
      <c r="BK120" s="213">
        <f>ROUND(I120*H120,2)</f>
        <v>0</v>
      </c>
      <c r="BL120" s="24" t="s">
        <v>178</v>
      </c>
      <c r="BM120" s="24" t="s">
        <v>543</v>
      </c>
    </row>
    <row r="121" spans="2:65" s="1" customFormat="1" ht="22.5" customHeight="1">
      <c r="B121" s="41"/>
      <c r="C121" s="202" t="s">
        <v>83</v>
      </c>
      <c r="D121" s="202" t="s">
        <v>173</v>
      </c>
      <c r="E121" s="203" t="s">
        <v>2514</v>
      </c>
      <c r="F121" s="204" t="s">
        <v>2515</v>
      </c>
      <c r="G121" s="205" t="s">
        <v>588</v>
      </c>
      <c r="H121" s="206">
        <v>1</v>
      </c>
      <c r="I121" s="207"/>
      <c r="J121" s="208">
        <f>ROUND(I121*H121,2)</f>
        <v>0</v>
      </c>
      <c r="K121" s="204" t="s">
        <v>21</v>
      </c>
      <c r="L121" s="61"/>
      <c r="M121" s="209" t="s">
        <v>21</v>
      </c>
      <c r="N121" s="210" t="s">
        <v>43</v>
      </c>
      <c r="O121" s="42"/>
      <c r="P121" s="211">
        <f>O121*H121</f>
        <v>0</v>
      </c>
      <c r="Q121" s="211">
        <v>0</v>
      </c>
      <c r="R121" s="211">
        <f>Q121*H121</f>
        <v>0</v>
      </c>
      <c r="S121" s="211">
        <v>0</v>
      </c>
      <c r="T121" s="212">
        <f>S121*H121</f>
        <v>0</v>
      </c>
      <c r="AR121" s="24" t="s">
        <v>178</v>
      </c>
      <c r="AT121" s="24" t="s">
        <v>173</v>
      </c>
      <c r="AU121" s="24" t="s">
        <v>83</v>
      </c>
      <c r="AY121" s="24" t="s">
        <v>171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24" t="s">
        <v>79</v>
      </c>
      <c r="BK121" s="213">
        <f>ROUND(I121*H121,2)</f>
        <v>0</v>
      </c>
      <c r="BL121" s="24" t="s">
        <v>178</v>
      </c>
      <c r="BM121" s="24" t="s">
        <v>553</v>
      </c>
    </row>
    <row r="122" spans="2:65" s="1" customFormat="1" ht="22.5" customHeight="1">
      <c r="B122" s="41"/>
      <c r="C122" s="202" t="s">
        <v>83</v>
      </c>
      <c r="D122" s="202" t="s">
        <v>173</v>
      </c>
      <c r="E122" s="203" t="s">
        <v>2516</v>
      </c>
      <c r="F122" s="204" t="s">
        <v>2517</v>
      </c>
      <c r="G122" s="205" t="s">
        <v>588</v>
      </c>
      <c r="H122" s="206">
        <v>1</v>
      </c>
      <c r="I122" s="207"/>
      <c r="J122" s="208">
        <f>ROUND(I122*H122,2)</f>
        <v>0</v>
      </c>
      <c r="K122" s="204" t="s">
        <v>21</v>
      </c>
      <c r="L122" s="61"/>
      <c r="M122" s="209" t="s">
        <v>21</v>
      </c>
      <c r="N122" s="210" t="s">
        <v>43</v>
      </c>
      <c r="O122" s="42"/>
      <c r="P122" s="211">
        <f>O122*H122</f>
        <v>0</v>
      </c>
      <c r="Q122" s="211">
        <v>0</v>
      </c>
      <c r="R122" s="211">
        <f>Q122*H122</f>
        <v>0</v>
      </c>
      <c r="S122" s="211">
        <v>0</v>
      </c>
      <c r="T122" s="212">
        <f>S122*H122</f>
        <v>0</v>
      </c>
      <c r="AR122" s="24" t="s">
        <v>178</v>
      </c>
      <c r="AT122" s="24" t="s">
        <v>173</v>
      </c>
      <c r="AU122" s="24" t="s">
        <v>83</v>
      </c>
      <c r="AY122" s="24" t="s">
        <v>171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24" t="s">
        <v>79</v>
      </c>
      <c r="BK122" s="213">
        <f>ROUND(I122*H122,2)</f>
        <v>0</v>
      </c>
      <c r="BL122" s="24" t="s">
        <v>178</v>
      </c>
      <c r="BM122" s="24" t="s">
        <v>563</v>
      </c>
    </row>
    <row r="123" spans="2:65" s="1" customFormat="1" ht="22.5" customHeight="1">
      <c r="B123" s="41"/>
      <c r="C123" s="202" t="s">
        <v>83</v>
      </c>
      <c r="D123" s="202" t="s">
        <v>173</v>
      </c>
      <c r="E123" s="203" t="s">
        <v>2518</v>
      </c>
      <c r="F123" s="204" t="s">
        <v>2519</v>
      </c>
      <c r="G123" s="205" t="s">
        <v>588</v>
      </c>
      <c r="H123" s="206">
        <v>1</v>
      </c>
      <c r="I123" s="207"/>
      <c r="J123" s="208">
        <f>ROUND(I123*H123,2)</f>
        <v>0</v>
      </c>
      <c r="K123" s="204" t="s">
        <v>21</v>
      </c>
      <c r="L123" s="61"/>
      <c r="M123" s="209" t="s">
        <v>21</v>
      </c>
      <c r="N123" s="210" t="s">
        <v>43</v>
      </c>
      <c r="O123" s="42"/>
      <c r="P123" s="211">
        <f>O123*H123</f>
        <v>0</v>
      </c>
      <c r="Q123" s="211">
        <v>0</v>
      </c>
      <c r="R123" s="211">
        <f>Q123*H123</f>
        <v>0</v>
      </c>
      <c r="S123" s="211">
        <v>0</v>
      </c>
      <c r="T123" s="212">
        <f>S123*H123</f>
        <v>0</v>
      </c>
      <c r="AR123" s="24" t="s">
        <v>178</v>
      </c>
      <c r="AT123" s="24" t="s">
        <v>173</v>
      </c>
      <c r="AU123" s="24" t="s">
        <v>83</v>
      </c>
      <c r="AY123" s="24" t="s">
        <v>171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24" t="s">
        <v>79</v>
      </c>
      <c r="BK123" s="213">
        <f>ROUND(I123*H123,2)</f>
        <v>0</v>
      </c>
      <c r="BL123" s="24" t="s">
        <v>178</v>
      </c>
      <c r="BM123" s="24" t="s">
        <v>573</v>
      </c>
    </row>
    <row r="124" spans="2:65" s="1" customFormat="1" ht="22.5" customHeight="1">
      <c r="B124" s="41"/>
      <c r="C124" s="202" t="s">
        <v>83</v>
      </c>
      <c r="D124" s="202" t="s">
        <v>173</v>
      </c>
      <c r="E124" s="203" t="s">
        <v>2520</v>
      </c>
      <c r="F124" s="204" t="s">
        <v>2521</v>
      </c>
      <c r="G124" s="205" t="s">
        <v>588</v>
      </c>
      <c r="H124" s="206">
        <v>4</v>
      </c>
      <c r="I124" s="207"/>
      <c r="J124" s="208">
        <f>ROUND(I124*H124,2)</f>
        <v>0</v>
      </c>
      <c r="K124" s="204" t="s">
        <v>21</v>
      </c>
      <c r="L124" s="61"/>
      <c r="M124" s="209" t="s">
        <v>21</v>
      </c>
      <c r="N124" s="210" t="s">
        <v>43</v>
      </c>
      <c r="O124" s="42"/>
      <c r="P124" s="211">
        <f>O124*H124</f>
        <v>0</v>
      </c>
      <c r="Q124" s="211">
        <v>0</v>
      </c>
      <c r="R124" s="211">
        <f>Q124*H124</f>
        <v>0</v>
      </c>
      <c r="S124" s="211">
        <v>0</v>
      </c>
      <c r="T124" s="212">
        <f>S124*H124</f>
        <v>0</v>
      </c>
      <c r="AR124" s="24" t="s">
        <v>178</v>
      </c>
      <c r="AT124" s="24" t="s">
        <v>173</v>
      </c>
      <c r="AU124" s="24" t="s">
        <v>83</v>
      </c>
      <c r="AY124" s="24" t="s">
        <v>171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24" t="s">
        <v>79</v>
      </c>
      <c r="BK124" s="213">
        <f>ROUND(I124*H124,2)</f>
        <v>0</v>
      </c>
      <c r="BL124" s="24" t="s">
        <v>178</v>
      </c>
      <c r="BM124" s="24" t="s">
        <v>585</v>
      </c>
    </row>
    <row r="125" spans="2:65" s="11" customFormat="1" ht="29.85" customHeight="1">
      <c r="B125" s="185"/>
      <c r="C125" s="186"/>
      <c r="D125" s="199" t="s">
        <v>71</v>
      </c>
      <c r="E125" s="200" t="s">
        <v>226</v>
      </c>
      <c r="F125" s="200" t="s">
        <v>2522</v>
      </c>
      <c r="G125" s="186"/>
      <c r="H125" s="186"/>
      <c r="I125" s="189"/>
      <c r="J125" s="201">
        <f>BK125</f>
        <v>0</v>
      </c>
      <c r="K125" s="186"/>
      <c r="L125" s="191"/>
      <c r="M125" s="192"/>
      <c r="N125" s="193"/>
      <c r="O125" s="193"/>
      <c r="P125" s="194">
        <f>SUM(P126:P146)</f>
        <v>0</v>
      </c>
      <c r="Q125" s="193"/>
      <c r="R125" s="194">
        <f>SUM(R126:R146)</f>
        <v>0</v>
      </c>
      <c r="S125" s="193"/>
      <c r="T125" s="195">
        <f>SUM(T126:T146)</f>
        <v>0</v>
      </c>
      <c r="AR125" s="196" t="s">
        <v>79</v>
      </c>
      <c r="AT125" s="197" t="s">
        <v>71</v>
      </c>
      <c r="AU125" s="197" t="s">
        <v>79</v>
      </c>
      <c r="AY125" s="196" t="s">
        <v>171</v>
      </c>
      <c r="BK125" s="198">
        <f>SUM(BK126:BK146)</f>
        <v>0</v>
      </c>
    </row>
    <row r="126" spans="2:65" s="1" customFormat="1" ht="31.5" customHeight="1">
      <c r="B126" s="41"/>
      <c r="C126" s="202" t="s">
        <v>99</v>
      </c>
      <c r="D126" s="202" t="s">
        <v>173</v>
      </c>
      <c r="E126" s="203" t="s">
        <v>2523</v>
      </c>
      <c r="F126" s="204" t="s">
        <v>2524</v>
      </c>
      <c r="G126" s="205" t="s">
        <v>588</v>
      </c>
      <c r="H126" s="206">
        <v>1</v>
      </c>
      <c r="I126" s="207"/>
      <c r="J126" s="208">
        <f t="shared" ref="J126:J146" si="20">ROUND(I126*H126,2)</f>
        <v>0</v>
      </c>
      <c r="K126" s="204" t="s">
        <v>21</v>
      </c>
      <c r="L126" s="61"/>
      <c r="M126" s="209" t="s">
        <v>21</v>
      </c>
      <c r="N126" s="210" t="s">
        <v>43</v>
      </c>
      <c r="O126" s="42"/>
      <c r="P126" s="211">
        <f t="shared" ref="P126:P146" si="21">O126*H126</f>
        <v>0</v>
      </c>
      <c r="Q126" s="211">
        <v>0</v>
      </c>
      <c r="R126" s="211">
        <f t="shared" ref="R126:R146" si="22">Q126*H126</f>
        <v>0</v>
      </c>
      <c r="S126" s="211">
        <v>0</v>
      </c>
      <c r="T126" s="212">
        <f t="shared" ref="T126:T146" si="23">S126*H126</f>
        <v>0</v>
      </c>
      <c r="AR126" s="24" t="s">
        <v>178</v>
      </c>
      <c r="AT126" s="24" t="s">
        <v>173</v>
      </c>
      <c r="AU126" s="24" t="s">
        <v>83</v>
      </c>
      <c r="AY126" s="24" t="s">
        <v>171</v>
      </c>
      <c r="BE126" s="213">
        <f t="shared" ref="BE126:BE146" si="24">IF(N126="základní",J126,0)</f>
        <v>0</v>
      </c>
      <c r="BF126" s="213">
        <f t="shared" ref="BF126:BF146" si="25">IF(N126="snížená",J126,0)</f>
        <v>0</v>
      </c>
      <c r="BG126" s="213">
        <f t="shared" ref="BG126:BG146" si="26">IF(N126="zákl. přenesená",J126,0)</f>
        <v>0</v>
      </c>
      <c r="BH126" s="213">
        <f t="shared" ref="BH126:BH146" si="27">IF(N126="sníž. přenesená",J126,0)</f>
        <v>0</v>
      </c>
      <c r="BI126" s="213">
        <f t="shared" ref="BI126:BI146" si="28">IF(N126="nulová",J126,0)</f>
        <v>0</v>
      </c>
      <c r="BJ126" s="24" t="s">
        <v>79</v>
      </c>
      <c r="BK126" s="213">
        <f t="shared" ref="BK126:BK146" si="29">ROUND(I126*H126,2)</f>
        <v>0</v>
      </c>
      <c r="BL126" s="24" t="s">
        <v>178</v>
      </c>
      <c r="BM126" s="24" t="s">
        <v>594</v>
      </c>
    </row>
    <row r="127" spans="2:65" s="1" customFormat="1" ht="22.5" customHeight="1">
      <c r="B127" s="41"/>
      <c r="C127" s="202" t="s">
        <v>99</v>
      </c>
      <c r="D127" s="202" t="s">
        <v>173</v>
      </c>
      <c r="E127" s="203" t="s">
        <v>2525</v>
      </c>
      <c r="F127" s="204" t="s">
        <v>2526</v>
      </c>
      <c r="G127" s="205" t="s">
        <v>588</v>
      </c>
      <c r="H127" s="206">
        <v>1</v>
      </c>
      <c r="I127" s="207"/>
      <c r="J127" s="208">
        <f t="shared" si="20"/>
        <v>0</v>
      </c>
      <c r="K127" s="204" t="s">
        <v>21</v>
      </c>
      <c r="L127" s="61"/>
      <c r="M127" s="209" t="s">
        <v>21</v>
      </c>
      <c r="N127" s="210" t="s">
        <v>43</v>
      </c>
      <c r="O127" s="42"/>
      <c r="P127" s="211">
        <f t="shared" si="21"/>
        <v>0</v>
      </c>
      <c r="Q127" s="211">
        <v>0</v>
      </c>
      <c r="R127" s="211">
        <f t="shared" si="22"/>
        <v>0</v>
      </c>
      <c r="S127" s="211">
        <v>0</v>
      </c>
      <c r="T127" s="212">
        <f t="shared" si="23"/>
        <v>0</v>
      </c>
      <c r="AR127" s="24" t="s">
        <v>178</v>
      </c>
      <c r="AT127" s="24" t="s">
        <v>173</v>
      </c>
      <c r="AU127" s="24" t="s">
        <v>83</v>
      </c>
      <c r="AY127" s="24" t="s">
        <v>171</v>
      </c>
      <c r="BE127" s="213">
        <f t="shared" si="24"/>
        <v>0</v>
      </c>
      <c r="BF127" s="213">
        <f t="shared" si="25"/>
        <v>0</v>
      </c>
      <c r="BG127" s="213">
        <f t="shared" si="26"/>
        <v>0</v>
      </c>
      <c r="BH127" s="213">
        <f t="shared" si="27"/>
        <v>0</v>
      </c>
      <c r="BI127" s="213">
        <f t="shared" si="28"/>
        <v>0</v>
      </c>
      <c r="BJ127" s="24" t="s">
        <v>79</v>
      </c>
      <c r="BK127" s="213">
        <f t="shared" si="29"/>
        <v>0</v>
      </c>
      <c r="BL127" s="24" t="s">
        <v>178</v>
      </c>
      <c r="BM127" s="24" t="s">
        <v>605</v>
      </c>
    </row>
    <row r="128" spans="2:65" s="1" customFormat="1" ht="22.5" customHeight="1">
      <c r="B128" s="41"/>
      <c r="C128" s="202" t="s">
        <v>99</v>
      </c>
      <c r="D128" s="202" t="s">
        <v>173</v>
      </c>
      <c r="E128" s="203" t="s">
        <v>2527</v>
      </c>
      <c r="F128" s="204" t="s">
        <v>2528</v>
      </c>
      <c r="G128" s="205" t="s">
        <v>588</v>
      </c>
      <c r="H128" s="206">
        <v>1</v>
      </c>
      <c r="I128" s="207"/>
      <c r="J128" s="208">
        <f t="shared" si="20"/>
        <v>0</v>
      </c>
      <c r="K128" s="204" t="s">
        <v>21</v>
      </c>
      <c r="L128" s="61"/>
      <c r="M128" s="209" t="s">
        <v>21</v>
      </c>
      <c r="N128" s="210" t="s">
        <v>43</v>
      </c>
      <c r="O128" s="42"/>
      <c r="P128" s="211">
        <f t="shared" si="21"/>
        <v>0</v>
      </c>
      <c r="Q128" s="211">
        <v>0</v>
      </c>
      <c r="R128" s="211">
        <f t="shared" si="22"/>
        <v>0</v>
      </c>
      <c r="S128" s="211">
        <v>0</v>
      </c>
      <c r="T128" s="212">
        <f t="shared" si="23"/>
        <v>0</v>
      </c>
      <c r="AR128" s="24" t="s">
        <v>178</v>
      </c>
      <c r="AT128" s="24" t="s">
        <v>173</v>
      </c>
      <c r="AU128" s="24" t="s">
        <v>83</v>
      </c>
      <c r="AY128" s="24" t="s">
        <v>171</v>
      </c>
      <c r="BE128" s="213">
        <f t="shared" si="24"/>
        <v>0</v>
      </c>
      <c r="BF128" s="213">
        <f t="shared" si="25"/>
        <v>0</v>
      </c>
      <c r="BG128" s="213">
        <f t="shared" si="26"/>
        <v>0</v>
      </c>
      <c r="BH128" s="213">
        <f t="shared" si="27"/>
        <v>0</v>
      </c>
      <c r="BI128" s="213">
        <f t="shared" si="28"/>
        <v>0</v>
      </c>
      <c r="BJ128" s="24" t="s">
        <v>79</v>
      </c>
      <c r="BK128" s="213">
        <f t="shared" si="29"/>
        <v>0</v>
      </c>
      <c r="BL128" s="24" t="s">
        <v>178</v>
      </c>
      <c r="BM128" s="24" t="s">
        <v>614</v>
      </c>
    </row>
    <row r="129" spans="2:65" s="1" customFormat="1" ht="22.5" customHeight="1">
      <c r="B129" s="41"/>
      <c r="C129" s="202" t="s">
        <v>99</v>
      </c>
      <c r="D129" s="202" t="s">
        <v>173</v>
      </c>
      <c r="E129" s="203" t="s">
        <v>2525</v>
      </c>
      <c r="F129" s="204" t="s">
        <v>2526</v>
      </c>
      <c r="G129" s="205" t="s">
        <v>588</v>
      </c>
      <c r="H129" s="206">
        <v>1</v>
      </c>
      <c r="I129" s="207"/>
      <c r="J129" s="208">
        <f t="shared" si="20"/>
        <v>0</v>
      </c>
      <c r="K129" s="204" t="s">
        <v>21</v>
      </c>
      <c r="L129" s="61"/>
      <c r="M129" s="209" t="s">
        <v>21</v>
      </c>
      <c r="N129" s="210" t="s">
        <v>43</v>
      </c>
      <c r="O129" s="42"/>
      <c r="P129" s="211">
        <f t="shared" si="21"/>
        <v>0</v>
      </c>
      <c r="Q129" s="211">
        <v>0</v>
      </c>
      <c r="R129" s="211">
        <f t="shared" si="22"/>
        <v>0</v>
      </c>
      <c r="S129" s="211">
        <v>0</v>
      </c>
      <c r="T129" s="212">
        <f t="shared" si="23"/>
        <v>0</v>
      </c>
      <c r="AR129" s="24" t="s">
        <v>178</v>
      </c>
      <c r="AT129" s="24" t="s">
        <v>173</v>
      </c>
      <c r="AU129" s="24" t="s">
        <v>83</v>
      </c>
      <c r="AY129" s="24" t="s">
        <v>171</v>
      </c>
      <c r="BE129" s="213">
        <f t="shared" si="24"/>
        <v>0</v>
      </c>
      <c r="BF129" s="213">
        <f t="shared" si="25"/>
        <v>0</v>
      </c>
      <c r="BG129" s="213">
        <f t="shared" si="26"/>
        <v>0</v>
      </c>
      <c r="BH129" s="213">
        <f t="shared" si="27"/>
        <v>0</v>
      </c>
      <c r="BI129" s="213">
        <f t="shared" si="28"/>
        <v>0</v>
      </c>
      <c r="BJ129" s="24" t="s">
        <v>79</v>
      </c>
      <c r="BK129" s="213">
        <f t="shared" si="29"/>
        <v>0</v>
      </c>
      <c r="BL129" s="24" t="s">
        <v>178</v>
      </c>
      <c r="BM129" s="24" t="s">
        <v>622</v>
      </c>
    </row>
    <row r="130" spans="2:65" s="1" customFormat="1" ht="22.5" customHeight="1">
      <c r="B130" s="41"/>
      <c r="C130" s="202" t="s">
        <v>178</v>
      </c>
      <c r="D130" s="202" t="s">
        <v>173</v>
      </c>
      <c r="E130" s="203" t="s">
        <v>2529</v>
      </c>
      <c r="F130" s="204" t="s">
        <v>2530</v>
      </c>
      <c r="G130" s="205" t="s">
        <v>588</v>
      </c>
      <c r="H130" s="206">
        <v>2</v>
      </c>
      <c r="I130" s="207"/>
      <c r="J130" s="208">
        <f t="shared" si="20"/>
        <v>0</v>
      </c>
      <c r="K130" s="204" t="s">
        <v>21</v>
      </c>
      <c r="L130" s="61"/>
      <c r="M130" s="209" t="s">
        <v>21</v>
      </c>
      <c r="N130" s="210" t="s">
        <v>43</v>
      </c>
      <c r="O130" s="42"/>
      <c r="P130" s="211">
        <f t="shared" si="21"/>
        <v>0</v>
      </c>
      <c r="Q130" s="211">
        <v>0</v>
      </c>
      <c r="R130" s="211">
        <f t="shared" si="22"/>
        <v>0</v>
      </c>
      <c r="S130" s="211">
        <v>0</v>
      </c>
      <c r="T130" s="212">
        <f t="shared" si="23"/>
        <v>0</v>
      </c>
      <c r="AR130" s="24" t="s">
        <v>178</v>
      </c>
      <c r="AT130" s="24" t="s">
        <v>173</v>
      </c>
      <c r="AU130" s="24" t="s">
        <v>83</v>
      </c>
      <c r="AY130" s="24" t="s">
        <v>171</v>
      </c>
      <c r="BE130" s="213">
        <f t="shared" si="24"/>
        <v>0</v>
      </c>
      <c r="BF130" s="213">
        <f t="shared" si="25"/>
        <v>0</v>
      </c>
      <c r="BG130" s="213">
        <f t="shared" si="26"/>
        <v>0</v>
      </c>
      <c r="BH130" s="213">
        <f t="shared" si="27"/>
        <v>0</v>
      </c>
      <c r="BI130" s="213">
        <f t="shared" si="28"/>
        <v>0</v>
      </c>
      <c r="BJ130" s="24" t="s">
        <v>79</v>
      </c>
      <c r="BK130" s="213">
        <f t="shared" si="29"/>
        <v>0</v>
      </c>
      <c r="BL130" s="24" t="s">
        <v>178</v>
      </c>
      <c r="BM130" s="24" t="s">
        <v>633</v>
      </c>
    </row>
    <row r="131" spans="2:65" s="1" customFormat="1" ht="22.5" customHeight="1">
      <c r="B131" s="41"/>
      <c r="C131" s="202" t="s">
        <v>178</v>
      </c>
      <c r="D131" s="202" t="s">
        <v>173</v>
      </c>
      <c r="E131" s="203" t="s">
        <v>2531</v>
      </c>
      <c r="F131" s="204" t="s">
        <v>2532</v>
      </c>
      <c r="G131" s="205" t="s">
        <v>588</v>
      </c>
      <c r="H131" s="206">
        <v>2</v>
      </c>
      <c r="I131" s="207"/>
      <c r="J131" s="208">
        <f t="shared" si="20"/>
        <v>0</v>
      </c>
      <c r="K131" s="204" t="s">
        <v>21</v>
      </c>
      <c r="L131" s="61"/>
      <c r="M131" s="209" t="s">
        <v>21</v>
      </c>
      <c r="N131" s="210" t="s">
        <v>43</v>
      </c>
      <c r="O131" s="42"/>
      <c r="P131" s="211">
        <f t="shared" si="21"/>
        <v>0</v>
      </c>
      <c r="Q131" s="211">
        <v>0</v>
      </c>
      <c r="R131" s="211">
        <f t="shared" si="22"/>
        <v>0</v>
      </c>
      <c r="S131" s="211">
        <v>0</v>
      </c>
      <c r="T131" s="212">
        <f t="shared" si="23"/>
        <v>0</v>
      </c>
      <c r="AR131" s="24" t="s">
        <v>178</v>
      </c>
      <c r="AT131" s="24" t="s">
        <v>173</v>
      </c>
      <c r="AU131" s="24" t="s">
        <v>83</v>
      </c>
      <c r="AY131" s="24" t="s">
        <v>171</v>
      </c>
      <c r="BE131" s="213">
        <f t="shared" si="24"/>
        <v>0</v>
      </c>
      <c r="BF131" s="213">
        <f t="shared" si="25"/>
        <v>0</v>
      </c>
      <c r="BG131" s="213">
        <f t="shared" si="26"/>
        <v>0</v>
      </c>
      <c r="BH131" s="213">
        <f t="shared" si="27"/>
        <v>0</v>
      </c>
      <c r="BI131" s="213">
        <f t="shared" si="28"/>
        <v>0</v>
      </c>
      <c r="BJ131" s="24" t="s">
        <v>79</v>
      </c>
      <c r="BK131" s="213">
        <f t="shared" si="29"/>
        <v>0</v>
      </c>
      <c r="BL131" s="24" t="s">
        <v>178</v>
      </c>
      <c r="BM131" s="24" t="s">
        <v>647</v>
      </c>
    </row>
    <row r="132" spans="2:65" s="1" customFormat="1" ht="31.5" customHeight="1">
      <c r="B132" s="41"/>
      <c r="C132" s="202" t="s">
        <v>178</v>
      </c>
      <c r="D132" s="202" t="s">
        <v>173</v>
      </c>
      <c r="E132" s="203" t="s">
        <v>2533</v>
      </c>
      <c r="F132" s="204" t="s">
        <v>2534</v>
      </c>
      <c r="G132" s="205" t="s">
        <v>588</v>
      </c>
      <c r="H132" s="206">
        <v>1</v>
      </c>
      <c r="I132" s="207"/>
      <c r="J132" s="208">
        <f t="shared" si="20"/>
        <v>0</v>
      </c>
      <c r="K132" s="204" t="s">
        <v>21</v>
      </c>
      <c r="L132" s="61"/>
      <c r="M132" s="209" t="s">
        <v>21</v>
      </c>
      <c r="N132" s="210" t="s">
        <v>43</v>
      </c>
      <c r="O132" s="42"/>
      <c r="P132" s="211">
        <f t="shared" si="21"/>
        <v>0</v>
      </c>
      <c r="Q132" s="211">
        <v>0</v>
      </c>
      <c r="R132" s="211">
        <f t="shared" si="22"/>
        <v>0</v>
      </c>
      <c r="S132" s="211">
        <v>0</v>
      </c>
      <c r="T132" s="212">
        <f t="shared" si="23"/>
        <v>0</v>
      </c>
      <c r="AR132" s="24" t="s">
        <v>178</v>
      </c>
      <c r="AT132" s="24" t="s">
        <v>173</v>
      </c>
      <c r="AU132" s="24" t="s">
        <v>83</v>
      </c>
      <c r="AY132" s="24" t="s">
        <v>171</v>
      </c>
      <c r="BE132" s="213">
        <f t="shared" si="24"/>
        <v>0</v>
      </c>
      <c r="BF132" s="213">
        <f t="shared" si="25"/>
        <v>0</v>
      </c>
      <c r="BG132" s="213">
        <f t="shared" si="26"/>
        <v>0</v>
      </c>
      <c r="BH132" s="213">
        <f t="shared" si="27"/>
        <v>0</v>
      </c>
      <c r="BI132" s="213">
        <f t="shared" si="28"/>
        <v>0</v>
      </c>
      <c r="BJ132" s="24" t="s">
        <v>79</v>
      </c>
      <c r="BK132" s="213">
        <f t="shared" si="29"/>
        <v>0</v>
      </c>
      <c r="BL132" s="24" t="s">
        <v>178</v>
      </c>
      <c r="BM132" s="24" t="s">
        <v>659</v>
      </c>
    </row>
    <row r="133" spans="2:65" s="1" customFormat="1" ht="22.5" customHeight="1">
      <c r="B133" s="41"/>
      <c r="C133" s="202" t="s">
        <v>178</v>
      </c>
      <c r="D133" s="202" t="s">
        <v>173</v>
      </c>
      <c r="E133" s="203" t="s">
        <v>2535</v>
      </c>
      <c r="F133" s="204" t="s">
        <v>2536</v>
      </c>
      <c r="G133" s="205" t="s">
        <v>588</v>
      </c>
      <c r="H133" s="206">
        <v>1</v>
      </c>
      <c r="I133" s="207"/>
      <c r="J133" s="208">
        <f t="shared" si="20"/>
        <v>0</v>
      </c>
      <c r="K133" s="204" t="s">
        <v>21</v>
      </c>
      <c r="L133" s="61"/>
      <c r="M133" s="209" t="s">
        <v>21</v>
      </c>
      <c r="N133" s="210" t="s">
        <v>43</v>
      </c>
      <c r="O133" s="42"/>
      <c r="P133" s="211">
        <f t="shared" si="21"/>
        <v>0</v>
      </c>
      <c r="Q133" s="211">
        <v>0</v>
      </c>
      <c r="R133" s="211">
        <f t="shared" si="22"/>
        <v>0</v>
      </c>
      <c r="S133" s="211">
        <v>0</v>
      </c>
      <c r="T133" s="212">
        <f t="shared" si="23"/>
        <v>0</v>
      </c>
      <c r="AR133" s="24" t="s">
        <v>178</v>
      </c>
      <c r="AT133" s="24" t="s">
        <v>173</v>
      </c>
      <c r="AU133" s="24" t="s">
        <v>83</v>
      </c>
      <c r="AY133" s="24" t="s">
        <v>171</v>
      </c>
      <c r="BE133" s="213">
        <f t="shared" si="24"/>
        <v>0</v>
      </c>
      <c r="BF133" s="213">
        <f t="shared" si="25"/>
        <v>0</v>
      </c>
      <c r="BG133" s="213">
        <f t="shared" si="26"/>
        <v>0</v>
      </c>
      <c r="BH133" s="213">
        <f t="shared" si="27"/>
        <v>0</v>
      </c>
      <c r="BI133" s="213">
        <f t="shared" si="28"/>
        <v>0</v>
      </c>
      <c r="BJ133" s="24" t="s">
        <v>79</v>
      </c>
      <c r="BK133" s="213">
        <f t="shared" si="29"/>
        <v>0</v>
      </c>
      <c r="BL133" s="24" t="s">
        <v>178</v>
      </c>
      <c r="BM133" s="24" t="s">
        <v>672</v>
      </c>
    </row>
    <row r="134" spans="2:65" s="1" customFormat="1" ht="22.5" customHeight="1">
      <c r="B134" s="41"/>
      <c r="C134" s="202" t="s">
        <v>178</v>
      </c>
      <c r="D134" s="202" t="s">
        <v>173</v>
      </c>
      <c r="E134" s="203" t="s">
        <v>2537</v>
      </c>
      <c r="F134" s="204" t="s">
        <v>2538</v>
      </c>
      <c r="G134" s="205" t="s">
        <v>588</v>
      </c>
      <c r="H134" s="206">
        <v>1</v>
      </c>
      <c r="I134" s="207"/>
      <c r="J134" s="208">
        <f t="shared" si="20"/>
        <v>0</v>
      </c>
      <c r="K134" s="204" t="s">
        <v>21</v>
      </c>
      <c r="L134" s="61"/>
      <c r="M134" s="209" t="s">
        <v>21</v>
      </c>
      <c r="N134" s="210" t="s">
        <v>43</v>
      </c>
      <c r="O134" s="42"/>
      <c r="P134" s="211">
        <f t="shared" si="21"/>
        <v>0</v>
      </c>
      <c r="Q134" s="211">
        <v>0</v>
      </c>
      <c r="R134" s="211">
        <f t="shared" si="22"/>
        <v>0</v>
      </c>
      <c r="S134" s="211">
        <v>0</v>
      </c>
      <c r="T134" s="212">
        <f t="shared" si="23"/>
        <v>0</v>
      </c>
      <c r="AR134" s="24" t="s">
        <v>178</v>
      </c>
      <c r="AT134" s="24" t="s">
        <v>173</v>
      </c>
      <c r="AU134" s="24" t="s">
        <v>83</v>
      </c>
      <c r="AY134" s="24" t="s">
        <v>171</v>
      </c>
      <c r="BE134" s="213">
        <f t="shared" si="24"/>
        <v>0</v>
      </c>
      <c r="BF134" s="213">
        <f t="shared" si="25"/>
        <v>0</v>
      </c>
      <c r="BG134" s="213">
        <f t="shared" si="26"/>
        <v>0</v>
      </c>
      <c r="BH134" s="213">
        <f t="shared" si="27"/>
        <v>0</v>
      </c>
      <c r="BI134" s="213">
        <f t="shared" si="28"/>
        <v>0</v>
      </c>
      <c r="BJ134" s="24" t="s">
        <v>79</v>
      </c>
      <c r="BK134" s="213">
        <f t="shared" si="29"/>
        <v>0</v>
      </c>
      <c r="BL134" s="24" t="s">
        <v>178</v>
      </c>
      <c r="BM134" s="24" t="s">
        <v>684</v>
      </c>
    </row>
    <row r="135" spans="2:65" s="1" customFormat="1" ht="22.5" customHeight="1">
      <c r="B135" s="41"/>
      <c r="C135" s="202" t="s">
        <v>99</v>
      </c>
      <c r="D135" s="202" t="s">
        <v>173</v>
      </c>
      <c r="E135" s="203" t="s">
        <v>2539</v>
      </c>
      <c r="F135" s="204" t="s">
        <v>2540</v>
      </c>
      <c r="G135" s="205" t="s">
        <v>588</v>
      </c>
      <c r="H135" s="206">
        <v>1</v>
      </c>
      <c r="I135" s="207"/>
      <c r="J135" s="208">
        <f t="shared" si="20"/>
        <v>0</v>
      </c>
      <c r="K135" s="204" t="s">
        <v>21</v>
      </c>
      <c r="L135" s="61"/>
      <c r="M135" s="209" t="s">
        <v>21</v>
      </c>
      <c r="N135" s="210" t="s">
        <v>43</v>
      </c>
      <c r="O135" s="42"/>
      <c r="P135" s="211">
        <f t="shared" si="21"/>
        <v>0</v>
      </c>
      <c r="Q135" s="211">
        <v>0</v>
      </c>
      <c r="R135" s="211">
        <f t="shared" si="22"/>
        <v>0</v>
      </c>
      <c r="S135" s="211">
        <v>0</v>
      </c>
      <c r="T135" s="212">
        <f t="shared" si="23"/>
        <v>0</v>
      </c>
      <c r="AR135" s="24" t="s">
        <v>178</v>
      </c>
      <c r="AT135" s="24" t="s">
        <v>173</v>
      </c>
      <c r="AU135" s="24" t="s">
        <v>83</v>
      </c>
      <c r="AY135" s="24" t="s">
        <v>171</v>
      </c>
      <c r="BE135" s="213">
        <f t="shared" si="24"/>
        <v>0</v>
      </c>
      <c r="BF135" s="213">
        <f t="shared" si="25"/>
        <v>0</v>
      </c>
      <c r="BG135" s="213">
        <f t="shared" si="26"/>
        <v>0</v>
      </c>
      <c r="BH135" s="213">
        <f t="shared" si="27"/>
        <v>0</v>
      </c>
      <c r="BI135" s="213">
        <f t="shared" si="28"/>
        <v>0</v>
      </c>
      <c r="BJ135" s="24" t="s">
        <v>79</v>
      </c>
      <c r="BK135" s="213">
        <f t="shared" si="29"/>
        <v>0</v>
      </c>
      <c r="BL135" s="24" t="s">
        <v>178</v>
      </c>
      <c r="BM135" s="24" t="s">
        <v>695</v>
      </c>
    </row>
    <row r="136" spans="2:65" s="1" customFormat="1" ht="31.5" customHeight="1">
      <c r="B136" s="41"/>
      <c r="C136" s="202" t="s">
        <v>99</v>
      </c>
      <c r="D136" s="202" t="s">
        <v>173</v>
      </c>
      <c r="E136" s="203" t="s">
        <v>2541</v>
      </c>
      <c r="F136" s="204" t="s">
        <v>2542</v>
      </c>
      <c r="G136" s="205" t="s">
        <v>588</v>
      </c>
      <c r="H136" s="206">
        <v>1</v>
      </c>
      <c r="I136" s="207"/>
      <c r="J136" s="208">
        <f t="shared" si="20"/>
        <v>0</v>
      </c>
      <c r="K136" s="204" t="s">
        <v>21</v>
      </c>
      <c r="L136" s="61"/>
      <c r="M136" s="209" t="s">
        <v>21</v>
      </c>
      <c r="N136" s="210" t="s">
        <v>43</v>
      </c>
      <c r="O136" s="42"/>
      <c r="P136" s="211">
        <f t="shared" si="21"/>
        <v>0</v>
      </c>
      <c r="Q136" s="211">
        <v>0</v>
      </c>
      <c r="R136" s="211">
        <f t="shared" si="22"/>
        <v>0</v>
      </c>
      <c r="S136" s="211">
        <v>0</v>
      </c>
      <c r="T136" s="212">
        <f t="shared" si="23"/>
        <v>0</v>
      </c>
      <c r="AR136" s="24" t="s">
        <v>178</v>
      </c>
      <c r="AT136" s="24" t="s">
        <v>173</v>
      </c>
      <c r="AU136" s="24" t="s">
        <v>83</v>
      </c>
      <c r="AY136" s="24" t="s">
        <v>171</v>
      </c>
      <c r="BE136" s="213">
        <f t="shared" si="24"/>
        <v>0</v>
      </c>
      <c r="BF136" s="213">
        <f t="shared" si="25"/>
        <v>0</v>
      </c>
      <c r="BG136" s="213">
        <f t="shared" si="26"/>
        <v>0</v>
      </c>
      <c r="BH136" s="213">
        <f t="shared" si="27"/>
        <v>0</v>
      </c>
      <c r="BI136" s="213">
        <f t="shared" si="28"/>
        <v>0</v>
      </c>
      <c r="BJ136" s="24" t="s">
        <v>79</v>
      </c>
      <c r="BK136" s="213">
        <f t="shared" si="29"/>
        <v>0</v>
      </c>
      <c r="BL136" s="24" t="s">
        <v>178</v>
      </c>
      <c r="BM136" s="24" t="s">
        <v>704</v>
      </c>
    </row>
    <row r="137" spans="2:65" s="1" customFormat="1" ht="22.5" customHeight="1">
      <c r="B137" s="41"/>
      <c r="C137" s="202" t="s">
        <v>99</v>
      </c>
      <c r="D137" s="202" t="s">
        <v>173</v>
      </c>
      <c r="E137" s="203" t="s">
        <v>2543</v>
      </c>
      <c r="F137" s="204" t="s">
        <v>2544</v>
      </c>
      <c r="G137" s="205" t="s">
        <v>588</v>
      </c>
      <c r="H137" s="206">
        <v>1</v>
      </c>
      <c r="I137" s="207"/>
      <c r="J137" s="208">
        <f t="shared" si="20"/>
        <v>0</v>
      </c>
      <c r="K137" s="204" t="s">
        <v>21</v>
      </c>
      <c r="L137" s="61"/>
      <c r="M137" s="209" t="s">
        <v>21</v>
      </c>
      <c r="N137" s="210" t="s">
        <v>43</v>
      </c>
      <c r="O137" s="42"/>
      <c r="P137" s="211">
        <f t="shared" si="21"/>
        <v>0</v>
      </c>
      <c r="Q137" s="211">
        <v>0</v>
      </c>
      <c r="R137" s="211">
        <f t="shared" si="22"/>
        <v>0</v>
      </c>
      <c r="S137" s="211">
        <v>0</v>
      </c>
      <c r="T137" s="212">
        <f t="shared" si="23"/>
        <v>0</v>
      </c>
      <c r="AR137" s="24" t="s">
        <v>178</v>
      </c>
      <c r="AT137" s="24" t="s">
        <v>173</v>
      </c>
      <c r="AU137" s="24" t="s">
        <v>83</v>
      </c>
      <c r="AY137" s="24" t="s">
        <v>171</v>
      </c>
      <c r="BE137" s="213">
        <f t="shared" si="24"/>
        <v>0</v>
      </c>
      <c r="BF137" s="213">
        <f t="shared" si="25"/>
        <v>0</v>
      </c>
      <c r="BG137" s="213">
        <f t="shared" si="26"/>
        <v>0</v>
      </c>
      <c r="BH137" s="213">
        <f t="shared" si="27"/>
        <v>0</v>
      </c>
      <c r="BI137" s="213">
        <f t="shared" si="28"/>
        <v>0</v>
      </c>
      <c r="BJ137" s="24" t="s">
        <v>79</v>
      </c>
      <c r="BK137" s="213">
        <f t="shared" si="29"/>
        <v>0</v>
      </c>
      <c r="BL137" s="24" t="s">
        <v>178</v>
      </c>
      <c r="BM137" s="24" t="s">
        <v>714</v>
      </c>
    </row>
    <row r="138" spans="2:65" s="1" customFormat="1" ht="31.5" customHeight="1">
      <c r="B138" s="41"/>
      <c r="C138" s="202" t="s">
        <v>99</v>
      </c>
      <c r="D138" s="202" t="s">
        <v>173</v>
      </c>
      <c r="E138" s="203" t="s">
        <v>2545</v>
      </c>
      <c r="F138" s="204" t="s">
        <v>2546</v>
      </c>
      <c r="G138" s="205" t="s">
        <v>588</v>
      </c>
      <c r="H138" s="206">
        <v>1</v>
      </c>
      <c r="I138" s="207"/>
      <c r="J138" s="208">
        <f t="shared" si="20"/>
        <v>0</v>
      </c>
      <c r="K138" s="204" t="s">
        <v>21</v>
      </c>
      <c r="L138" s="61"/>
      <c r="M138" s="209" t="s">
        <v>21</v>
      </c>
      <c r="N138" s="210" t="s">
        <v>43</v>
      </c>
      <c r="O138" s="42"/>
      <c r="P138" s="211">
        <f t="shared" si="21"/>
        <v>0</v>
      </c>
      <c r="Q138" s="211">
        <v>0</v>
      </c>
      <c r="R138" s="211">
        <f t="shared" si="22"/>
        <v>0</v>
      </c>
      <c r="S138" s="211">
        <v>0</v>
      </c>
      <c r="T138" s="212">
        <f t="shared" si="23"/>
        <v>0</v>
      </c>
      <c r="AR138" s="24" t="s">
        <v>178</v>
      </c>
      <c r="AT138" s="24" t="s">
        <v>173</v>
      </c>
      <c r="AU138" s="24" t="s">
        <v>83</v>
      </c>
      <c r="AY138" s="24" t="s">
        <v>171</v>
      </c>
      <c r="BE138" s="213">
        <f t="shared" si="24"/>
        <v>0</v>
      </c>
      <c r="BF138" s="213">
        <f t="shared" si="25"/>
        <v>0</v>
      </c>
      <c r="BG138" s="213">
        <f t="shared" si="26"/>
        <v>0</v>
      </c>
      <c r="BH138" s="213">
        <f t="shared" si="27"/>
        <v>0</v>
      </c>
      <c r="BI138" s="213">
        <f t="shared" si="28"/>
        <v>0</v>
      </c>
      <c r="BJ138" s="24" t="s">
        <v>79</v>
      </c>
      <c r="BK138" s="213">
        <f t="shared" si="29"/>
        <v>0</v>
      </c>
      <c r="BL138" s="24" t="s">
        <v>178</v>
      </c>
      <c r="BM138" s="24" t="s">
        <v>723</v>
      </c>
    </row>
    <row r="139" spans="2:65" s="1" customFormat="1" ht="22.5" customHeight="1">
      <c r="B139" s="41"/>
      <c r="C139" s="202" t="s">
        <v>99</v>
      </c>
      <c r="D139" s="202" t="s">
        <v>173</v>
      </c>
      <c r="E139" s="203" t="s">
        <v>2547</v>
      </c>
      <c r="F139" s="204" t="s">
        <v>2548</v>
      </c>
      <c r="G139" s="205" t="s">
        <v>588</v>
      </c>
      <c r="H139" s="206">
        <v>1</v>
      </c>
      <c r="I139" s="207"/>
      <c r="J139" s="208">
        <f t="shared" si="20"/>
        <v>0</v>
      </c>
      <c r="K139" s="204" t="s">
        <v>21</v>
      </c>
      <c r="L139" s="61"/>
      <c r="M139" s="209" t="s">
        <v>21</v>
      </c>
      <c r="N139" s="210" t="s">
        <v>43</v>
      </c>
      <c r="O139" s="42"/>
      <c r="P139" s="211">
        <f t="shared" si="21"/>
        <v>0</v>
      </c>
      <c r="Q139" s="211">
        <v>0</v>
      </c>
      <c r="R139" s="211">
        <f t="shared" si="22"/>
        <v>0</v>
      </c>
      <c r="S139" s="211">
        <v>0</v>
      </c>
      <c r="T139" s="212">
        <f t="shared" si="23"/>
        <v>0</v>
      </c>
      <c r="AR139" s="24" t="s">
        <v>178</v>
      </c>
      <c r="AT139" s="24" t="s">
        <v>173</v>
      </c>
      <c r="AU139" s="24" t="s">
        <v>83</v>
      </c>
      <c r="AY139" s="24" t="s">
        <v>171</v>
      </c>
      <c r="BE139" s="213">
        <f t="shared" si="24"/>
        <v>0</v>
      </c>
      <c r="BF139" s="213">
        <f t="shared" si="25"/>
        <v>0</v>
      </c>
      <c r="BG139" s="213">
        <f t="shared" si="26"/>
        <v>0</v>
      </c>
      <c r="BH139" s="213">
        <f t="shared" si="27"/>
        <v>0</v>
      </c>
      <c r="BI139" s="213">
        <f t="shared" si="28"/>
        <v>0</v>
      </c>
      <c r="BJ139" s="24" t="s">
        <v>79</v>
      </c>
      <c r="BK139" s="213">
        <f t="shared" si="29"/>
        <v>0</v>
      </c>
      <c r="BL139" s="24" t="s">
        <v>178</v>
      </c>
      <c r="BM139" s="24" t="s">
        <v>734</v>
      </c>
    </row>
    <row r="140" spans="2:65" s="1" customFormat="1" ht="22.5" customHeight="1">
      <c r="B140" s="41"/>
      <c r="C140" s="202" t="s">
        <v>99</v>
      </c>
      <c r="D140" s="202" t="s">
        <v>173</v>
      </c>
      <c r="E140" s="203" t="s">
        <v>2549</v>
      </c>
      <c r="F140" s="204" t="s">
        <v>2550</v>
      </c>
      <c r="G140" s="205" t="s">
        <v>588</v>
      </c>
      <c r="H140" s="206">
        <v>1</v>
      </c>
      <c r="I140" s="207"/>
      <c r="J140" s="208">
        <f t="shared" si="20"/>
        <v>0</v>
      </c>
      <c r="K140" s="204" t="s">
        <v>21</v>
      </c>
      <c r="L140" s="61"/>
      <c r="M140" s="209" t="s">
        <v>21</v>
      </c>
      <c r="N140" s="210" t="s">
        <v>43</v>
      </c>
      <c r="O140" s="42"/>
      <c r="P140" s="211">
        <f t="shared" si="21"/>
        <v>0</v>
      </c>
      <c r="Q140" s="211">
        <v>0</v>
      </c>
      <c r="R140" s="211">
        <f t="shared" si="22"/>
        <v>0</v>
      </c>
      <c r="S140" s="211">
        <v>0</v>
      </c>
      <c r="T140" s="212">
        <f t="shared" si="23"/>
        <v>0</v>
      </c>
      <c r="AR140" s="24" t="s">
        <v>178</v>
      </c>
      <c r="AT140" s="24" t="s">
        <v>173</v>
      </c>
      <c r="AU140" s="24" t="s">
        <v>83</v>
      </c>
      <c r="AY140" s="24" t="s">
        <v>171</v>
      </c>
      <c r="BE140" s="213">
        <f t="shared" si="24"/>
        <v>0</v>
      </c>
      <c r="BF140" s="213">
        <f t="shared" si="25"/>
        <v>0</v>
      </c>
      <c r="BG140" s="213">
        <f t="shared" si="26"/>
        <v>0</v>
      </c>
      <c r="BH140" s="213">
        <f t="shared" si="27"/>
        <v>0</v>
      </c>
      <c r="BI140" s="213">
        <f t="shared" si="28"/>
        <v>0</v>
      </c>
      <c r="BJ140" s="24" t="s">
        <v>79</v>
      </c>
      <c r="BK140" s="213">
        <f t="shared" si="29"/>
        <v>0</v>
      </c>
      <c r="BL140" s="24" t="s">
        <v>178</v>
      </c>
      <c r="BM140" s="24" t="s">
        <v>745</v>
      </c>
    </row>
    <row r="141" spans="2:65" s="1" customFormat="1" ht="22.5" customHeight="1">
      <c r="B141" s="41"/>
      <c r="C141" s="202" t="s">
        <v>99</v>
      </c>
      <c r="D141" s="202" t="s">
        <v>173</v>
      </c>
      <c r="E141" s="203" t="s">
        <v>2551</v>
      </c>
      <c r="F141" s="204" t="s">
        <v>2552</v>
      </c>
      <c r="G141" s="205" t="s">
        <v>588</v>
      </c>
      <c r="H141" s="206">
        <v>2</v>
      </c>
      <c r="I141" s="207"/>
      <c r="J141" s="208">
        <f t="shared" si="20"/>
        <v>0</v>
      </c>
      <c r="K141" s="204" t="s">
        <v>21</v>
      </c>
      <c r="L141" s="61"/>
      <c r="M141" s="209" t="s">
        <v>21</v>
      </c>
      <c r="N141" s="210" t="s">
        <v>43</v>
      </c>
      <c r="O141" s="42"/>
      <c r="P141" s="211">
        <f t="shared" si="21"/>
        <v>0</v>
      </c>
      <c r="Q141" s="211">
        <v>0</v>
      </c>
      <c r="R141" s="211">
        <f t="shared" si="22"/>
        <v>0</v>
      </c>
      <c r="S141" s="211">
        <v>0</v>
      </c>
      <c r="T141" s="212">
        <f t="shared" si="23"/>
        <v>0</v>
      </c>
      <c r="AR141" s="24" t="s">
        <v>178</v>
      </c>
      <c r="AT141" s="24" t="s">
        <v>173</v>
      </c>
      <c r="AU141" s="24" t="s">
        <v>83</v>
      </c>
      <c r="AY141" s="24" t="s">
        <v>171</v>
      </c>
      <c r="BE141" s="213">
        <f t="shared" si="24"/>
        <v>0</v>
      </c>
      <c r="BF141" s="213">
        <f t="shared" si="25"/>
        <v>0</v>
      </c>
      <c r="BG141" s="213">
        <f t="shared" si="26"/>
        <v>0</v>
      </c>
      <c r="BH141" s="213">
        <f t="shared" si="27"/>
        <v>0</v>
      </c>
      <c r="BI141" s="213">
        <f t="shared" si="28"/>
        <v>0</v>
      </c>
      <c r="BJ141" s="24" t="s">
        <v>79</v>
      </c>
      <c r="BK141" s="213">
        <f t="shared" si="29"/>
        <v>0</v>
      </c>
      <c r="BL141" s="24" t="s">
        <v>178</v>
      </c>
      <c r="BM141" s="24" t="s">
        <v>755</v>
      </c>
    </row>
    <row r="142" spans="2:65" s="1" customFormat="1" ht="22.5" customHeight="1">
      <c r="B142" s="41"/>
      <c r="C142" s="202" t="s">
        <v>99</v>
      </c>
      <c r="D142" s="202" t="s">
        <v>173</v>
      </c>
      <c r="E142" s="203" t="s">
        <v>2553</v>
      </c>
      <c r="F142" s="204" t="s">
        <v>2554</v>
      </c>
      <c r="G142" s="205" t="s">
        <v>588</v>
      </c>
      <c r="H142" s="206">
        <v>2</v>
      </c>
      <c r="I142" s="207"/>
      <c r="J142" s="208">
        <f t="shared" si="20"/>
        <v>0</v>
      </c>
      <c r="K142" s="204" t="s">
        <v>21</v>
      </c>
      <c r="L142" s="61"/>
      <c r="M142" s="209" t="s">
        <v>21</v>
      </c>
      <c r="N142" s="210" t="s">
        <v>43</v>
      </c>
      <c r="O142" s="42"/>
      <c r="P142" s="211">
        <f t="shared" si="21"/>
        <v>0</v>
      </c>
      <c r="Q142" s="211">
        <v>0</v>
      </c>
      <c r="R142" s="211">
        <f t="shared" si="22"/>
        <v>0</v>
      </c>
      <c r="S142" s="211">
        <v>0</v>
      </c>
      <c r="T142" s="212">
        <f t="shared" si="23"/>
        <v>0</v>
      </c>
      <c r="AR142" s="24" t="s">
        <v>178</v>
      </c>
      <c r="AT142" s="24" t="s">
        <v>173</v>
      </c>
      <c r="AU142" s="24" t="s">
        <v>83</v>
      </c>
      <c r="AY142" s="24" t="s">
        <v>171</v>
      </c>
      <c r="BE142" s="213">
        <f t="shared" si="24"/>
        <v>0</v>
      </c>
      <c r="BF142" s="213">
        <f t="shared" si="25"/>
        <v>0</v>
      </c>
      <c r="BG142" s="213">
        <f t="shared" si="26"/>
        <v>0</v>
      </c>
      <c r="BH142" s="213">
        <f t="shared" si="27"/>
        <v>0</v>
      </c>
      <c r="BI142" s="213">
        <f t="shared" si="28"/>
        <v>0</v>
      </c>
      <c r="BJ142" s="24" t="s">
        <v>79</v>
      </c>
      <c r="BK142" s="213">
        <f t="shared" si="29"/>
        <v>0</v>
      </c>
      <c r="BL142" s="24" t="s">
        <v>178</v>
      </c>
      <c r="BM142" s="24" t="s">
        <v>769</v>
      </c>
    </row>
    <row r="143" spans="2:65" s="1" customFormat="1" ht="22.5" customHeight="1">
      <c r="B143" s="41"/>
      <c r="C143" s="202" t="s">
        <v>99</v>
      </c>
      <c r="D143" s="202" t="s">
        <v>173</v>
      </c>
      <c r="E143" s="203" t="s">
        <v>2555</v>
      </c>
      <c r="F143" s="204" t="s">
        <v>2556</v>
      </c>
      <c r="G143" s="205" t="s">
        <v>588</v>
      </c>
      <c r="H143" s="206">
        <v>2</v>
      </c>
      <c r="I143" s="207"/>
      <c r="J143" s="208">
        <f t="shared" si="20"/>
        <v>0</v>
      </c>
      <c r="K143" s="204" t="s">
        <v>21</v>
      </c>
      <c r="L143" s="61"/>
      <c r="M143" s="209" t="s">
        <v>21</v>
      </c>
      <c r="N143" s="210" t="s">
        <v>43</v>
      </c>
      <c r="O143" s="42"/>
      <c r="P143" s="211">
        <f t="shared" si="21"/>
        <v>0</v>
      </c>
      <c r="Q143" s="211">
        <v>0</v>
      </c>
      <c r="R143" s="211">
        <f t="shared" si="22"/>
        <v>0</v>
      </c>
      <c r="S143" s="211">
        <v>0</v>
      </c>
      <c r="T143" s="212">
        <f t="shared" si="23"/>
        <v>0</v>
      </c>
      <c r="AR143" s="24" t="s">
        <v>178</v>
      </c>
      <c r="AT143" s="24" t="s">
        <v>173</v>
      </c>
      <c r="AU143" s="24" t="s">
        <v>83</v>
      </c>
      <c r="AY143" s="24" t="s">
        <v>171</v>
      </c>
      <c r="BE143" s="213">
        <f t="shared" si="24"/>
        <v>0</v>
      </c>
      <c r="BF143" s="213">
        <f t="shared" si="25"/>
        <v>0</v>
      </c>
      <c r="BG143" s="213">
        <f t="shared" si="26"/>
        <v>0</v>
      </c>
      <c r="BH143" s="213">
        <f t="shared" si="27"/>
        <v>0</v>
      </c>
      <c r="BI143" s="213">
        <f t="shared" si="28"/>
        <v>0</v>
      </c>
      <c r="BJ143" s="24" t="s">
        <v>79</v>
      </c>
      <c r="BK143" s="213">
        <f t="shared" si="29"/>
        <v>0</v>
      </c>
      <c r="BL143" s="24" t="s">
        <v>178</v>
      </c>
      <c r="BM143" s="24" t="s">
        <v>778</v>
      </c>
    </row>
    <row r="144" spans="2:65" s="1" customFormat="1" ht="31.5" customHeight="1">
      <c r="B144" s="41"/>
      <c r="C144" s="202" t="s">
        <v>99</v>
      </c>
      <c r="D144" s="202" t="s">
        <v>173</v>
      </c>
      <c r="E144" s="203" t="s">
        <v>2557</v>
      </c>
      <c r="F144" s="204" t="s">
        <v>2558</v>
      </c>
      <c r="G144" s="205" t="s">
        <v>588</v>
      </c>
      <c r="H144" s="206">
        <v>2</v>
      </c>
      <c r="I144" s="207"/>
      <c r="J144" s="208">
        <f t="shared" si="20"/>
        <v>0</v>
      </c>
      <c r="K144" s="204" t="s">
        <v>21</v>
      </c>
      <c r="L144" s="61"/>
      <c r="M144" s="209" t="s">
        <v>21</v>
      </c>
      <c r="N144" s="210" t="s">
        <v>43</v>
      </c>
      <c r="O144" s="42"/>
      <c r="P144" s="211">
        <f t="shared" si="21"/>
        <v>0</v>
      </c>
      <c r="Q144" s="211">
        <v>0</v>
      </c>
      <c r="R144" s="211">
        <f t="shared" si="22"/>
        <v>0</v>
      </c>
      <c r="S144" s="211">
        <v>0</v>
      </c>
      <c r="T144" s="212">
        <f t="shared" si="23"/>
        <v>0</v>
      </c>
      <c r="AR144" s="24" t="s">
        <v>178</v>
      </c>
      <c r="AT144" s="24" t="s">
        <v>173</v>
      </c>
      <c r="AU144" s="24" t="s">
        <v>83</v>
      </c>
      <c r="AY144" s="24" t="s">
        <v>171</v>
      </c>
      <c r="BE144" s="213">
        <f t="shared" si="24"/>
        <v>0</v>
      </c>
      <c r="BF144" s="213">
        <f t="shared" si="25"/>
        <v>0</v>
      </c>
      <c r="BG144" s="213">
        <f t="shared" si="26"/>
        <v>0</v>
      </c>
      <c r="BH144" s="213">
        <f t="shared" si="27"/>
        <v>0</v>
      </c>
      <c r="BI144" s="213">
        <f t="shared" si="28"/>
        <v>0</v>
      </c>
      <c r="BJ144" s="24" t="s">
        <v>79</v>
      </c>
      <c r="BK144" s="213">
        <f t="shared" si="29"/>
        <v>0</v>
      </c>
      <c r="BL144" s="24" t="s">
        <v>178</v>
      </c>
      <c r="BM144" s="24" t="s">
        <v>788</v>
      </c>
    </row>
    <row r="145" spans="2:65" s="1" customFormat="1" ht="22.5" customHeight="1">
      <c r="B145" s="41"/>
      <c r="C145" s="202" t="s">
        <v>99</v>
      </c>
      <c r="D145" s="202" t="s">
        <v>173</v>
      </c>
      <c r="E145" s="203" t="s">
        <v>2539</v>
      </c>
      <c r="F145" s="204" t="s">
        <v>2540</v>
      </c>
      <c r="G145" s="205" t="s">
        <v>588</v>
      </c>
      <c r="H145" s="206">
        <v>2</v>
      </c>
      <c r="I145" s="207"/>
      <c r="J145" s="208">
        <f t="shared" si="20"/>
        <v>0</v>
      </c>
      <c r="K145" s="204" t="s">
        <v>21</v>
      </c>
      <c r="L145" s="61"/>
      <c r="M145" s="209" t="s">
        <v>21</v>
      </c>
      <c r="N145" s="210" t="s">
        <v>43</v>
      </c>
      <c r="O145" s="42"/>
      <c r="P145" s="211">
        <f t="shared" si="21"/>
        <v>0</v>
      </c>
      <c r="Q145" s="211">
        <v>0</v>
      </c>
      <c r="R145" s="211">
        <f t="shared" si="22"/>
        <v>0</v>
      </c>
      <c r="S145" s="211">
        <v>0</v>
      </c>
      <c r="T145" s="212">
        <f t="shared" si="23"/>
        <v>0</v>
      </c>
      <c r="AR145" s="24" t="s">
        <v>178</v>
      </c>
      <c r="AT145" s="24" t="s">
        <v>173</v>
      </c>
      <c r="AU145" s="24" t="s">
        <v>83</v>
      </c>
      <c r="AY145" s="24" t="s">
        <v>171</v>
      </c>
      <c r="BE145" s="213">
        <f t="shared" si="24"/>
        <v>0</v>
      </c>
      <c r="BF145" s="213">
        <f t="shared" si="25"/>
        <v>0</v>
      </c>
      <c r="BG145" s="213">
        <f t="shared" si="26"/>
        <v>0</v>
      </c>
      <c r="BH145" s="213">
        <f t="shared" si="27"/>
        <v>0</v>
      </c>
      <c r="BI145" s="213">
        <f t="shared" si="28"/>
        <v>0</v>
      </c>
      <c r="BJ145" s="24" t="s">
        <v>79</v>
      </c>
      <c r="BK145" s="213">
        <f t="shared" si="29"/>
        <v>0</v>
      </c>
      <c r="BL145" s="24" t="s">
        <v>178</v>
      </c>
      <c r="BM145" s="24" t="s">
        <v>797</v>
      </c>
    </row>
    <row r="146" spans="2:65" s="1" customFormat="1" ht="22.5" customHeight="1">
      <c r="B146" s="41"/>
      <c r="C146" s="202" t="s">
        <v>99</v>
      </c>
      <c r="D146" s="202" t="s">
        <v>173</v>
      </c>
      <c r="E146" s="203" t="s">
        <v>2559</v>
      </c>
      <c r="F146" s="204" t="s">
        <v>2560</v>
      </c>
      <c r="G146" s="205" t="s">
        <v>588</v>
      </c>
      <c r="H146" s="206">
        <v>2</v>
      </c>
      <c r="I146" s="207"/>
      <c r="J146" s="208">
        <f t="shared" si="20"/>
        <v>0</v>
      </c>
      <c r="K146" s="204" t="s">
        <v>21</v>
      </c>
      <c r="L146" s="61"/>
      <c r="M146" s="209" t="s">
        <v>21</v>
      </c>
      <c r="N146" s="210" t="s">
        <v>43</v>
      </c>
      <c r="O146" s="42"/>
      <c r="P146" s="211">
        <f t="shared" si="21"/>
        <v>0</v>
      </c>
      <c r="Q146" s="211">
        <v>0</v>
      </c>
      <c r="R146" s="211">
        <f t="shared" si="22"/>
        <v>0</v>
      </c>
      <c r="S146" s="211">
        <v>0</v>
      </c>
      <c r="T146" s="212">
        <f t="shared" si="23"/>
        <v>0</v>
      </c>
      <c r="AR146" s="24" t="s">
        <v>178</v>
      </c>
      <c r="AT146" s="24" t="s">
        <v>173</v>
      </c>
      <c r="AU146" s="24" t="s">
        <v>83</v>
      </c>
      <c r="AY146" s="24" t="s">
        <v>171</v>
      </c>
      <c r="BE146" s="213">
        <f t="shared" si="24"/>
        <v>0</v>
      </c>
      <c r="BF146" s="213">
        <f t="shared" si="25"/>
        <v>0</v>
      </c>
      <c r="BG146" s="213">
        <f t="shared" si="26"/>
        <v>0</v>
      </c>
      <c r="BH146" s="213">
        <f t="shared" si="27"/>
        <v>0</v>
      </c>
      <c r="BI146" s="213">
        <f t="shared" si="28"/>
        <v>0</v>
      </c>
      <c r="BJ146" s="24" t="s">
        <v>79</v>
      </c>
      <c r="BK146" s="213">
        <f t="shared" si="29"/>
        <v>0</v>
      </c>
      <c r="BL146" s="24" t="s">
        <v>178</v>
      </c>
      <c r="BM146" s="24" t="s">
        <v>808</v>
      </c>
    </row>
    <row r="147" spans="2:65" s="11" customFormat="1" ht="29.85" customHeight="1">
      <c r="B147" s="185"/>
      <c r="C147" s="186"/>
      <c r="D147" s="199" t="s">
        <v>71</v>
      </c>
      <c r="E147" s="200" t="s">
        <v>297</v>
      </c>
      <c r="F147" s="200" t="s">
        <v>2561</v>
      </c>
      <c r="G147" s="186"/>
      <c r="H147" s="186"/>
      <c r="I147" s="189"/>
      <c r="J147" s="201">
        <f>BK147</f>
        <v>0</v>
      </c>
      <c r="K147" s="186"/>
      <c r="L147" s="191"/>
      <c r="M147" s="192"/>
      <c r="N147" s="193"/>
      <c r="O147" s="193"/>
      <c r="P147" s="194">
        <f>SUM(P148:P166)</f>
        <v>0</v>
      </c>
      <c r="Q147" s="193"/>
      <c r="R147" s="194">
        <f>SUM(R148:R166)</f>
        <v>0</v>
      </c>
      <c r="S147" s="193"/>
      <c r="T147" s="195">
        <f>SUM(T148:T166)</f>
        <v>0</v>
      </c>
      <c r="AR147" s="196" t="s">
        <v>79</v>
      </c>
      <c r="AT147" s="197" t="s">
        <v>71</v>
      </c>
      <c r="AU147" s="197" t="s">
        <v>79</v>
      </c>
      <c r="AY147" s="196" t="s">
        <v>171</v>
      </c>
      <c r="BK147" s="198">
        <f>SUM(BK148:BK166)</f>
        <v>0</v>
      </c>
    </row>
    <row r="148" spans="2:65" s="1" customFormat="1" ht="31.5" customHeight="1">
      <c r="B148" s="41"/>
      <c r="C148" s="202" t="s">
        <v>178</v>
      </c>
      <c r="D148" s="202" t="s">
        <v>173</v>
      </c>
      <c r="E148" s="203" t="s">
        <v>2562</v>
      </c>
      <c r="F148" s="204" t="s">
        <v>2524</v>
      </c>
      <c r="G148" s="205" t="s">
        <v>588</v>
      </c>
      <c r="H148" s="206">
        <v>1</v>
      </c>
      <c r="I148" s="207"/>
      <c r="J148" s="208">
        <f t="shared" ref="J148:J166" si="30">ROUND(I148*H148,2)</f>
        <v>0</v>
      </c>
      <c r="K148" s="204" t="s">
        <v>21</v>
      </c>
      <c r="L148" s="61"/>
      <c r="M148" s="209" t="s">
        <v>21</v>
      </c>
      <c r="N148" s="210" t="s">
        <v>43</v>
      </c>
      <c r="O148" s="42"/>
      <c r="P148" s="211">
        <f t="shared" ref="P148:P166" si="31">O148*H148</f>
        <v>0</v>
      </c>
      <c r="Q148" s="211">
        <v>0</v>
      </c>
      <c r="R148" s="211">
        <f t="shared" ref="R148:R166" si="32">Q148*H148</f>
        <v>0</v>
      </c>
      <c r="S148" s="211">
        <v>0</v>
      </c>
      <c r="T148" s="212">
        <f t="shared" ref="T148:T166" si="33">S148*H148</f>
        <v>0</v>
      </c>
      <c r="AR148" s="24" t="s">
        <v>178</v>
      </c>
      <c r="AT148" s="24" t="s">
        <v>173</v>
      </c>
      <c r="AU148" s="24" t="s">
        <v>83</v>
      </c>
      <c r="AY148" s="24" t="s">
        <v>171</v>
      </c>
      <c r="BE148" s="213">
        <f t="shared" ref="BE148:BE166" si="34">IF(N148="základní",J148,0)</f>
        <v>0</v>
      </c>
      <c r="BF148" s="213">
        <f t="shared" ref="BF148:BF166" si="35">IF(N148="snížená",J148,0)</f>
        <v>0</v>
      </c>
      <c r="BG148" s="213">
        <f t="shared" ref="BG148:BG166" si="36">IF(N148="zákl. přenesená",J148,0)</f>
        <v>0</v>
      </c>
      <c r="BH148" s="213">
        <f t="shared" ref="BH148:BH166" si="37">IF(N148="sníž. přenesená",J148,0)</f>
        <v>0</v>
      </c>
      <c r="BI148" s="213">
        <f t="shared" ref="BI148:BI166" si="38">IF(N148="nulová",J148,0)</f>
        <v>0</v>
      </c>
      <c r="BJ148" s="24" t="s">
        <v>79</v>
      </c>
      <c r="BK148" s="213">
        <f t="shared" ref="BK148:BK166" si="39">ROUND(I148*H148,2)</f>
        <v>0</v>
      </c>
      <c r="BL148" s="24" t="s">
        <v>178</v>
      </c>
      <c r="BM148" s="24" t="s">
        <v>821</v>
      </c>
    </row>
    <row r="149" spans="2:65" s="1" customFormat="1" ht="22.5" customHeight="1">
      <c r="B149" s="41"/>
      <c r="C149" s="202" t="s">
        <v>178</v>
      </c>
      <c r="D149" s="202" t="s">
        <v>173</v>
      </c>
      <c r="E149" s="203" t="s">
        <v>2525</v>
      </c>
      <c r="F149" s="204" t="s">
        <v>2526</v>
      </c>
      <c r="G149" s="205" t="s">
        <v>588</v>
      </c>
      <c r="H149" s="206">
        <v>1</v>
      </c>
      <c r="I149" s="207"/>
      <c r="J149" s="208">
        <f t="shared" si="30"/>
        <v>0</v>
      </c>
      <c r="K149" s="204" t="s">
        <v>21</v>
      </c>
      <c r="L149" s="61"/>
      <c r="M149" s="209" t="s">
        <v>21</v>
      </c>
      <c r="N149" s="210" t="s">
        <v>43</v>
      </c>
      <c r="O149" s="42"/>
      <c r="P149" s="211">
        <f t="shared" si="31"/>
        <v>0</v>
      </c>
      <c r="Q149" s="211">
        <v>0</v>
      </c>
      <c r="R149" s="211">
        <f t="shared" si="32"/>
        <v>0</v>
      </c>
      <c r="S149" s="211">
        <v>0</v>
      </c>
      <c r="T149" s="212">
        <f t="shared" si="33"/>
        <v>0</v>
      </c>
      <c r="AR149" s="24" t="s">
        <v>178</v>
      </c>
      <c r="AT149" s="24" t="s">
        <v>173</v>
      </c>
      <c r="AU149" s="24" t="s">
        <v>83</v>
      </c>
      <c r="AY149" s="24" t="s">
        <v>171</v>
      </c>
      <c r="BE149" s="213">
        <f t="shared" si="34"/>
        <v>0</v>
      </c>
      <c r="BF149" s="213">
        <f t="shared" si="35"/>
        <v>0</v>
      </c>
      <c r="BG149" s="213">
        <f t="shared" si="36"/>
        <v>0</v>
      </c>
      <c r="BH149" s="213">
        <f t="shared" si="37"/>
        <v>0</v>
      </c>
      <c r="BI149" s="213">
        <f t="shared" si="38"/>
        <v>0</v>
      </c>
      <c r="BJ149" s="24" t="s">
        <v>79</v>
      </c>
      <c r="BK149" s="213">
        <f t="shared" si="39"/>
        <v>0</v>
      </c>
      <c r="BL149" s="24" t="s">
        <v>178</v>
      </c>
      <c r="BM149" s="24" t="s">
        <v>839</v>
      </c>
    </row>
    <row r="150" spans="2:65" s="1" customFormat="1" ht="22.5" customHeight="1">
      <c r="B150" s="41"/>
      <c r="C150" s="202" t="s">
        <v>178</v>
      </c>
      <c r="D150" s="202" t="s">
        <v>173</v>
      </c>
      <c r="E150" s="203" t="s">
        <v>2563</v>
      </c>
      <c r="F150" s="204" t="s">
        <v>2530</v>
      </c>
      <c r="G150" s="205" t="s">
        <v>588</v>
      </c>
      <c r="H150" s="206">
        <v>3</v>
      </c>
      <c r="I150" s="207"/>
      <c r="J150" s="208">
        <f t="shared" si="30"/>
        <v>0</v>
      </c>
      <c r="K150" s="204" t="s">
        <v>21</v>
      </c>
      <c r="L150" s="61"/>
      <c r="M150" s="209" t="s">
        <v>21</v>
      </c>
      <c r="N150" s="210" t="s">
        <v>43</v>
      </c>
      <c r="O150" s="42"/>
      <c r="P150" s="211">
        <f t="shared" si="31"/>
        <v>0</v>
      </c>
      <c r="Q150" s="211">
        <v>0</v>
      </c>
      <c r="R150" s="211">
        <f t="shared" si="32"/>
        <v>0</v>
      </c>
      <c r="S150" s="211">
        <v>0</v>
      </c>
      <c r="T150" s="212">
        <f t="shared" si="33"/>
        <v>0</v>
      </c>
      <c r="AR150" s="24" t="s">
        <v>178</v>
      </c>
      <c r="AT150" s="24" t="s">
        <v>173</v>
      </c>
      <c r="AU150" s="24" t="s">
        <v>83</v>
      </c>
      <c r="AY150" s="24" t="s">
        <v>171</v>
      </c>
      <c r="BE150" s="213">
        <f t="shared" si="34"/>
        <v>0</v>
      </c>
      <c r="BF150" s="213">
        <f t="shared" si="35"/>
        <v>0</v>
      </c>
      <c r="BG150" s="213">
        <f t="shared" si="36"/>
        <v>0</v>
      </c>
      <c r="BH150" s="213">
        <f t="shared" si="37"/>
        <v>0</v>
      </c>
      <c r="BI150" s="213">
        <f t="shared" si="38"/>
        <v>0</v>
      </c>
      <c r="BJ150" s="24" t="s">
        <v>79</v>
      </c>
      <c r="BK150" s="213">
        <f t="shared" si="39"/>
        <v>0</v>
      </c>
      <c r="BL150" s="24" t="s">
        <v>178</v>
      </c>
      <c r="BM150" s="24" t="s">
        <v>849</v>
      </c>
    </row>
    <row r="151" spans="2:65" s="1" customFormat="1" ht="22.5" customHeight="1">
      <c r="B151" s="41"/>
      <c r="C151" s="202" t="s">
        <v>178</v>
      </c>
      <c r="D151" s="202" t="s">
        <v>173</v>
      </c>
      <c r="E151" s="203" t="s">
        <v>2531</v>
      </c>
      <c r="F151" s="204" t="s">
        <v>2532</v>
      </c>
      <c r="G151" s="205" t="s">
        <v>588</v>
      </c>
      <c r="H151" s="206">
        <v>3</v>
      </c>
      <c r="I151" s="207"/>
      <c r="J151" s="208">
        <f t="shared" si="30"/>
        <v>0</v>
      </c>
      <c r="K151" s="204" t="s">
        <v>21</v>
      </c>
      <c r="L151" s="61"/>
      <c r="M151" s="209" t="s">
        <v>21</v>
      </c>
      <c r="N151" s="210" t="s">
        <v>43</v>
      </c>
      <c r="O151" s="42"/>
      <c r="P151" s="211">
        <f t="shared" si="31"/>
        <v>0</v>
      </c>
      <c r="Q151" s="211">
        <v>0</v>
      </c>
      <c r="R151" s="211">
        <f t="shared" si="32"/>
        <v>0</v>
      </c>
      <c r="S151" s="211">
        <v>0</v>
      </c>
      <c r="T151" s="212">
        <f t="shared" si="33"/>
        <v>0</v>
      </c>
      <c r="AR151" s="24" t="s">
        <v>178</v>
      </c>
      <c r="AT151" s="24" t="s">
        <v>173</v>
      </c>
      <c r="AU151" s="24" t="s">
        <v>83</v>
      </c>
      <c r="AY151" s="24" t="s">
        <v>171</v>
      </c>
      <c r="BE151" s="213">
        <f t="shared" si="34"/>
        <v>0</v>
      </c>
      <c r="BF151" s="213">
        <f t="shared" si="35"/>
        <v>0</v>
      </c>
      <c r="BG151" s="213">
        <f t="shared" si="36"/>
        <v>0</v>
      </c>
      <c r="BH151" s="213">
        <f t="shared" si="37"/>
        <v>0</v>
      </c>
      <c r="BI151" s="213">
        <f t="shared" si="38"/>
        <v>0</v>
      </c>
      <c r="BJ151" s="24" t="s">
        <v>79</v>
      </c>
      <c r="BK151" s="213">
        <f t="shared" si="39"/>
        <v>0</v>
      </c>
      <c r="BL151" s="24" t="s">
        <v>178</v>
      </c>
      <c r="BM151" s="24" t="s">
        <v>859</v>
      </c>
    </row>
    <row r="152" spans="2:65" s="1" customFormat="1" ht="31.5" customHeight="1">
      <c r="B152" s="41"/>
      <c r="C152" s="202" t="s">
        <v>178</v>
      </c>
      <c r="D152" s="202" t="s">
        <v>173</v>
      </c>
      <c r="E152" s="203" t="s">
        <v>2564</v>
      </c>
      <c r="F152" s="204" t="s">
        <v>2534</v>
      </c>
      <c r="G152" s="205" t="s">
        <v>588</v>
      </c>
      <c r="H152" s="206">
        <v>1</v>
      </c>
      <c r="I152" s="207"/>
      <c r="J152" s="208">
        <f t="shared" si="30"/>
        <v>0</v>
      </c>
      <c r="K152" s="204" t="s">
        <v>21</v>
      </c>
      <c r="L152" s="61"/>
      <c r="M152" s="209" t="s">
        <v>21</v>
      </c>
      <c r="N152" s="210" t="s">
        <v>43</v>
      </c>
      <c r="O152" s="42"/>
      <c r="P152" s="211">
        <f t="shared" si="31"/>
        <v>0</v>
      </c>
      <c r="Q152" s="211">
        <v>0</v>
      </c>
      <c r="R152" s="211">
        <f t="shared" si="32"/>
        <v>0</v>
      </c>
      <c r="S152" s="211">
        <v>0</v>
      </c>
      <c r="T152" s="212">
        <f t="shared" si="33"/>
        <v>0</v>
      </c>
      <c r="AR152" s="24" t="s">
        <v>178</v>
      </c>
      <c r="AT152" s="24" t="s">
        <v>173</v>
      </c>
      <c r="AU152" s="24" t="s">
        <v>83</v>
      </c>
      <c r="AY152" s="24" t="s">
        <v>171</v>
      </c>
      <c r="BE152" s="213">
        <f t="shared" si="34"/>
        <v>0</v>
      </c>
      <c r="BF152" s="213">
        <f t="shared" si="35"/>
        <v>0</v>
      </c>
      <c r="BG152" s="213">
        <f t="shared" si="36"/>
        <v>0</v>
      </c>
      <c r="BH152" s="213">
        <f t="shared" si="37"/>
        <v>0</v>
      </c>
      <c r="BI152" s="213">
        <f t="shared" si="38"/>
        <v>0</v>
      </c>
      <c r="BJ152" s="24" t="s">
        <v>79</v>
      </c>
      <c r="BK152" s="213">
        <f t="shared" si="39"/>
        <v>0</v>
      </c>
      <c r="BL152" s="24" t="s">
        <v>178</v>
      </c>
      <c r="BM152" s="24" t="s">
        <v>871</v>
      </c>
    </row>
    <row r="153" spans="2:65" s="1" customFormat="1" ht="22.5" customHeight="1">
      <c r="B153" s="41"/>
      <c r="C153" s="202" t="s">
        <v>196</v>
      </c>
      <c r="D153" s="202" t="s">
        <v>173</v>
      </c>
      <c r="E153" s="203" t="s">
        <v>2535</v>
      </c>
      <c r="F153" s="204" t="s">
        <v>2536</v>
      </c>
      <c r="G153" s="205" t="s">
        <v>588</v>
      </c>
      <c r="H153" s="206">
        <v>1</v>
      </c>
      <c r="I153" s="207"/>
      <c r="J153" s="208">
        <f t="shared" si="30"/>
        <v>0</v>
      </c>
      <c r="K153" s="204" t="s">
        <v>21</v>
      </c>
      <c r="L153" s="61"/>
      <c r="M153" s="209" t="s">
        <v>21</v>
      </c>
      <c r="N153" s="210" t="s">
        <v>43</v>
      </c>
      <c r="O153" s="42"/>
      <c r="P153" s="211">
        <f t="shared" si="31"/>
        <v>0</v>
      </c>
      <c r="Q153" s="211">
        <v>0</v>
      </c>
      <c r="R153" s="211">
        <f t="shared" si="32"/>
        <v>0</v>
      </c>
      <c r="S153" s="211">
        <v>0</v>
      </c>
      <c r="T153" s="212">
        <f t="shared" si="33"/>
        <v>0</v>
      </c>
      <c r="AR153" s="24" t="s">
        <v>178</v>
      </c>
      <c r="AT153" s="24" t="s">
        <v>173</v>
      </c>
      <c r="AU153" s="24" t="s">
        <v>83</v>
      </c>
      <c r="AY153" s="24" t="s">
        <v>171</v>
      </c>
      <c r="BE153" s="213">
        <f t="shared" si="34"/>
        <v>0</v>
      </c>
      <c r="BF153" s="213">
        <f t="shared" si="35"/>
        <v>0</v>
      </c>
      <c r="BG153" s="213">
        <f t="shared" si="36"/>
        <v>0</v>
      </c>
      <c r="BH153" s="213">
        <f t="shared" si="37"/>
        <v>0</v>
      </c>
      <c r="BI153" s="213">
        <f t="shared" si="38"/>
        <v>0</v>
      </c>
      <c r="BJ153" s="24" t="s">
        <v>79</v>
      </c>
      <c r="BK153" s="213">
        <f t="shared" si="39"/>
        <v>0</v>
      </c>
      <c r="BL153" s="24" t="s">
        <v>178</v>
      </c>
      <c r="BM153" s="24" t="s">
        <v>880</v>
      </c>
    </row>
    <row r="154" spans="2:65" s="1" customFormat="1" ht="22.5" customHeight="1">
      <c r="B154" s="41"/>
      <c r="C154" s="202" t="s">
        <v>196</v>
      </c>
      <c r="D154" s="202" t="s">
        <v>173</v>
      </c>
      <c r="E154" s="203" t="s">
        <v>2565</v>
      </c>
      <c r="F154" s="204" t="s">
        <v>2538</v>
      </c>
      <c r="G154" s="205" t="s">
        <v>588</v>
      </c>
      <c r="H154" s="206">
        <v>1</v>
      </c>
      <c r="I154" s="207"/>
      <c r="J154" s="208">
        <f t="shared" si="30"/>
        <v>0</v>
      </c>
      <c r="K154" s="204" t="s">
        <v>21</v>
      </c>
      <c r="L154" s="61"/>
      <c r="M154" s="209" t="s">
        <v>21</v>
      </c>
      <c r="N154" s="210" t="s">
        <v>43</v>
      </c>
      <c r="O154" s="42"/>
      <c r="P154" s="211">
        <f t="shared" si="31"/>
        <v>0</v>
      </c>
      <c r="Q154" s="211">
        <v>0</v>
      </c>
      <c r="R154" s="211">
        <f t="shared" si="32"/>
        <v>0</v>
      </c>
      <c r="S154" s="211">
        <v>0</v>
      </c>
      <c r="T154" s="212">
        <f t="shared" si="33"/>
        <v>0</v>
      </c>
      <c r="AR154" s="24" t="s">
        <v>178</v>
      </c>
      <c r="AT154" s="24" t="s">
        <v>173</v>
      </c>
      <c r="AU154" s="24" t="s">
        <v>83</v>
      </c>
      <c r="AY154" s="24" t="s">
        <v>171</v>
      </c>
      <c r="BE154" s="213">
        <f t="shared" si="34"/>
        <v>0</v>
      </c>
      <c r="BF154" s="213">
        <f t="shared" si="35"/>
        <v>0</v>
      </c>
      <c r="BG154" s="213">
        <f t="shared" si="36"/>
        <v>0</v>
      </c>
      <c r="BH154" s="213">
        <f t="shared" si="37"/>
        <v>0</v>
      </c>
      <c r="BI154" s="213">
        <f t="shared" si="38"/>
        <v>0</v>
      </c>
      <c r="BJ154" s="24" t="s">
        <v>79</v>
      </c>
      <c r="BK154" s="213">
        <f t="shared" si="39"/>
        <v>0</v>
      </c>
      <c r="BL154" s="24" t="s">
        <v>178</v>
      </c>
      <c r="BM154" s="24" t="s">
        <v>891</v>
      </c>
    </row>
    <row r="155" spans="2:65" s="1" customFormat="1" ht="22.5" customHeight="1">
      <c r="B155" s="41"/>
      <c r="C155" s="202" t="s">
        <v>196</v>
      </c>
      <c r="D155" s="202" t="s">
        <v>173</v>
      </c>
      <c r="E155" s="203" t="s">
        <v>2539</v>
      </c>
      <c r="F155" s="204" t="s">
        <v>2540</v>
      </c>
      <c r="G155" s="205" t="s">
        <v>588</v>
      </c>
      <c r="H155" s="206">
        <v>1</v>
      </c>
      <c r="I155" s="207"/>
      <c r="J155" s="208">
        <f t="shared" si="30"/>
        <v>0</v>
      </c>
      <c r="K155" s="204" t="s">
        <v>21</v>
      </c>
      <c r="L155" s="61"/>
      <c r="M155" s="209" t="s">
        <v>21</v>
      </c>
      <c r="N155" s="210" t="s">
        <v>43</v>
      </c>
      <c r="O155" s="42"/>
      <c r="P155" s="211">
        <f t="shared" si="31"/>
        <v>0</v>
      </c>
      <c r="Q155" s="211">
        <v>0</v>
      </c>
      <c r="R155" s="211">
        <f t="shared" si="32"/>
        <v>0</v>
      </c>
      <c r="S155" s="211">
        <v>0</v>
      </c>
      <c r="T155" s="212">
        <f t="shared" si="33"/>
        <v>0</v>
      </c>
      <c r="AR155" s="24" t="s">
        <v>178</v>
      </c>
      <c r="AT155" s="24" t="s">
        <v>173</v>
      </c>
      <c r="AU155" s="24" t="s">
        <v>83</v>
      </c>
      <c r="AY155" s="24" t="s">
        <v>171</v>
      </c>
      <c r="BE155" s="213">
        <f t="shared" si="34"/>
        <v>0</v>
      </c>
      <c r="BF155" s="213">
        <f t="shared" si="35"/>
        <v>0</v>
      </c>
      <c r="BG155" s="213">
        <f t="shared" si="36"/>
        <v>0</v>
      </c>
      <c r="BH155" s="213">
        <f t="shared" si="37"/>
        <v>0</v>
      </c>
      <c r="BI155" s="213">
        <f t="shared" si="38"/>
        <v>0</v>
      </c>
      <c r="BJ155" s="24" t="s">
        <v>79</v>
      </c>
      <c r="BK155" s="213">
        <f t="shared" si="39"/>
        <v>0</v>
      </c>
      <c r="BL155" s="24" t="s">
        <v>178</v>
      </c>
      <c r="BM155" s="24" t="s">
        <v>902</v>
      </c>
    </row>
    <row r="156" spans="2:65" s="1" customFormat="1" ht="31.5" customHeight="1">
      <c r="B156" s="41"/>
      <c r="C156" s="202" t="s">
        <v>196</v>
      </c>
      <c r="D156" s="202" t="s">
        <v>173</v>
      </c>
      <c r="E156" s="203" t="s">
        <v>2566</v>
      </c>
      <c r="F156" s="204" t="s">
        <v>2567</v>
      </c>
      <c r="G156" s="205" t="s">
        <v>588</v>
      </c>
      <c r="H156" s="206">
        <v>1</v>
      </c>
      <c r="I156" s="207"/>
      <c r="J156" s="208">
        <f t="shared" si="30"/>
        <v>0</v>
      </c>
      <c r="K156" s="204" t="s">
        <v>21</v>
      </c>
      <c r="L156" s="61"/>
      <c r="M156" s="209" t="s">
        <v>21</v>
      </c>
      <c r="N156" s="210" t="s">
        <v>43</v>
      </c>
      <c r="O156" s="42"/>
      <c r="P156" s="211">
        <f t="shared" si="31"/>
        <v>0</v>
      </c>
      <c r="Q156" s="211">
        <v>0</v>
      </c>
      <c r="R156" s="211">
        <f t="shared" si="32"/>
        <v>0</v>
      </c>
      <c r="S156" s="211">
        <v>0</v>
      </c>
      <c r="T156" s="212">
        <f t="shared" si="33"/>
        <v>0</v>
      </c>
      <c r="AR156" s="24" t="s">
        <v>178</v>
      </c>
      <c r="AT156" s="24" t="s">
        <v>173</v>
      </c>
      <c r="AU156" s="24" t="s">
        <v>83</v>
      </c>
      <c r="AY156" s="24" t="s">
        <v>171</v>
      </c>
      <c r="BE156" s="213">
        <f t="shared" si="34"/>
        <v>0</v>
      </c>
      <c r="BF156" s="213">
        <f t="shared" si="35"/>
        <v>0</v>
      </c>
      <c r="BG156" s="213">
        <f t="shared" si="36"/>
        <v>0</v>
      </c>
      <c r="BH156" s="213">
        <f t="shared" si="37"/>
        <v>0</v>
      </c>
      <c r="BI156" s="213">
        <f t="shared" si="38"/>
        <v>0</v>
      </c>
      <c r="BJ156" s="24" t="s">
        <v>79</v>
      </c>
      <c r="BK156" s="213">
        <f t="shared" si="39"/>
        <v>0</v>
      </c>
      <c r="BL156" s="24" t="s">
        <v>178</v>
      </c>
      <c r="BM156" s="24" t="s">
        <v>913</v>
      </c>
    </row>
    <row r="157" spans="2:65" s="1" customFormat="1" ht="22.5" customHeight="1">
      <c r="B157" s="41"/>
      <c r="C157" s="202" t="s">
        <v>178</v>
      </c>
      <c r="D157" s="202" t="s">
        <v>173</v>
      </c>
      <c r="E157" s="203" t="s">
        <v>2543</v>
      </c>
      <c r="F157" s="204" t="s">
        <v>2544</v>
      </c>
      <c r="G157" s="205" t="s">
        <v>588</v>
      </c>
      <c r="H157" s="206">
        <v>1</v>
      </c>
      <c r="I157" s="207"/>
      <c r="J157" s="208">
        <f t="shared" si="30"/>
        <v>0</v>
      </c>
      <c r="K157" s="204" t="s">
        <v>21</v>
      </c>
      <c r="L157" s="61"/>
      <c r="M157" s="209" t="s">
        <v>21</v>
      </c>
      <c r="N157" s="210" t="s">
        <v>43</v>
      </c>
      <c r="O157" s="42"/>
      <c r="P157" s="211">
        <f t="shared" si="31"/>
        <v>0</v>
      </c>
      <c r="Q157" s="211">
        <v>0</v>
      </c>
      <c r="R157" s="211">
        <f t="shared" si="32"/>
        <v>0</v>
      </c>
      <c r="S157" s="211">
        <v>0</v>
      </c>
      <c r="T157" s="212">
        <f t="shared" si="33"/>
        <v>0</v>
      </c>
      <c r="AR157" s="24" t="s">
        <v>178</v>
      </c>
      <c r="AT157" s="24" t="s">
        <v>173</v>
      </c>
      <c r="AU157" s="24" t="s">
        <v>83</v>
      </c>
      <c r="AY157" s="24" t="s">
        <v>171</v>
      </c>
      <c r="BE157" s="213">
        <f t="shared" si="34"/>
        <v>0</v>
      </c>
      <c r="BF157" s="213">
        <f t="shared" si="35"/>
        <v>0</v>
      </c>
      <c r="BG157" s="213">
        <f t="shared" si="36"/>
        <v>0</v>
      </c>
      <c r="BH157" s="213">
        <f t="shared" si="37"/>
        <v>0</v>
      </c>
      <c r="BI157" s="213">
        <f t="shared" si="38"/>
        <v>0</v>
      </c>
      <c r="BJ157" s="24" t="s">
        <v>79</v>
      </c>
      <c r="BK157" s="213">
        <f t="shared" si="39"/>
        <v>0</v>
      </c>
      <c r="BL157" s="24" t="s">
        <v>178</v>
      </c>
      <c r="BM157" s="24" t="s">
        <v>924</v>
      </c>
    </row>
    <row r="158" spans="2:65" s="1" customFormat="1" ht="31.5" customHeight="1">
      <c r="B158" s="41"/>
      <c r="C158" s="202" t="s">
        <v>178</v>
      </c>
      <c r="D158" s="202" t="s">
        <v>173</v>
      </c>
      <c r="E158" s="203" t="s">
        <v>2568</v>
      </c>
      <c r="F158" s="204" t="s">
        <v>2546</v>
      </c>
      <c r="G158" s="205" t="s">
        <v>588</v>
      </c>
      <c r="H158" s="206">
        <v>1</v>
      </c>
      <c r="I158" s="207"/>
      <c r="J158" s="208">
        <f t="shared" si="30"/>
        <v>0</v>
      </c>
      <c r="K158" s="204" t="s">
        <v>21</v>
      </c>
      <c r="L158" s="61"/>
      <c r="M158" s="209" t="s">
        <v>21</v>
      </c>
      <c r="N158" s="210" t="s">
        <v>43</v>
      </c>
      <c r="O158" s="42"/>
      <c r="P158" s="211">
        <f t="shared" si="31"/>
        <v>0</v>
      </c>
      <c r="Q158" s="211">
        <v>0</v>
      </c>
      <c r="R158" s="211">
        <f t="shared" si="32"/>
        <v>0</v>
      </c>
      <c r="S158" s="211">
        <v>0</v>
      </c>
      <c r="T158" s="212">
        <f t="shared" si="33"/>
        <v>0</v>
      </c>
      <c r="AR158" s="24" t="s">
        <v>178</v>
      </c>
      <c r="AT158" s="24" t="s">
        <v>173</v>
      </c>
      <c r="AU158" s="24" t="s">
        <v>83</v>
      </c>
      <c r="AY158" s="24" t="s">
        <v>171</v>
      </c>
      <c r="BE158" s="213">
        <f t="shared" si="34"/>
        <v>0</v>
      </c>
      <c r="BF158" s="213">
        <f t="shared" si="35"/>
        <v>0</v>
      </c>
      <c r="BG158" s="213">
        <f t="shared" si="36"/>
        <v>0</v>
      </c>
      <c r="BH158" s="213">
        <f t="shared" si="37"/>
        <v>0</v>
      </c>
      <c r="BI158" s="213">
        <f t="shared" si="38"/>
        <v>0</v>
      </c>
      <c r="BJ158" s="24" t="s">
        <v>79</v>
      </c>
      <c r="BK158" s="213">
        <f t="shared" si="39"/>
        <v>0</v>
      </c>
      <c r="BL158" s="24" t="s">
        <v>178</v>
      </c>
      <c r="BM158" s="24" t="s">
        <v>937</v>
      </c>
    </row>
    <row r="159" spans="2:65" s="1" customFormat="1" ht="22.5" customHeight="1">
      <c r="B159" s="41"/>
      <c r="C159" s="202" t="s">
        <v>178</v>
      </c>
      <c r="D159" s="202" t="s">
        <v>173</v>
      </c>
      <c r="E159" s="203" t="s">
        <v>2547</v>
      </c>
      <c r="F159" s="204" t="s">
        <v>2548</v>
      </c>
      <c r="G159" s="205" t="s">
        <v>588</v>
      </c>
      <c r="H159" s="206">
        <v>1</v>
      </c>
      <c r="I159" s="207"/>
      <c r="J159" s="208">
        <f t="shared" si="30"/>
        <v>0</v>
      </c>
      <c r="K159" s="204" t="s">
        <v>21</v>
      </c>
      <c r="L159" s="61"/>
      <c r="M159" s="209" t="s">
        <v>21</v>
      </c>
      <c r="N159" s="210" t="s">
        <v>43</v>
      </c>
      <c r="O159" s="42"/>
      <c r="P159" s="211">
        <f t="shared" si="31"/>
        <v>0</v>
      </c>
      <c r="Q159" s="211">
        <v>0</v>
      </c>
      <c r="R159" s="211">
        <f t="shared" si="32"/>
        <v>0</v>
      </c>
      <c r="S159" s="211">
        <v>0</v>
      </c>
      <c r="T159" s="212">
        <f t="shared" si="33"/>
        <v>0</v>
      </c>
      <c r="AR159" s="24" t="s">
        <v>178</v>
      </c>
      <c r="AT159" s="24" t="s">
        <v>173</v>
      </c>
      <c r="AU159" s="24" t="s">
        <v>83</v>
      </c>
      <c r="AY159" s="24" t="s">
        <v>171</v>
      </c>
      <c r="BE159" s="213">
        <f t="shared" si="34"/>
        <v>0</v>
      </c>
      <c r="BF159" s="213">
        <f t="shared" si="35"/>
        <v>0</v>
      </c>
      <c r="BG159" s="213">
        <f t="shared" si="36"/>
        <v>0</v>
      </c>
      <c r="BH159" s="213">
        <f t="shared" si="37"/>
        <v>0</v>
      </c>
      <c r="BI159" s="213">
        <f t="shared" si="38"/>
        <v>0</v>
      </c>
      <c r="BJ159" s="24" t="s">
        <v>79</v>
      </c>
      <c r="BK159" s="213">
        <f t="shared" si="39"/>
        <v>0</v>
      </c>
      <c r="BL159" s="24" t="s">
        <v>178</v>
      </c>
      <c r="BM159" s="24" t="s">
        <v>947</v>
      </c>
    </row>
    <row r="160" spans="2:65" s="1" customFormat="1" ht="22.5" customHeight="1">
      <c r="B160" s="41"/>
      <c r="C160" s="202" t="s">
        <v>178</v>
      </c>
      <c r="D160" s="202" t="s">
        <v>173</v>
      </c>
      <c r="E160" s="203" t="s">
        <v>2549</v>
      </c>
      <c r="F160" s="204" t="s">
        <v>2550</v>
      </c>
      <c r="G160" s="205" t="s">
        <v>588</v>
      </c>
      <c r="H160" s="206">
        <v>1</v>
      </c>
      <c r="I160" s="207"/>
      <c r="J160" s="208">
        <f t="shared" si="30"/>
        <v>0</v>
      </c>
      <c r="K160" s="204" t="s">
        <v>21</v>
      </c>
      <c r="L160" s="61"/>
      <c r="M160" s="209" t="s">
        <v>21</v>
      </c>
      <c r="N160" s="210" t="s">
        <v>43</v>
      </c>
      <c r="O160" s="42"/>
      <c r="P160" s="211">
        <f t="shared" si="31"/>
        <v>0</v>
      </c>
      <c r="Q160" s="211">
        <v>0</v>
      </c>
      <c r="R160" s="211">
        <f t="shared" si="32"/>
        <v>0</v>
      </c>
      <c r="S160" s="211">
        <v>0</v>
      </c>
      <c r="T160" s="212">
        <f t="shared" si="33"/>
        <v>0</v>
      </c>
      <c r="AR160" s="24" t="s">
        <v>178</v>
      </c>
      <c r="AT160" s="24" t="s">
        <v>173</v>
      </c>
      <c r="AU160" s="24" t="s">
        <v>83</v>
      </c>
      <c r="AY160" s="24" t="s">
        <v>171</v>
      </c>
      <c r="BE160" s="213">
        <f t="shared" si="34"/>
        <v>0</v>
      </c>
      <c r="BF160" s="213">
        <f t="shared" si="35"/>
        <v>0</v>
      </c>
      <c r="BG160" s="213">
        <f t="shared" si="36"/>
        <v>0</v>
      </c>
      <c r="BH160" s="213">
        <f t="shared" si="37"/>
        <v>0</v>
      </c>
      <c r="BI160" s="213">
        <f t="shared" si="38"/>
        <v>0</v>
      </c>
      <c r="BJ160" s="24" t="s">
        <v>79</v>
      </c>
      <c r="BK160" s="213">
        <f t="shared" si="39"/>
        <v>0</v>
      </c>
      <c r="BL160" s="24" t="s">
        <v>178</v>
      </c>
      <c r="BM160" s="24" t="s">
        <v>958</v>
      </c>
    </row>
    <row r="161" spans="2:65" s="1" customFormat="1" ht="22.5" customHeight="1">
      <c r="B161" s="41"/>
      <c r="C161" s="202" t="s">
        <v>178</v>
      </c>
      <c r="D161" s="202" t="s">
        <v>173</v>
      </c>
      <c r="E161" s="203" t="s">
        <v>2569</v>
      </c>
      <c r="F161" s="204" t="s">
        <v>2552</v>
      </c>
      <c r="G161" s="205" t="s">
        <v>588</v>
      </c>
      <c r="H161" s="206">
        <v>2</v>
      </c>
      <c r="I161" s="207"/>
      <c r="J161" s="208">
        <f t="shared" si="30"/>
        <v>0</v>
      </c>
      <c r="K161" s="204" t="s">
        <v>21</v>
      </c>
      <c r="L161" s="61"/>
      <c r="M161" s="209" t="s">
        <v>21</v>
      </c>
      <c r="N161" s="210" t="s">
        <v>43</v>
      </c>
      <c r="O161" s="42"/>
      <c r="P161" s="211">
        <f t="shared" si="31"/>
        <v>0</v>
      </c>
      <c r="Q161" s="211">
        <v>0</v>
      </c>
      <c r="R161" s="211">
        <f t="shared" si="32"/>
        <v>0</v>
      </c>
      <c r="S161" s="211">
        <v>0</v>
      </c>
      <c r="T161" s="212">
        <f t="shared" si="33"/>
        <v>0</v>
      </c>
      <c r="AR161" s="24" t="s">
        <v>178</v>
      </c>
      <c r="AT161" s="24" t="s">
        <v>173</v>
      </c>
      <c r="AU161" s="24" t="s">
        <v>83</v>
      </c>
      <c r="AY161" s="24" t="s">
        <v>171</v>
      </c>
      <c r="BE161" s="213">
        <f t="shared" si="34"/>
        <v>0</v>
      </c>
      <c r="BF161" s="213">
        <f t="shared" si="35"/>
        <v>0</v>
      </c>
      <c r="BG161" s="213">
        <f t="shared" si="36"/>
        <v>0</v>
      </c>
      <c r="BH161" s="213">
        <f t="shared" si="37"/>
        <v>0</v>
      </c>
      <c r="BI161" s="213">
        <f t="shared" si="38"/>
        <v>0</v>
      </c>
      <c r="BJ161" s="24" t="s">
        <v>79</v>
      </c>
      <c r="BK161" s="213">
        <f t="shared" si="39"/>
        <v>0</v>
      </c>
      <c r="BL161" s="24" t="s">
        <v>178</v>
      </c>
      <c r="BM161" s="24" t="s">
        <v>968</v>
      </c>
    </row>
    <row r="162" spans="2:65" s="1" customFormat="1" ht="22.5" customHeight="1">
      <c r="B162" s="41"/>
      <c r="C162" s="202" t="s">
        <v>178</v>
      </c>
      <c r="D162" s="202" t="s">
        <v>173</v>
      </c>
      <c r="E162" s="203" t="s">
        <v>2553</v>
      </c>
      <c r="F162" s="204" t="s">
        <v>2554</v>
      </c>
      <c r="G162" s="205" t="s">
        <v>588</v>
      </c>
      <c r="H162" s="206">
        <v>2</v>
      </c>
      <c r="I162" s="207"/>
      <c r="J162" s="208">
        <f t="shared" si="30"/>
        <v>0</v>
      </c>
      <c r="K162" s="204" t="s">
        <v>21</v>
      </c>
      <c r="L162" s="61"/>
      <c r="M162" s="209" t="s">
        <v>21</v>
      </c>
      <c r="N162" s="210" t="s">
        <v>43</v>
      </c>
      <c r="O162" s="42"/>
      <c r="P162" s="211">
        <f t="shared" si="31"/>
        <v>0</v>
      </c>
      <c r="Q162" s="211">
        <v>0</v>
      </c>
      <c r="R162" s="211">
        <f t="shared" si="32"/>
        <v>0</v>
      </c>
      <c r="S162" s="211">
        <v>0</v>
      </c>
      <c r="T162" s="212">
        <f t="shared" si="33"/>
        <v>0</v>
      </c>
      <c r="AR162" s="24" t="s">
        <v>178</v>
      </c>
      <c r="AT162" s="24" t="s">
        <v>173</v>
      </c>
      <c r="AU162" s="24" t="s">
        <v>83</v>
      </c>
      <c r="AY162" s="24" t="s">
        <v>171</v>
      </c>
      <c r="BE162" s="213">
        <f t="shared" si="34"/>
        <v>0</v>
      </c>
      <c r="BF162" s="213">
        <f t="shared" si="35"/>
        <v>0</v>
      </c>
      <c r="BG162" s="213">
        <f t="shared" si="36"/>
        <v>0</v>
      </c>
      <c r="BH162" s="213">
        <f t="shared" si="37"/>
        <v>0</v>
      </c>
      <c r="BI162" s="213">
        <f t="shared" si="38"/>
        <v>0</v>
      </c>
      <c r="BJ162" s="24" t="s">
        <v>79</v>
      </c>
      <c r="BK162" s="213">
        <f t="shared" si="39"/>
        <v>0</v>
      </c>
      <c r="BL162" s="24" t="s">
        <v>178</v>
      </c>
      <c r="BM162" s="24" t="s">
        <v>979</v>
      </c>
    </row>
    <row r="163" spans="2:65" s="1" customFormat="1" ht="22.5" customHeight="1">
      <c r="B163" s="41"/>
      <c r="C163" s="202" t="s">
        <v>178</v>
      </c>
      <c r="D163" s="202" t="s">
        <v>173</v>
      </c>
      <c r="E163" s="203" t="s">
        <v>2555</v>
      </c>
      <c r="F163" s="204" t="s">
        <v>2556</v>
      </c>
      <c r="G163" s="205" t="s">
        <v>588</v>
      </c>
      <c r="H163" s="206">
        <v>2</v>
      </c>
      <c r="I163" s="207"/>
      <c r="J163" s="208">
        <f t="shared" si="30"/>
        <v>0</v>
      </c>
      <c r="K163" s="204" t="s">
        <v>21</v>
      </c>
      <c r="L163" s="61"/>
      <c r="M163" s="209" t="s">
        <v>21</v>
      </c>
      <c r="N163" s="210" t="s">
        <v>43</v>
      </c>
      <c r="O163" s="42"/>
      <c r="P163" s="211">
        <f t="shared" si="31"/>
        <v>0</v>
      </c>
      <c r="Q163" s="211">
        <v>0</v>
      </c>
      <c r="R163" s="211">
        <f t="shared" si="32"/>
        <v>0</v>
      </c>
      <c r="S163" s="211">
        <v>0</v>
      </c>
      <c r="T163" s="212">
        <f t="shared" si="33"/>
        <v>0</v>
      </c>
      <c r="AR163" s="24" t="s">
        <v>178</v>
      </c>
      <c r="AT163" s="24" t="s">
        <v>173</v>
      </c>
      <c r="AU163" s="24" t="s">
        <v>83</v>
      </c>
      <c r="AY163" s="24" t="s">
        <v>171</v>
      </c>
      <c r="BE163" s="213">
        <f t="shared" si="34"/>
        <v>0</v>
      </c>
      <c r="BF163" s="213">
        <f t="shared" si="35"/>
        <v>0</v>
      </c>
      <c r="BG163" s="213">
        <f t="shared" si="36"/>
        <v>0</v>
      </c>
      <c r="BH163" s="213">
        <f t="shared" si="37"/>
        <v>0</v>
      </c>
      <c r="BI163" s="213">
        <f t="shared" si="38"/>
        <v>0</v>
      </c>
      <c r="BJ163" s="24" t="s">
        <v>79</v>
      </c>
      <c r="BK163" s="213">
        <f t="shared" si="39"/>
        <v>0</v>
      </c>
      <c r="BL163" s="24" t="s">
        <v>178</v>
      </c>
      <c r="BM163" s="24" t="s">
        <v>989</v>
      </c>
    </row>
    <row r="164" spans="2:65" s="1" customFormat="1" ht="31.5" customHeight="1">
      <c r="B164" s="41"/>
      <c r="C164" s="202" t="s">
        <v>178</v>
      </c>
      <c r="D164" s="202" t="s">
        <v>173</v>
      </c>
      <c r="E164" s="203" t="s">
        <v>2570</v>
      </c>
      <c r="F164" s="204" t="s">
        <v>2558</v>
      </c>
      <c r="G164" s="205" t="s">
        <v>588</v>
      </c>
      <c r="H164" s="206">
        <v>2</v>
      </c>
      <c r="I164" s="207"/>
      <c r="J164" s="208">
        <f t="shared" si="30"/>
        <v>0</v>
      </c>
      <c r="K164" s="204" t="s">
        <v>21</v>
      </c>
      <c r="L164" s="61"/>
      <c r="M164" s="209" t="s">
        <v>21</v>
      </c>
      <c r="N164" s="210" t="s">
        <v>43</v>
      </c>
      <c r="O164" s="42"/>
      <c r="P164" s="211">
        <f t="shared" si="31"/>
        <v>0</v>
      </c>
      <c r="Q164" s="211">
        <v>0</v>
      </c>
      <c r="R164" s="211">
        <f t="shared" si="32"/>
        <v>0</v>
      </c>
      <c r="S164" s="211">
        <v>0</v>
      </c>
      <c r="T164" s="212">
        <f t="shared" si="33"/>
        <v>0</v>
      </c>
      <c r="AR164" s="24" t="s">
        <v>178</v>
      </c>
      <c r="AT164" s="24" t="s">
        <v>173</v>
      </c>
      <c r="AU164" s="24" t="s">
        <v>83</v>
      </c>
      <c r="AY164" s="24" t="s">
        <v>171</v>
      </c>
      <c r="BE164" s="213">
        <f t="shared" si="34"/>
        <v>0</v>
      </c>
      <c r="BF164" s="213">
        <f t="shared" si="35"/>
        <v>0</v>
      </c>
      <c r="BG164" s="213">
        <f t="shared" si="36"/>
        <v>0</v>
      </c>
      <c r="BH164" s="213">
        <f t="shared" si="37"/>
        <v>0</v>
      </c>
      <c r="BI164" s="213">
        <f t="shared" si="38"/>
        <v>0</v>
      </c>
      <c r="BJ164" s="24" t="s">
        <v>79</v>
      </c>
      <c r="BK164" s="213">
        <f t="shared" si="39"/>
        <v>0</v>
      </c>
      <c r="BL164" s="24" t="s">
        <v>178</v>
      </c>
      <c r="BM164" s="24" t="s">
        <v>998</v>
      </c>
    </row>
    <row r="165" spans="2:65" s="1" customFormat="1" ht="22.5" customHeight="1">
      <c r="B165" s="41"/>
      <c r="C165" s="202" t="s">
        <v>178</v>
      </c>
      <c r="D165" s="202" t="s">
        <v>173</v>
      </c>
      <c r="E165" s="203" t="s">
        <v>2539</v>
      </c>
      <c r="F165" s="204" t="s">
        <v>2540</v>
      </c>
      <c r="G165" s="205" t="s">
        <v>588</v>
      </c>
      <c r="H165" s="206">
        <v>2</v>
      </c>
      <c r="I165" s="207"/>
      <c r="J165" s="208">
        <f t="shared" si="30"/>
        <v>0</v>
      </c>
      <c r="K165" s="204" t="s">
        <v>21</v>
      </c>
      <c r="L165" s="61"/>
      <c r="M165" s="209" t="s">
        <v>21</v>
      </c>
      <c r="N165" s="210" t="s">
        <v>43</v>
      </c>
      <c r="O165" s="42"/>
      <c r="P165" s="211">
        <f t="shared" si="31"/>
        <v>0</v>
      </c>
      <c r="Q165" s="211">
        <v>0</v>
      </c>
      <c r="R165" s="211">
        <f t="shared" si="32"/>
        <v>0</v>
      </c>
      <c r="S165" s="211">
        <v>0</v>
      </c>
      <c r="T165" s="212">
        <f t="shared" si="33"/>
        <v>0</v>
      </c>
      <c r="AR165" s="24" t="s">
        <v>178</v>
      </c>
      <c r="AT165" s="24" t="s">
        <v>173</v>
      </c>
      <c r="AU165" s="24" t="s">
        <v>83</v>
      </c>
      <c r="AY165" s="24" t="s">
        <v>171</v>
      </c>
      <c r="BE165" s="213">
        <f t="shared" si="34"/>
        <v>0</v>
      </c>
      <c r="BF165" s="213">
        <f t="shared" si="35"/>
        <v>0</v>
      </c>
      <c r="BG165" s="213">
        <f t="shared" si="36"/>
        <v>0</v>
      </c>
      <c r="BH165" s="213">
        <f t="shared" si="37"/>
        <v>0</v>
      </c>
      <c r="BI165" s="213">
        <f t="shared" si="38"/>
        <v>0</v>
      </c>
      <c r="BJ165" s="24" t="s">
        <v>79</v>
      </c>
      <c r="BK165" s="213">
        <f t="shared" si="39"/>
        <v>0</v>
      </c>
      <c r="BL165" s="24" t="s">
        <v>178</v>
      </c>
      <c r="BM165" s="24" t="s">
        <v>1009</v>
      </c>
    </row>
    <row r="166" spans="2:65" s="1" customFormat="1" ht="22.5" customHeight="1">
      <c r="B166" s="41"/>
      <c r="C166" s="202" t="s">
        <v>178</v>
      </c>
      <c r="D166" s="202" t="s">
        <v>173</v>
      </c>
      <c r="E166" s="203" t="s">
        <v>2559</v>
      </c>
      <c r="F166" s="204" t="s">
        <v>2560</v>
      </c>
      <c r="G166" s="205" t="s">
        <v>588</v>
      </c>
      <c r="H166" s="206">
        <v>2</v>
      </c>
      <c r="I166" s="207"/>
      <c r="J166" s="208">
        <f t="shared" si="30"/>
        <v>0</v>
      </c>
      <c r="K166" s="204" t="s">
        <v>21</v>
      </c>
      <c r="L166" s="61"/>
      <c r="M166" s="209" t="s">
        <v>21</v>
      </c>
      <c r="N166" s="210" t="s">
        <v>43</v>
      </c>
      <c r="O166" s="42"/>
      <c r="P166" s="211">
        <f t="shared" si="31"/>
        <v>0</v>
      </c>
      <c r="Q166" s="211">
        <v>0</v>
      </c>
      <c r="R166" s="211">
        <f t="shared" si="32"/>
        <v>0</v>
      </c>
      <c r="S166" s="211">
        <v>0</v>
      </c>
      <c r="T166" s="212">
        <f t="shared" si="33"/>
        <v>0</v>
      </c>
      <c r="AR166" s="24" t="s">
        <v>178</v>
      </c>
      <c r="AT166" s="24" t="s">
        <v>173</v>
      </c>
      <c r="AU166" s="24" t="s">
        <v>83</v>
      </c>
      <c r="AY166" s="24" t="s">
        <v>171</v>
      </c>
      <c r="BE166" s="213">
        <f t="shared" si="34"/>
        <v>0</v>
      </c>
      <c r="BF166" s="213">
        <f t="shared" si="35"/>
        <v>0</v>
      </c>
      <c r="BG166" s="213">
        <f t="shared" si="36"/>
        <v>0</v>
      </c>
      <c r="BH166" s="213">
        <f t="shared" si="37"/>
        <v>0</v>
      </c>
      <c r="BI166" s="213">
        <f t="shared" si="38"/>
        <v>0</v>
      </c>
      <c r="BJ166" s="24" t="s">
        <v>79</v>
      </c>
      <c r="BK166" s="213">
        <f t="shared" si="39"/>
        <v>0</v>
      </c>
      <c r="BL166" s="24" t="s">
        <v>178</v>
      </c>
      <c r="BM166" s="24" t="s">
        <v>1019</v>
      </c>
    </row>
    <row r="167" spans="2:65" s="11" customFormat="1" ht="29.85" customHeight="1">
      <c r="B167" s="185"/>
      <c r="C167" s="186"/>
      <c r="D167" s="199" t="s">
        <v>71</v>
      </c>
      <c r="E167" s="200" t="s">
        <v>2571</v>
      </c>
      <c r="F167" s="200" t="s">
        <v>2572</v>
      </c>
      <c r="G167" s="186"/>
      <c r="H167" s="186"/>
      <c r="I167" s="189"/>
      <c r="J167" s="201">
        <f>BK167</f>
        <v>0</v>
      </c>
      <c r="K167" s="186"/>
      <c r="L167" s="191"/>
      <c r="M167" s="192"/>
      <c r="N167" s="193"/>
      <c r="O167" s="193"/>
      <c r="P167" s="194">
        <f>SUM(P168:P188)</f>
        <v>0</v>
      </c>
      <c r="Q167" s="193"/>
      <c r="R167" s="194">
        <f>SUM(R168:R188)</f>
        <v>0</v>
      </c>
      <c r="S167" s="193"/>
      <c r="T167" s="195">
        <f>SUM(T168:T188)</f>
        <v>0</v>
      </c>
      <c r="AR167" s="196" t="s">
        <v>79</v>
      </c>
      <c r="AT167" s="197" t="s">
        <v>71</v>
      </c>
      <c r="AU167" s="197" t="s">
        <v>79</v>
      </c>
      <c r="AY167" s="196" t="s">
        <v>171</v>
      </c>
      <c r="BK167" s="198">
        <f>SUM(BK168:BK188)</f>
        <v>0</v>
      </c>
    </row>
    <row r="168" spans="2:65" s="1" customFormat="1" ht="22.5" customHeight="1">
      <c r="B168" s="41"/>
      <c r="C168" s="202" t="s">
        <v>196</v>
      </c>
      <c r="D168" s="202" t="s">
        <v>173</v>
      </c>
      <c r="E168" s="203" t="s">
        <v>2573</v>
      </c>
      <c r="F168" s="204" t="s">
        <v>2574</v>
      </c>
      <c r="G168" s="205" t="s">
        <v>281</v>
      </c>
      <c r="H168" s="206">
        <v>16</v>
      </c>
      <c r="I168" s="207"/>
      <c r="J168" s="208">
        <f t="shared" ref="J168:J188" si="40">ROUND(I168*H168,2)</f>
        <v>0</v>
      </c>
      <c r="K168" s="204" t="s">
        <v>21</v>
      </c>
      <c r="L168" s="61"/>
      <c r="M168" s="209" t="s">
        <v>21</v>
      </c>
      <c r="N168" s="210" t="s">
        <v>43</v>
      </c>
      <c r="O168" s="42"/>
      <c r="P168" s="211">
        <f t="shared" ref="P168:P188" si="41">O168*H168</f>
        <v>0</v>
      </c>
      <c r="Q168" s="211">
        <v>0</v>
      </c>
      <c r="R168" s="211">
        <f t="shared" ref="R168:R188" si="42">Q168*H168</f>
        <v>0</v>
      </c>
      <c r="S168" s="211">
        <v>0</v>
      </c>
      <c r="T168" s="212">
        <f t="shared" ref="T168:T188" si="43">S168*H168</f>
        <v>0</v>
      </c>
      <c r="AR168" s="24" t="s">
        <v>178</v>
      </c>
      <c r="AT168" s="24" t="s">
        <v>173</v>
      </c>
      <c r="AU168" s="24" t="s">
        <v>83</v>
      </c>
      <c r="AY168" s="24" t="s">
        <v>171</v>
      </c>
      <c r="BE168" s="213">
        <f t="shared" ref="BE168:BE188" si="44">IF(N168="základní",J168,0)</f>
        <v>0</v>
      </c>
      <c r="BF168" s="213">
        <f t="shared" ref="BF168:BF188" si="45">IF(N168="snížená",J168,0)</f>
        <v>0</v>
      </c>
      <c r="BG168" s="213">
        <f t="shared" ref="BG168:BG188" si="46">IF(N168="zákl. přenesená",J168,0)</f>
        <v>0</v>
      </c>
      <c r="BH168" s="213">
        <f t="shared" ref="BH168:BH188" si="47">IF(N168="sníž. přenesená",J168,0)</f>
        <v>0</v>
      </c>
      <c r="BI168" s="213">
        <f t="shared" ref="BI168:BI188" si="48">IF(N168="nulová",J168,0)</f>
        <v>0</v>
      </c>
      <c r="BJ168" s="24" t="s">
        <v>79</v>
      </c>
      <c r="BK168" s="213">
        <f t="shared" ref="BK168:BK188" si="49">ROUND(I168*H168,2)</f>
        <v>0</v>
      </c>
      <c r="BL168" s="24" t="s">
        <v>178</v>
      </c>
      <c r="BM168" s="24" t="s">
        <v>1029</v>
      </c>
    </row>
    <row r="169" spans="2:65" s="1" customFormat="1" ht="22.5" customHeight="1">
      <c r="B169" s="41"/>
      <c r="C169" s="202" t="s">
        <v>196</v>
      </c>
      <c r="D169" s="202" t="s">
        <v>173</v>
      </c>
      <c r="E169" s="203" t="s">
        <v>2575</v>
      </c>
      <c r="F169" s="204" t="s">
        <v>2576</v>
      </c>
      <c r="G169" s="205" t="s">
        <v>281</v>
      </c>
      <c r="H169" s="206">
        <v>50</v>
      </c>
      <c r="I169" s="207"/>
      <c r="J169" s="208">
        <f t="shared" si="40"/>
        <v>0</v>
      </c>
      <c r="K169" s="204" t="s">
        <v>21</v>
      </c>
      <c r="L169" s="61"/>
      <c r="M169" s="209" t="s">
        <v>21</v>
      </c>
      <c r="N169" s="210" t="s">
        <v>43</v>
      </c>
      <c r="O169" s="42"/>
      <c r="P169" s="211">
        <f t="shared" si="41"/>
        <v>0</v>
      </c>
      <c r="Q169" s="211">
        <v>0</v>
      </c>
      <c r="R169" s="211">
        <f t="shared" si="42"/>
        <v>0</v>
      </c>
      <c r="S169" s="211">
        <v>0</v>
      </c>
      <c r="T169" s="212">
        <f t="shared" si="43"/>
        <v>0</v>
      </c>
      <c r="AR169" s="24" t="s">
        <v>178</v>
      </c>
      <c r="AT169" s="24" t="s">
        <v>173</v>
      </c>
      <c r="AU169" s="24" t="s">
        <v>83</v>
      </c>
      <c r="AY169" s="24" t="s">
        <v>171</v>
      </c>
      <c r="BE169" s="213">
        <f t="shared" si="44"/>
        <v>0</v>
      </c>
      <c r="BF169" s="213">
        <f t="shared" si="45"/>
        <v>0</v>
      </c>
      <c r="BG169" s="213">
        <f t="shared" si="46"/>
        <v>0</v>
      </c>
      <c r="BH169" s="213">
        <f t="shared" si="47"/>
        <v>0</v>
      </c>
      <c r="BI169" s="213">
        <f t="shared" si="48"/>
        <v>0</v>
      </c>
      <c r="BJ169" s="24" t="s">
        <v>79</v>
      </c>
      <c r="BK169" s="213">
        <f t="shared" si="49"/>
        <v>0</v>
      </c>
      <c r="BL169" s="24" t="s">
        <v>178</v>
      </c>
      <c r="BM169" s="24" t="s">
        <v>1038</v>
      </c>
    </row>
    <row r="170" spans="2:65" s="1" customFormat="1" ht="22.5" customHeight="1">
      <c r="B170" s="41"/>
      <c r="C170" s="202" t="s">
        <v>196</v>
      </c>
      <c r="D170" s="202" t="s">
        <v>173</v>
      </c>
      <c r="E170" s="203" t="s">
        <v>2577</v>
      </c>
      <c r="F170" s="204" t="s">
        <v>2578</v>
      </c>
      <c r="G170" s="205" t="s">
        <v>281</v>
      </c>
      <c r="H170" s="206">
        <v>60</v>
      </c>
      <c r="I170" s="207"/>
      <c r="J170" s="208">
        <f t="shared" si="40"/>
        <v>0</v>
      </c>
      <c r="K170" s="204" t="s">
        <v>21</v>
      </c>
      <c r="L170" s="61"/>
      <c r="M170" s="209" t="s">
        <v>21</v>
      </c>
      <c r="N170" s="210" t="s">
        <v>43</v>
      </c>
      <c r="O170" s="42"/>
      <c r="P170" s="211">
        <f t="shared" si="41"/>
        <v>0</v>
      </c>
      <c r="Q170" s="211">
        <v>0</v>
      </c>
      <c r="R170" s="211">
        <f t="shared" si="42"/>
        <v>0</v>
      </c>
      <c r="S170" s="211">
        <v>0</v>
      </c>
      <c r="T170" s="212">
        <f t="shared" si="43"/>
        <v>0</v>
      </c>
      <c r="AR170" s="24" t="s">
        <v>178</v>
      </c>
      <c r="AT170" s="24" t="s">
        <v>173</v>
      </c>
      <c r="AU170" s="24" t="s">
        <v>83</v>
      </c>
      <c r="AY170" s="24" t="s">
        <v>171</v>
      </c>
      <c r="BE170" s="213">
        <f t="shared" si="44"/>
        <v>0</v>
      </c>
      <c r="BF170" s="213">
        <f t="shared" si="45"/>
        <v>0</v>
      </c>
      <c r="BG170" s="213">
        <f t="shared" si="46"/>
        <v>0</v>
      </c>
      <c r="BH170" s="213">
        <f t="shared" si="47"/>
        <v>0</v>
      </c>
      <c r="BI170" s="213">
        <f t="shared" si="48"/>
        <v>0</v>
      </c>
      <c r="BJ170" s="24" t="s">
        <v>79</v>
      </c>
      <c r="BK170" s="213">
        <f t="shared" si="49"/>
        <v>0</v>
      </c>
      <c r="BL170" s="24" t="s">
        <v>178</v>
      </c>
      <c r="BM170" s="24" t="s">
        <v>1049</v>
      </c>
    </row>
    <row r="171" spans="2:65" s="1" customFormat="1" ht="22.5" customHeight="1">
      <c r="B171" s="41"/>
      <c r="C171" s="202" t="s">
        <v>196</v>
      </c>
      <c r="D171" s="202" t="s">
        <v>173</v>
      </c>
      <c r="E171" s="203" t="s">
        <v>2579</v>
      </c>
      <c r="F171" s="204" t="s">
        <v>2580</v>
      </c>
      <c r="G171" s="205" t="s">
        <v>281</v>
      </c>
      <c r="H171" s="206">
        <v>368</v>
      </c>
      <c r="I171" s="207"/>
      <c r="J171" s="208">
        <f t="shared" si="40"/>
        <v>0</v>
      </c>
      <c r="K171" s="204" t="s">
        <v>21</v>
      </c>
      <c r="L171" s="61"/>
      <c r="M171" s="209" t="s">
        <v>21</v>
      </c>
      <c r="N171" s="210" t="s">
        <v>43</v>
      </c>
      <c r="O171" s="42"/>
      <c r="P171" s="211">
        <f t="shared" si="41"/>
        <v>0</v>
      </c>
      <c r="Q171" s="211">
        <v>0</v>
      </c>
      <c r="R171" s="211">
        <f t="shared" si="42"/>
        <v>0</v>
      </c>
      <c r="S171" s="211">
        <v>0</v>
      </c>
      <c r="T171" s="212">
        <f t="shared" si="43"/>
        <v>0</v>
      </c>
      <c r="AR171" s="24" t="s">
        <v>178</v>
      </c>
      <c r="AT171" s="24" t="s">
        <v>173</v>
      </c>
      <c r="AU171" s="24" t="s">
        <v>83</v>
      </c>
      <c r="AY171" s="24" t="s">
        <v>171</v>
      </c>
      <c r="BE171" s="213">
        <f t="shared" si="44"/>
        <v>0</v>
      </c>
      <c r="BF171" s="213">
        <f t="shared" si="45"/>
        <v>0</v>
      </c>
      <c r="BG171" s="213">
        <f t="shared" si="46"/>
        <v>0</v>
      </c>
      <c r="BH171" s="213">
        <f t="shared" si="47"/>
        <v>0</v>
      </c>
      <c r="BI171" s="213">
        <f t="shared" si="48"/>
        <v>0</v>
      </c>
      <c r="BJ171" s="24" t="s">
        <v>79</v>
      </c>
      <c r="BK171" s="213">
        <f t="shared" si="49"/>
        <v>0</v>
      </c>
      <c r="BL171" s="24" t="s">
        <v>178</v>
      </c>
      <c r="BM171" s="24" t="s">
        <v>1060</v>
      </c>
    </row>
    <row r="172" spans="2:65" s="1" customFormat="1" ht="22.5" customHeight="1">
      <c r="B172" s="41"/>
      <c r="C172" s="202" t="s">
        <v>201</v>
      </c>
      <c r="D172" s="202" t="s">
        <v>173</v>
      </c>
      <c r="E172" s="203" t="s">
        <v>2581</v>
      </c>
      <c r="F172" s="204" t="s">
        <v>2582</v>
      </c>
      <c r="G172" s="205" t="s">
        <v>281</v>
      </c>
      <c r="H172" s="206">
        <v>82</v>
      </c>
      <c r="I172" s="207"/>
      <c r="J172" s="208">
        <f t="shared" si="40"/>
        <v>0</v>
      </c>
      <c r="K172" s="204" t="s">
        <v>21</v>
      </c>
      <c r="L172" s="61"/>
      <c r="M172" s="209" t="s">
        <v>21</v>
      </c>
      <c r="N172" s="210" t="s">
        <v>43</v>
      </c>
      <c r="O172" s="42"/>
      <c r="P172" s="211">
        <f t="shared" si="41"/>
        <v>0</v>
      </c>
      <c r="Q172" s="211">
        <v>0</v>
      </c>
      <c r="R172" s="211">
        <f t="shared" si="42"/>
        <v>0</v>
      </c>
      <c r="S172" s="211">
        <v>0</v>
      </c>
      <c r="T172" s="212">
        <f t="shared" si="43"/>
        <v>0</v>
      </c>
      <c r="AR172" s="24" t="s">
        <v>178</v>
      </c>
      <c r="AT172" s="24" t="s">
        <v>173</v>
      </c>
      <c r="AU172" s="24" t="s">
        <v>83</v>
      </c>
      <c r="AY172" s="24" t="s">
        <v>171</v>
      </c>
      <c r="BE172" s="213">
        <f t="shared" si="44"/>
        <v>0</v>
      </c>
      <c r="BF172" s="213">
        <f t="shared" si="45"/>
        <v>0</v>
      </c>
      <c r="BG172" s="213">
        <f t="shared" si="46"/>
        <v>0</v>
      </c>
      <c r="BH172" s="213">
        <f t="shared" si="47"/>
        <v>0</v>
      </c>
      <c r="BI172" s="213">
        <f t="shared" si="48"/>
        <v>0</v>
      </c>
      <c r="BJ172" s="24" t="s">
        <v>79</v>
      </c>
      <c r="BK172" s="213">
        <f t="shared" si="49"/>
        <v>0</v>
      </c>
      <c r="BL172" s="24" t="s">
        <v>178</v>
      </c>
      <c r="BM172" s="24" t="s">
        <v>1072</v>
      </c>
    </row>
    <row r="173" spans="2:65" s="1" customFormat="1" ht="22.5" customHeight="1">
      <c r="B173" s="41"/>
      <c r="C173" s="202" t="s">
        <v>201</v>
      </c>
      <c r="D173" s="202" t="s">
        <v>173</v>
      </c>
      <c r="E173" s="203" t="s">
        <v>2583</v>
      </c>
      <c r="F173" s="204" t="s">
        <v>2584</v>
      </c>
      <c r="G173" s="205" t="s">
        <v>281</v>
      </c>
      <c r="H173" s="206">
        <v>84</v>
      </c>
      <c r="I173" s="207"/>
      <c r="J173" s="208">
        <f t="shared" si="40"/>
        <v>0</v>
      </c>
      <c r="K173" s="204" t="s">
        <v>21</v>
      </c>
      <c r="L173" s="61"/>
      <c r="M173" s="209" t="s">
        <v>21</v>
      </c>
      <c r="N173" s="210" t="s">
        <v>43</v>
      </c>
      <c r="O173" s="42"/>
      <c r="P173" s="211">
        <f t="shared" si="41"/>
        <v>0</v>
      </c>
      <c r="Q173" s="211">
        <v>0</v>
      </c>
      <c r="R173" s="211">
        <f t="shared" si="42"/>
        <v>0</v>
      </c>
      <c r="S173" s="211">
        <v>0</v>
      </c>
      <c r="T173" s="212">
        <f t="shared" si="43"/>
        <v>0</v>
      </c>
      <c r="AR173" s="24" t="s">
        <v>178</v>
      </c>
      <c r="AT173" s="24" t="s">
        <v>173</v>
      </c>
      <c r="AU173" s="24" t="s">
        <v>83</v>
      </c>
      <c r="AY173" s="24" t="s">
        <v>171</v>
      </c>
      <c r="BE173" s="213">
        <f t="shared" si="44"/>
        <v>0</v>
      </c>
      <c r="BF173" s="213">
        <f t="shared" si="45"/>
        <v>0</v>
      </c>
      <c r="BG173" s="213">
        <f t="shared" si="46"/>
        <v>0</v>
      </c>
      <c r="BH173" s="213">
        <f t="shared" si="47"/>
        <v>0</v>
      </c>
      <c r="BI173" s="213">
        <f t="shared" si="48"/>
        <v>0</v>
      </c>
      <c r="BJ173" s="24" t="s">
        <v>79</v>
      </c>
      <c r="BK173" s="213">
        <f t="shared" si="49"/>
        <v>0</v>
      </c>
      <c r="BL173" s="24" t="s">
        <v>178</v>
      </c>
      <c r="BM173" s="24" t="s">
        <v>1084</v>
      </c>
    </row>
    <row r="174" spans="2:65" s="1" customFormat="1" ht="22.5" customHeight="1">
      <c r="B174" s="41"/>
      <c r="C174" s="202" t="s">
        <v>201</v>
      </c>
      <c r="D174" s="202" t="s">
        <v>173</v>
      </c>
      <c r="E174" s="203" t="s">
        <v>2585</v>
      </c>
      <c r="F174" s="204" t="s">
        <v>2586</v>
      </c>
      <c r="G174" s="205" t="s">
        <v>281</v>
      </c>
      <c r="H174" s="206">
        <v>40</v>
      </c>
      <c r="I174" s="207"/>
      <c r="J174" s="208">
        <f t="shared" si="40"/>
        <v>0</v>
      </c>
      <c r="K174" s="204" t="s">
        <v>21</v>
      </c>
      <c r="L174" s="61"/>
      <c r="M174" s="209" t="s">
        <v>21</v>
      </c>
      <c r="N174" s="210" t="s">
        <v>43</v>
      </c>
      <c r="O174" s="42"/>
      <c r="P174" s="211">
        <f t="shared" si="41"/>
        <v>0</v>
      </c>
      <c r="Q174" s="211">
        <v>0</v>
      </c>
      <c r="R174" s="211">
        <f t="shared" si="42"/>
        <v>0</v>
      </c>
      <c r="S174" s="211">
        <v>0</v>
      </c>
      <c r="T174" s="212">
        <f t="shared" si="43"/>
        <v>0</v>
      </c>
      <c r="AR174" s="24" t="s">
        <v>178</v>
      </c>
      <c r="AT174" s="24" t="s">
        <v>173</v>
      </c>
      <c r="AU174" s="24" t="s">
        <v>83</v>
      </c>
      <c r="AY174" s="24" t="s">
        <v>171</v>
      </c>
      <c r="BE174" s="213">
        <f t="shared" si="44"/>
        <v>0</v>
      </c>
      <c r="BF174" s="213">
        <f t="shared" si="45"/>
        <v>0</v>
      </c>
      <c r="BG174" s="213">
        <f t="shared" si="46"/>
        <v>0</v>
      </c>
      <c r="BH174" s="213">
        <f t="shared" si="47"/>
        <v>0</v>
      </c>
      <c r="BI174" s="213">
        <f t="shared" si="48"/>
        <v>0</v>
      </c>
      <c r="BJ174" s="24" t="s">
        <v>79</v>
      </c>
      <c r="BK174" s="213">
        <f t="shared" si="49"/>
        <v>0</v>
      </c>
      <c r="BL174" s="24" t="s">
        <v>178</v>
      </c>
      <c r="BM174" s="24" t="s">
        <v>1096</v>
      </c>
    </row>
    <row r="175" spans="2:65" s="1" customFormat="1" ht="22.5" customHeight="1">
      <c r="B175" s="41"/>
      <c r="C175" s="202" t="s">
        <v>201</v>
      </c>
      <c r="D175" s="202" t="s">
        <v>173</v>
      </c>
      <c r="E175" s="203" t="s">
        <v>2587</v>
      </c>
      <c r="F175" s="204" t="s">
        <v>2588</v>
      </c>
      <c r="G175" s="205" t="s">
        <v>281</v>
      </c>
      <c r="H175" s="206">
        <v>28</v>
      </c>
      <c r="I175" s="207"/>
      <c r="J175" s="208">
        <f t="shared" si="40"/>
        <v>0</v>
      </c>
      <c r="K175" s="204" t="s">
        <v>21</v>
      </c>
      <c r="L175" s="61"/>
      <c r="M175" s="209" t="s">
        <v>21</v>
      </c>
      <c r="N175" s="210" t="s">
        <v>43</v>
      </c>
      <c r="O175" s="42"/>
      <c r="P175" s="211">
        <f t="shared" si="41"/>
        <v>0</v>
      </c>
      <c r="Q175" s="211">
        <v>0</v>
      </c>
      <c r="R175" s="211">
        <f t="shared" si="42"/>
        <v>0</v>
      </c>
      <c r="S175" s="211">
        <v>0</v>
      </c>
      <c r="T175" s="212">
        <f t="shared" si="43"/>
        <v>0</v>
      </c>
      <c r="AR175" s="24" t="s">
        <v>178</v>
      </c>
      <c r="AT175" s="24" t="s">
        <v>173</v>
      </c>
      <c r="AU175" s="24" t="s">
        <v>83</v>
      </c>
      <c r="AY175" s="24" t="s">
        <v>171</v>
      </c>
      <c r="BE175" s="213">
        <f t="shared" si="44"/>
        <v>0</v>
      </c>
      <c r="BF175" s="213">
        <f t="shared" si="45"/>
        <v>0</v>
      </c>
      <c r="BG175" s="213">
        <f t="shared" si="46"/>
        <v>0</v>
      </c>
      <c r="BH175" s="213">
        <f t="shared" si="47"/>
        <v>0</v>
      </c>
      <c r="BI175" s="213">
        <f t="shared" si="48"/>
        <v>0</v>
      </c>
      <c r="BJ175" s="24" t="s">
        <v>79</v>
      </c>
      <c r="BK175" s="213">
        <f t="shared" si="49"/>
        <v>0</v>
      </c>
      <c r="BL175" s="24" t="s">
        <v>178</v>
      </c>
      <c r="BM175" s="24" t="s">
        <v>1106</v>
      </c>
    </row>
    <row r="176" spans="2:65" s="1" customFormat="1" ht="22.5" customHeight="1">
      <c r="B176" s="41"/>
      <c r="C176" s="202" t="s">
        <v>201</v>
      </c>
      <c r="D176" s="202" t="s">
        <v>173</v>
      </c>
      <c r="E176" s="203" t="s">
        <v>2589</v>
      </c>
      <c r="F176" s="204" t="s">
        <v>2590</v>
      </c>
      <c r="G176" s="205" t="s">
        <v>281</v>
      </c>
      <c r="H176" s="206">
        <v>12</v>
      </c>
      <c r="I176" s="207"/>
      <c r="J176" s="208">
        <f t="shared" si="40"/>
        <v>0</v>
      </c>
      <c r="K176" s="204" t="s">
        <v>21</v>
      </c>
      <c r="L176" s="61"/>
      <c r="M176" s="209" t="s">
        <v>21</v>
      </c>
      <c r="N176" s="210" t="s">
        <v>43</v>
      </c>
      <c r="O176" s="42"/>
      <c r="P176" s="211">
        <f t="shared" si="41"/>
        <v>0</v>
      </c>
      <c r="Q176" s="211">
        <v>0</v>
      </c>
      <c r="R176" s="211">
        <f t="shared" si="42"/>
        <v>0</v>
      </c>
      <c r="S176" s="211">
        <v>0</v>
      </c>
      <c r="T176" s="212">
        <f t="shared" si="43"/>
        <v>0</v>
      </c>
      <c r="AR176" s="24" t="s">
        <v>178</v>
      </c>
      <c r="AT176" s="24" t="s">
        <v>173</v>
      </c>
      <c r="AU176" s="24" t="s">
        <v>83</v>
      </c>
      <c r="AY176" s="24" t="s">
        <v>171</v>
      </c>
      <c r="BE176" s="213">
        <f t="shared" si="44"/>
        <v>0</v>
      </c>
      <c r="BF176" s="213">
        <f t="shared" si="45"/>
        <v>0</v>
      </c>
      <c r="BG176" s="213">
        <f t="shared" si="46"/>
        <v>0</v>
      </c>
      <c r="BH176" s="213">
        <f t="shared" si="47"/>
        <v>0</v>
      </c>
      <c r="BI176" s="213">
        <f t="shared" si="48"/>
        <v>0</v>
      </c>
      <c r="BJ176" s="24" t="s">
        <v>79</v>
      </c>
      <c r="BK176" s="213">
        <f t="shared" si="49"/>
        <v>0</v>
      </c>
      <c r="BL176" s="24" t="s">
        <v>178</v>
      </c>
      <c r="BM176" s="24" t="s">
        <v>1115</v>
      </c>
    </row>
    <row r="177" spans="2:65" s="1" customFormat="1" ht="22.5" customHeight="1">
      <c r="B177" s="41"/>
      <c r="C177" s="202" t="s">
        <v>196</v>
      </c>
      <c r="D177" s="202" t="s">
        <v>173</v>
      </c>
      <c r="E177" s="203" t="s">
        <v>2591</v>
      </c>
      <c r="F177" s="204" t="s">
        <v>2592</v>
      </c>
      <c r="G177" s="205" t="s">
        <v>281</v>
      </c>
      <c r="H177" s="206">
        <v>12</v>
      </c>
      <c r="I177" s="207"/>
      <c r="J177" s="208">
        <f t="shared" si="40"/>
        <v>0</v>
      </c>
      <c r="K177" s="204" t="s">
        <v>21</v>
      </c>
      <c r="L177" s="61"/>
      <c r="M177" s="209" t="s">
        <v>21</v>
      </c>
      <c r="N177" s="210" t="s">
        <v>43</v>
      </c>
      <c r="O177" s="42"/>
      <c r="P177" s="211">
        <f t="shared" si="41"/>
        <v>0</v>
      </c>
      <c r="Q177" s="211">
        <v>0</v>
      </c>
      <c r="R177" s="211">
        <f t="shared" si="42"/>
        <v>0</v>
      </c>
      <c r="S177" s="211">
        <v>0</v>
      </c>
      <c r="T177" s="212">
        <f t="shared" si="43"/>
        <v>0</v>
      </c>
      <c r="AR177" s="24" t="s">
        <v>178</v>
      </c>
      <c r="AT177" s="24" t="s">
        <v>173</v>
      </c>
      <c r="AU177" s="24" t="s">
        <v>83</v>
      </c>
      <c r="AY177" s="24" t="s">
        <v>171</v>
      </c>
      <c r="BE177" s="213">
        <f t="shared" si="44"/>
        <v>0</v>
      </c>
      <c r="BF177" s="213">
        <f t="shared" si="45"/>
        <v>0</v>
      </c>
      <c r="BG177" s="213">
        <f t="shared" si="46"/>
        <v>0</v>
      </c>
      <c r="BH177" s="213">
        <f t="shared" si="47"/>
        <v>0</v>
      </c>
      <c r="BI177" s="213">
        <f t="shared" si="48"/>
        <v>0</v>
      </c>
      <c r="BJ177" s="24" t="s">
        <v>79</v>
      </c>
      <c r="BK177" s="213">
        <f t="shared" si="49"/>
        <v>0</v>
      </c>
      <c r="BL177" s="24" t="s">
        <v>178</v>
      </c>
      <c r="BM177" s="24" t="s">
        <v>1127</v>
      </c>
    </row>
    <row r="178" spans="2:65" s="1" customFormat="1" ht="22.5" customHeight="1">
      <c r="B178" s="41"/>
      <c r="C178" s="202" t="s">
        <v>196</v>
      </c>
      <c r="D178" s="202" t="s">
        <v>173</v>
      </c>
      <c r="E178" s="203" t="s">
        <v>2593</v>
      </c>
      <c r="F178" s="204" t="s">
        <v>2594</v>
      </c>
      <c r="G178" s="205" t="s">
        <v>281</v>
      </c>
      <c r="H178" s="206">
        <v>3</v>
      </c>
      <c r="I178" s="207"/>
      <c r="J178" s="208">
        <f t="shared" si="40"/>
        <v>0</v>
      </c>
      <c r="K178" s="204" t="s">
        <v>21</v>
      </c>
      <c r="L178" s="61"/>
      <c r="M178" s="209" t="s">
        <v>21</v>
      </c>
      <c r="N178" s="210" t="s">
        <v>43</v>
      </c>
      <c r="O178" s="42"/>
      <c r="P178" s="211">
        <f t="shared" si="41"/>
        <v>0</v>
      </c>
      <c r="Q178" s="211">
        <v>0</v>
      </c>
      <c r="R178" s="211">
        <f t="shared" si="42"/>
        <v>0</v>
      </c>
      <c r="S178" s="211">
        <v>0</v>
      </c>
      <c r="T178" s="212">
        <f t="shared" si="43"/>
        <v>0</v>
      </c>
      <c r="AR178" s="24" t="s">
        <v>178</v>
      </c>
      <c r="AT178" s="24" t="s">
        <v>173</v>
      </c>
      <c r="AU178" s="24" t="s">
        <v>83</v>
      </c>
      <c r="AY178" s="24" t="s">
        <v>171</v>
      </c>
      <c r="BE178" s="213">
        <f t="shared" si="44"/>
        <v>0</v>
      </c>
      <c r="BF178" s="213">
        <f t="shared" si="45"/>
        <v>0</v>
      </c>
      <c r="BG178" s="213">
        <f t="shared" si="46"/>
        <v>0</v>
      </c>
      <c r="BH178" s="213">
        <f t="shared" si="47"/>
        <v>0</v>
      </c>
      <c r="BI178" s="213">
        <f t="shared" si="48"/>
        <v>0</v>
      </c>
      <c r="BJ178" s="24" t="s">
        <v>79</v>
      </c>
      <c r="BK178" s="213">
        <f t="shared" si="49"/>
        <v>0</v>
      </c>
      <c r="BL178" s="24" t="s">
        <v>178</v>
      </c>
      <c r="BM178" s="24" t="s">
        <v>1138</v>
      </c>
    </row>
    <row r="179" spans="2:65" s="1" customFormat="1" ht="22.5" customHeight="1">
      <c r="B179" s="41"/>
      <c r="C179" s="202" t="s">
        <v>196</v>
      </c>
      <c r="D179" s="202" t="s">
        <v>173</v>
      </c>
      <c r="E179" s="203" t="s">
        <v>2595</v>
      </c>
      <c r="F179" s="204" t="s">
        <v>2596</v>
      </c>
      <c r="G179" s="205" t="s">
        <v>281</v>
      </c>
      <c r="H179" s="206">
        <v>20</v>
      </c>
      <c r="I179" s="207"/>
      <c r="J179" s="208">
        <f t="shared" si="40"/>
        <v>0</v>
      </c>
      <c r="K179" s="204" t="s">
        <v>21</v>
      </c>
      <c r="L179" s="61"/>
      <c r="M179" s="209" t="s">
        <v>21</v>
      </c>
      <c r="N179" s="210" t="s">
        <v>43</v>
      </c>
      <c r="O179" s="42"/>
      <c r="P179" s="211">
        <f t="shared" si="41"/>
        <v>0</v>
      </c>
      <c r="Q179" s="211">
        <v>0</v>
      </c>
      <c r="R179" s="211">
        <f t="shared" si="42"/>
        <v>0</v>
      </c>
      <c r="S179" s="211">
        <v>0</v>
      </c>
      <c r="T179" s="212">
        <f t="shared" si="43"/>
        <v>0</v>
      </c>
      <c r="AR179" s="24" t="s">
        <v>178</v>
      </c>
      <c r="AT179" s="24" t="s">
        <v>173</v>
      </c>
      <c r="AU179" s="24" t="s">
        <v>83</v>
      </c>
      <c r="AY179" s="24" t="s">
        <v>171</v>
      </c>
      <c r="BE179" s="213">
        <f t="shared" si="44"/>
        <v>0</v>
      </c>
      <c r="BF179" s="213">
        <f t="shared" si="45"/>
        <v>0</v>
      </c>
      <c r="BG179" s="213">
        <f t="shared" si="46"/>
        <v>0</v>
      </c>
      <c r="BH179" s="213">
        <f t="shared" si="47"/>
        <v>0</v>
      </c>
      <c r="BI179" s="213">
        <f t="shared" si="48"/>
        <v>0</v>
      </c>
      <c r="BJ179" s="24" t="s">
        <v>79</v>
      </c>
      <c r="BK179" s="213">
        <f t="shared" si="49"/>
        <v>0</v>
      </c>
      <c r="BL179" s="24" t="s">
        <v>178</v>
      </c>
      <c r="BM179" s="24" t="s">
        <v>1149</v>
      </c>
    </row>
    <row r="180" spans="2:65" s="1" customFormat="1" ht="22.5" customHeight="1">
      <c r="B180" s="41"/>
      <c r="C180" s="202" t="s">
        <v>196</v>
      </c>
      <c r="D180" s="202" t="s">
        <v>173</v>
      </c>
      <c r="E180" s="203" t="s">
        <v>2597</v>
      </c>
      <c r="F180" s="204" t="s">
        <v>2598</v>
      </c>
      <c r="G180" s="205" t="s">
        <v>281</v>
      </c>
      <c r="H180" s="206">
        <v>36</v>
      </c>
      <c r="I180" s="207"/>
      <c r="J180" s="208">
        <f t="shared" si="40"/>
        <v>0</v>
      </c>
      <c r="K180" s="204" t="s">
        <v>21</v>
      </c>
      <c r="L180" s="61"/>
      <c r="M180" s="209" t="s">
        <v>21</v>
      </c>
      <c r="N180" s="210" t="s">
        <v>43</v>
      </c>
      <c r="O180" s="42"/>
      <c r="P180" s="211">
        <f t="shared" si="41"/>
        <v>0</v>
      </c>
      <c r="Q180" s="211">
        <v>0</v>
      </c>
      <c r="R180" s="211">
        <f t="shared" si="42"/>
        <v>0</v>
      </c>
      <c r="S180" s="211">
        <v>0</v>
      </c>
      <c r="T180" s="212">
        <f t="shared" si="43"/>
        <v>0</v>
      </c>
      <c r="AR180" s="24" t="s">
        <v>178</v>
      </c>
      <c r="AT180" s="24" t="s">
        <v>173</v>
      </c>
      <c r="AU180" s="24" t="s">
        <v>83</v>
      </c>
      <c r="AY180" s="24" t="s">
        <v>171</v>
      </c>
      <c r="BE180" s="213">
        <f t="shared" si="44"/>
        <v>0</v>
      </c>
      <c r="BF180" s="213">
        <f t="shared" si="45"/>
        <v>0</v>
      </c>
      <c r="BG180" s="213">
        <f t="shared" si="46"/>
        <v>0</v>
      </c>
      <c r="BH180" s="213">
        <f t="shared" si="47"/>
        <v>0</v>
      </c>
      <c r="BI180" s="213">
        <f t="shared" si="48"/>
        <v>0</v>
      </c>
      <c r="BJ180" s="24" t="s">
        <v>79</v>
      </c>
      <c r="BK180" s="213">
        <f t="shared" si="49"/>
        <v>0</v>
      </c>
      <c r="BL180" s="24" t="s">
        <v>178</v>
      </c>
      <c r="BM180" s="24" t="s">
        <v>1158</v>
      </c>
    </row>
    <row r="181" spans="2:65" s="1" customFormat="1" ht="22.5" customHeight="1">
      <c r="B181" s="41"/>
      <c r="C181" s="202" t="s">
        <v>196</v>
      </c>
      <c r="D181" s="202" t="s">
        <v>173</v>
      </c>
      <c r="E181" s="203" t="s">
        <v>2599</v>
      </c>
      <c r="F181" s="204" t="s">
        <v>2600</v>
      </c>
      <c r="G181" s="205" t="s">
        <v>281</v>
      </c>
      <c r="H181" s="206">
        <v>25</v>
      </c>
      <c r="I181" s="207"/>
      <c r="J181" s="208">
        <f t="shared" si="40"/>
        <v>0</v>
      </c>
      <c r="K181" s="204" t="s">
        <v>21</v>
      </c>
      <c r="L181" s="61"/>
      <c r="M181" s="209" t="s">
        <v>21</v>
      </c>
      <c r="N181" s="210" t="s">
        <v>43</v>
      </c>
      <c r="O181" s="42"/>
      <c r="P181" s="211">
        <f t="shared" si="41"/>
        <v>0</v>
      </c>
      <c r="Q181" s="211">
        <v>0</v>
      </c>
      <c r="R181" s="211">
        <f t="shared" si="42"/>
        <v>0</v>
      </c>
      <c r="S181" s="211">
        <v>0</v>
      </c>
      <c r="T181" s="212">
        <f t="shared" si="43"/>
        <v>0</v>
      </c>
      <c r="AR181" s="24" t="s">
        <v>178</v>
      </c>
      <c r="AT181" s="24" t="s">
        <v>173</v>
      </c>
      <c r="AU181" s="24" t="s">
        <v>83</v>
      </c>
      <c r="AY181" s="24" t="s">
        <v>171</v>
      </c>
      <c r="BE181" s="213">
        <f t="shared" si="44"/>
        <v>0</v>
      </c>
      <c r="BF181" s="213">
        <f t="shared" si="45"/>
        <v>0</v>
      </c>
      <c r="BG181" s="213">
        <f t="shared" si="46"/>
        <v>0</v>
      </c>
      <c r="BH181" s="213">
        <f t="shared" si="47"/>
        <v>0</v>
      </c>
      <c r="BI181" s="213">
        <f t="shared" si="48"/>
        <v>0</v>
      </c>
      <c r="BJ181" s="24" t="s">
        <v>79</v>
      </c>
      <c r="BK181" s="213">
        <f t="shared" si="49"/>
        <v>0</v>
      </c>
      <c r="BL181" s="24" t="s">
        <v>178</v>
      </c>
      <c r="BM181" s="24" t="s">
        <v>1182</v>
      </c>
    </row>
    <row r="182" spans="2:65" s="1" customFormat="1" ht="22.5" customHeight="1">
      <c r="B182" s="41"/>
      <c r="C182" s="202" t="s">
        <v>196</v>
      </c>
      <c r="D182" s="202" t="s">
        <v>173</v>
      </c>
      <c r="E182" s="203" t="s">
        <v>2601</v>
      </c>
      <c r="F182" s="204" t="s">
        <v>2602</v>
      </c>
      <c r="G182" s="205" t="s">
        <v>281</v>
      </c>
      <c r="H182" s="206">
        <v>60</v>
      </c>
      <c r="I182" s="207"/>
      <c r="J182" s="208">
        <f t="shared" si="40"/>
        <v>0</v>
      </c>
      <c r="K182" s="204" t="s">
        <v>21</v>
      </c>
      <c r="L182" s="61"/>
      <c r="M182" s="209" t="s">
        <v>21</v>
      </c>
      <c r="N182" s="210" t="s">
        <v>43</v>
      </c>
      <c r="O182" s="42"/>
      <c r="P182" s="211">
        <f t="shared" si="41"/>
        <v>0</v>
      </c>
      <c r="Q182" s="211">
        <v>0</v>
      </c>
      <c r="R182" s="211">
        <f t="shared" si="42"/>
        <v>0</v>
      </c>
      <c r="S182" s="211">
        <v>0</v>
      </c>
      <c r="T182" s="212">
        <f t="shared" si="43"/>
        <v>0</v>
      </c>
      <c r="AR182" s="24" t="s">
        <v>178</v>
      </c>
      <c r="AT182" s="24" t="s">
        <v>173</v>
      </c>
      <c r="AU182" s="24" t="s">
        <v>83</v>
      </c>
      <c r="AY182" s="24" t="s">
        <v>171</v>
      </c>
      <c r="BE182" s="213">
        <f t="shared" si="44"/>
        <v>0</v>
      </c>
      <c r="BF182" s="213">
        <f t="shared" si="45"/>
        <v>0</v>
      </c>
      <c r="BG182" s="213">
        <f t="shared" si="46"/>
        <v>0</v>
      </c>
      <c r="BH182" s="213">
        <f t="shared" si="47"/>
        <v>0</v>
      </c>
      <c r="BI182" s="213">
        <f t="shared" si="48"/>
        <v>0</v>
      </c>
      <c r="BJ182" s="24" t="s">
        <v>79</v>
      </c>
      <c r="BK182" s="213">
        <f t="shared" si="49"/>
        <v>0</v>
      </c>
      <c r="BL182" s="24" t="s">
        <v>178</v>
      </c>
      <c r="BM182" s="24" t="s">
        <v>1192</v>
      </c>
    </row>
    <row r="183" spans="2:65" s="1" customFormat="1" ht="22.5" customHeight="1">
      <c r="B183" s="41"/>
      <c r="C183" s="202" t="s">
        <v>196</v>
      </c>
      <c r="D183" s="202" t="s">
        <v>173</v>
      </c>
      <c r="E183" s="203" t="s">
        <v>2603</v>
      </c>
      <c r="F183" s="204" t="s">
        <v>2604</v>
      </c>
      <c r="G183" s="205" t="s">
        <v>281</v>
      </c>
      <c r="H183" s="206">
        <v>250</v>
      </c>
      <c r="I183" s="207"/>
      <c r="J183" s="208">
        <f t="shared" si="40"/>
        <v>0</v>
      </c>
      <c r="K183" s="204" t="s">
        <v>21</v>
      </c>
      <c r="L183" s="61"/>
      <c r="M183" s="209" t="s">
        <v>21</v>
      </c>
      <c r="N183" s="210" t="s">
        <v>43</v>
      </c>
      <c r="O183" s="42"/>
      <c r="P183" s="211">
        <f t="shared" si="41"/>
        <v>0</v>
      </c>
      <c r="Q183" s="211">
        <v>0</v>
      </c>
      <c r="R183" s="211">
        <f t="shared" si="42"/>
        <v>0</v>
      </c>
      <c r="S183" s="211">
        <v>0</v>
      </c>
      <c r="T183" s="212">
        <f t="shared" si="43"/>
        <v>0</v>
      </c>
      <c r="AR183" s="24" t="s">
        <v>178</v>
      </c>
      <c r="AT183" s="24" t="s">
        <v>173</v>
      </c>
      <c r="AU183" s="24" t="s">
        <v>83</v>
      </c>
      <c r="AY183" s="24" t="s">
        <v>171</v>
      </c>
      <c r="BE183" s="213">
        <f t="shared" si="44"/>
        <v>0</v>
      </c>
      <c r="BF183" s="213">
        <f t="shared" si="45"/>
        <v>0</v>
      </c>
      <c r="BG183" s="213">
        <f t="shared" si="46"/>
        <v>0</v>
      </c>
      <c r="BH183" s="213">
        <f t="shared" si="47"/>
        <v>0</v>
      </c>
      <c r="BI183" s="213">
        <f t="shared" si="48"/>
        <v>0</v>
      </c>
      <c r="BJ183" s="24" t="s">
        <v>79</v>
      </c>
      <c r="BK183" s="213">
        <f t="shared" si="49"/>
        <v>0</v>
      </c>
      <c r="BL183" s="24" t="s">
        <v>178</v>
      </c>
      <c r="BM183" s="24" t="s">
        <v>1201</v>
      </c>
    </row>
    <row r="184" spans="2:65" s="1" customFormat="1" ht="22.5" customHeight="1">
      <c r="B184" s="41"/>
      <c r="C184" s="202" t="s">
        <v>196</v>
      </c>
      <c r="D184" s="202" t="s">
        <v>173</v>
      </c>
      <c r="E184" s="203" t="s">
        <v>2605</v>
      </c>
      <c r="F184" s="204" t="s">
        <v>2606</v>
      </c>
      <c r="G184" s="205" t="s">
        <v>588</v>
      </c>
      <c r="H184" s="206">
        <v>1</v>
      </c>
      <c r="I184" s="207"/>
      <c r="J184" s="208">
        <f t="shared" si="40"/>
        <v>0</v>
      </c>
      <c r="K184" s="204" t="s">
        <v>21</v>
      </c>
      <c r="L184" s="61"/>
      <c r="M184" s="209" t="s">
        <v>21</v>
      </c>
      <c r="N184" s="210" t="s">
        <v>43</v>
      </c>
      <c r="O184" s="42"/>
      <c r="P184" s="211">
        <f t="shared" si="41"/>
        <v>0</v>
      </c>
      <c r="Q184" s="211">
        <v>0</v>
      </c>
      <c r="R184" s="211">
        <f t="shared" si="42"/>
        <v>0</v>
      </c>
      <c r="S184" s="211">
        <v>0</v>
      </c>
      <c r="T184" s="212">
        <f t="shared" si="43"/>
        <v>0</v>
      </c>
      <c r="AR184" s="24" t="s">
        <v>178</v>
      </c>
      <c r="AT184" s="24" t="s">
        <v>173</v>
      </c>
      <c r="AU184" s="24" t="s">
        <v>83</v>
      </c>
      <c r="AY184" s="24" t="s">
        <v>171</v>
      </c>
      <c r="BE184" s="213">
        <f t="shared" si="44"/>
        <v>0</v>
      </c>
      <c r="BF184" s="213">
        <f t="shared" si="45"/>
        <v>0</v>
      </c>
      <c r="BG184" s="213">
        <f t="shared" si="46"/>
        <v>0</v>
      </c>
      <c r="BH184" s="213">
        <f t="shared" si="47"/>
        <v>0</v>
      </c>
      <c r="BI184" s="213">
        <f t="shared" si="48"/>
        <v>0</v>
      </c>
      <c r="BJ184" s="24" t="s">
        <v>79</v>
      </c>
      <c r="BK184" s="213">
        <f t="shared" si="49"/>
        <v>0</v>
      </c>
      <c r="BL184" s="24" t="s">
        <v>178</v>
      </c>
      <c r="BM184" s="24" t="s">
        <v>1209</v>
      </c>
    </row>
    <row r="185" spans="2:65" s="1" customFormat="1" ht="31.5" customHeight="1">
      <c r="B185" s="41"/>
      <c r="C185" s="202" t="s">
        <v>196</v>
      </c>
      <c r="D185" s="202" t="s">
        <v>173</v>
      </c>
      <c r="E185" s="203" t="s">
        <v>2607</v>
      </c>
      <c r="F185" s="204" t="s">
        <v>2608</v>
      </c>
      <c r="G185" s="205" t="s">
        <v>1787</v>
      </c>
      <c r="H185" s="206">
        <v>160</v>
      </c>
      <c r="I185" s="207"/>
      <c r="J185" s="208">
        <f t="shared" si="40"/>
        <v>0</v>
      </c>
      <c r="K185" s="204" t="s">
        <v>21</v>
      </c>
      <c r="L185" s="61"/>
      <c r="M185" s="209" t="s">
        <v>21</v>
      </c>
      <c r="N185" s="210" t="s">
        <v>43</v>
      </c>
      <c r="O185" s="42"/>
      <c r="P185" s="211">
        <f t="shared" si="41"/>
        <v>0</v>
      </c>
      <c r="Q185" s="211">
        <v>0</v>
      </c>
      <c r="R185" s="211">
        <f t="shared" si="42"/>
        <v>0</v>
      </c>
      <c r="S185" s="211">
        <v>0</v>
      </c>
      <c r="T185" s="212">
        <f t="shared" si="43"/>
        <v>0</v>
      </c>
      <c r="AR185" s="24" t="s">
        <v>178</v>
      </c>
      <c r="AT185" s="24" t="s">
        <v>173</v>
      </c>
      <c r="AU185" s="24" t="s">
        <v>83</v>
      </c>
      <c r="AY185" s="24" t="s">
        <v>171</v>
      </c>
      <c r="BE185" s="213">
        <f t="shared" si="44"/>
        <v>0</v>
      </c>
      <c r="BF185" s="213">
        <f t="shared" si="45"/>
        <v>0</v>
      </c>
      <c r="BG185" s="213">
        <f t="shared" si="46"/>
        <v>0</v>
      </c>
      <c r="BH185" s="213">
        <f t="shared" si="47"/>
        <v>0</v>
      </c>
      <c r="BI185" s="213">
        <f t="shared" si="48"/>
        <v>0</v>
      </c>
      <c r="BJ185" s="24" t="s">
        <v>79</v>
      </c>
      <c r="BK185" s="213">
        <f t="shared" si="49"/>
        <v>0</v>
      </c>
      <c r="BL185" s="24" t="s">
        <v>178</v>
      </c>
      <c r="BM185" s="24" t="s">
        <v>1217</v>
      </c>
    </row>
    <row r="186" spans="2:65" s="1" customFormat="1" ht="22.5" customHeight="1">
      <c r="B186" s="41"/>
      <c r="C186" s="202" t="s">
        <v>196</v>
      </c>
      <c r="D186" s="202" t="s">
        <v>173</v>
      </c>
      <c r="E186" s="203" t="s">
        <v>2609</v>
      </c>
      <c r="F186" s="204" t="s">
        <v>2610</v>
      </c>
      <c r="G186" s="205" t="s">
        <v>1787</v>
      </c>
      <c r="H186" s="206">
        <v>8</v>
      </c>
      <c r="I186" s="207"/>
      <c r="J186" s="208">
        <f t="shared" si="40"/>
        <v>0</v>
      </c>
      <c r="K186" s="204" t="s">
        <v>21</v>
      </c>
      <c r="L186" s="61"/>
      <c r="M186" s="209" t="s">
        <v>21</v>
      </c>
      <c r="N186" s="210" t="s">
        <v>43</v>
      </c>
      <c r="O186" s="42"/>
      <c r="P186" s="211">
        <f t="shared" si="41"/>
        <v>0</v>
      </c>
      <c r="Q186" s="211">
        <v>0</v>
      </c>
      <c r="R186" s="211">
        <f t="shared" si="42"/>
        <v>0</v>
      </c>
      <c r="S186" s="211">
        <v>0</v>
      </c>
      <c r="T186" s="212">
        <f t="shared" si="43"/>
        <v>0</v>
      </c>
      <c r="AR186" s="24" t="s">
        <v>178</v>
      </c>
      <c r="AT186" s="24" t="s">
        <v>173</v>
      </c>
      <c r="AU186" s="24" t="s">
        <v>83</v>
      </c>
      <c r="AY186" s="24" t="s">
        <v>171</v>
      </c>
      <c r="BE186" s="213">
        <f t="shared" si="44"/>
        <v>0</v>
      </c>
      <c r="BF186" s="213">
        <f t="shared" si="45"/>
        <v>0</v>
      </c>
      <c r="BG186" s="213">
        <f t="shared" si="46"/>
        <v>0</v>
      </c>
      <c r="BH186" s="213">
        <f t="shared" si="47"/>
        <v>0</v>
      </c>
      <c r="BI186" s="213">
        <f t="shared" si="48"/>
        <v>0</v>
      </c>
      <c r="BJ186" s="24" t="s">
        <v>79</v>
      </c>
      <c r="BK186" s="213">
        <f t="shared" si="49"/>
        <v>0</v>
      </c>
      <c r="BL186" s="24" t="s">
        <v>178</v>
      </c>
      <c r="BM186" s="24" t="s">
        <v>1226</v>
      </c>
    </row>
    <row r="187" spans="2:65" s="1" customFormat="1" ht="22.5" customHeight="1">
      <c r="B187" s="41"/>
      <c r="C187" s="202" t="s">
        <v>196</v>
      </c>
      <c r="D187" s="202" t="s">
        <v>173</v>
      </c>
      <c r="E187" s="203" t="s">
        <v>2611</v>
      </c>
      <c r="F187" s="204" t="s">
        <v>2472</v>
      </c>
      <c r="G187" s="205" t="s">
        <v>1787</v>
      </c>
      <c r="H187" s="206">
        <v>8</v>
      </c>
      <c r="I187" s="207"/>
      <c r="J187" s="208">
        <f t="shared" si="40"/>
        <v>0</v>
      </c>
      <c r="K187" s="204" t="s">
        <v>21</v>
      </c>
      <c r="L187" s="61"/>
      <c r="M187" s="209" t="s">
        <v>21</v>
      </c>
      <c r="N187" s="210" t="s">
        <v>43</v>
      </c>
      <c r="O187" s="42"/>
      <c r="P187" s="211">
        <f t="shared" si="41"/>
        <v>0</v>
      </c>
      <c r="Q187" s="211">
        <v>0</v>
      </c>
      <c r="R187" s="211">
        <f t="shared" si="42"/>
        <v>0</v>
      </c>
      <c r="S187" s="211">
        <v>0</v>
      </c>
      <c r="T187" s="212">
        <f t="shared" si="43"/>
        <v>0</v>
      </c>
      <c r="AR187" s="24" t="s">
        <v>178</v>
      </c>
      <c r="AT187" s="24" t="s">
        <v>173</v>
      </c>
      <c r="AU187" s="24" t="s">
        <v>83</v>
      </c>
      <c r="AY187" s="24" t="s">
        <v>171</v>
      </c>
      <c r="BE187" s="213">
        <f t="shared" si="44"/>
        <v>0</v>
      </c>
      <c r="BF187" s="213">
        <f t="shared" si="45"/>
        <v>0</v>
      </c>
      <c r="BG187" s="213">
        <f t="shared" si="46"/>
        <v>0</v>
      </c>
      <c r="BH187" s="213">
        <f t="shared" si="47"/>
        <v>0</v>
      </c>
      <c r="BI187" s="213">
        <f t="shared" si="48"/>
        <v>0</v>
      </c>
      <c r="BJ187" s="24" t="s">
        <v>79</v>
      </c>
      <c r="BK187" s="213">
        <f t="shared" si="49"/>
        <v>0</v>
      </c>
      <c r="BL187" s="24" t="s">
        <v>178</v>
      </c>
      <c r="BM187" s="24" t="s">
        <v>1240</v>
      </c>
    </row>
    <row r="188" spans="2:65" s="1" customFormat="1" ht="22.5" customHeight="1">
      <c r="B188" s="41"/>
      <c r="C188" s="202" t="s">
        <v>196</v>
      </c>
      <c r="D188" s="202" t="s">
        <v>173</v>
      </c>
      <c r="E188" s="203" t="s">
        <v>2612</v>
      </c>
      <c r="F188" s="204" t="s">
        <v>2474</v>
      </c>
      <c r="G188" s="205" t="s">
        <v>1787</v>
      </c>
      <c r="H188" s="206">
        <v>8</v>
      </c>
      <c r="I188" s="207"/>
      <c r="J188" s="208">
        <f t="shared" si="40"/>
        <v>0</v>
      </c>
      <c r="K188" s="204" t="s">
        <v>21</v>
      </c>
      <c r="L188" s="61"/>
      <c r="M188" s="209" t="s">
        <v>21</v>
      </c>
      <c r="N188" s="210" t="s">
        <v>43</v>
      </c>
      <c r="O188" s="42"/>
      <c r="P188" s="211">
        <f t="shared" si="41"/>
        <v>0</v>
      </c>
      <c r="Q188" s="211">
        <v>0</v>
      </c>
      <c r="R188" s="211">
        <f t="shared" si="42"/>
        <v>0</v>
      </c>
      <c r="S188" s="211">
        <v>0</v>
      </c>
      <c r="T188" s="212">
        <f t="shared" si="43"/>
        <v>0</v>
      </c>
      <c r="AR188" s="24" t="s">
        <v>178</v>
      </c>
      <c r="AT188" s="24" t="s">
        <v>173</v>
      </c>
      <c r="AU188" s="24" t="s">
        <v>83</v>
      </c>
      <c r="AY188" s="24" t="s">
        <v>171</v>
      </c>
      <c r="BE188" s="213">
        <f t="shared" si="44"/>
        <v>0</v>
      </c>
      <c r="BF188" s="213">
        <f t="shared" si="45"/>
        <v>0</v>
      </c>
      <c r="BG188" s="213">
        <f t="shared" si="46"/>
        <v>0</v>
      </c>
      <c r="BH188" s="213">
        <f t="shared" si="47"/>
        <v>0</v>
      </c>
      <c r="BI188" s="213">
        <f t="shared" si="48"/>
        <v>0</v>
      </c>
      <c r="BJ188" s="24" t="s">
        <v>79</v>
      </c>
      <c r="BK188" s="213">
        <f t="shared" si="49"/>
        <v>0</v>
      </c>
      <c r="BL188" s="24" t="s">
        <v>178</v>
      </c>
      <c r="BM188" s="24" t="s">
        <v>1252</v>
      </c>
    </row>
    <row r="189" spans="2:65" s="11" customFormat="1" ht="37.35" customHeight="1">
      <c r="B189" s="185"/>
      <c r="C189" s="186"/>
      <c r="D189" s="187" t="s">
        <v>71</v>
      </c>
      <c r="E189" s="188" t="s">
        <v>2123</v>
      </c>
      <c r="F189" s="188" t="s">
        <v>21</v>
      </c>
      <c r="G189" s="186"/>
      <c r="H189" s="186"/>
      <c r="I189" s="189"/>
      <c r="J189" s="190">
        <f>BK189</f>
        <v>0</v>
      </c>
      <c r="K189" s="186"/>
      <c r="L189" s="191"/>
      <c r="M189" s="274"/>
      <c r="N189" s="275"/>
      <c r="O189" s="275"/>
      <c r="P189" s="276">
        <v>0</v>
      </c>
      <c r="Q189" s="275"/>
      <c r="R189" s="276">
        <v>0</v>
      </c>
      <c r="S189" s="275"/>
      <c r="T189" s="277">
        <v>0</v>
      </c>
      <c r="AR189" s="196" t="s">
        <v>79</v>
      </c>
      <c r="AT189" s="197" t="s">
        <v>71</v>
      </c>
      <c r="AU189" s="197" t="s">
        <v>72</v>
      </c>
      <c r="AY189" s="196" t="s">
        <v>171</v>
      </c>
      <c r="BK189" s="198">
        <v>0</v>
      </c>
    </row>
    <row r="190" spans="2:65" s="1" customFormat="1" ht="6.95" customHeight="1">
      <c r="B190" s="56"/>
      <c r="C190" s="57"/>
      <c r="D190" s="57"/>
      <c r="E190" s="57"/>
      <c r="F190" s="57"/>
      <c r="G190" s="57"/>
      <c r="H190" s="57"/>
      <c r="I190" s="148"/>
      <c r="J190" s="57"/>
      <c r="K190" s="57"/>
      <c r="L190" s="61"/>
    </row>
  </sheetData>
  <sheetProtection password="CC35" sheet="1" objects="1" scenarios="1" formatCells="0" formatColumns="0" formatRows="0" sort="0" autoFilter="0"/>
  <autoFilter ref="C89:K189"/>
  <mergeCells count="12">
    <mergeCell ref="G1:H1"/>
    <mergeCell ref="L2:V2"/>
    <mergeCell ref="E49:H49"/>
    <mergeCell ref="E51:H51"/>
    <mergeCell ref="E78:H78"/>
    <mergeCell ref="E80:H80"/>
    <mergeCell ref="E82:H82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78" customWidth="1"/>
    <col min="2" max="2" width="1.6640625" style="278" customWidth="1"/>
    <col min="3" max="4" width="5" style="278" customWidth="1"/>
    <col min="5" max="5" width="11.6640625" style="278" customWidth="1"/>
    <col min="6" max="6" width="9.1640625" style="278" customWidth="1"/>
    <col min="7" max="7" width="5" style="278" customWidth="1"/>
    <col min="8" max="8" width="77.83203125" style="278" customWidth="1"/>
    <col min="9" max="10" width="20" style="278" customWidth="1"/>
    <col min="11" max="11" width="1.6640625" style="278" customWidth="1"/>
  </cols>
  <sheetData>
    <row r="1" spans="2:11" ht="37.5" customHeight="1"/>
    <row r="2" spans="2:11" ht="7.5" customHeight="1">
      <c r="B2" s="279"/>
      <c r="C2" s="280"/>
      <c r="D2" s="280"/>
      <c r="E2" s="280"/>
      <c r="F2" s="280"/>
      <c r="G2" s="280"/>
      <c r="H2" s="280"/>
      <c r="I2" s="280"/>
      <c r="J2" s="280"/>
      <c r="K2" s="281"/>
    </row>
    <row r="3" spans="2:11" s="15" customFormat="1" ht="45" customHeight="1">
      <c r="B3" s="282"/>
      <c r="C3" s="412" t="s">
        <v>2613</v>
      </c>
      <c r="D3" s="412"/>
      <c r="E3" s="412"/>
      <c r="F3" s="412"/>
      <c r="G3" s="412"/>
      <c r="H3" s="412"/>
      <c r="I3" s="412"/>
      <c r="J3" s="412"/>
      <c r="K3" s="283"/>
    </row>
    <row r="4" spans="2:11" ht="25.5" customHeight="1">
      <c r="B4" s="284"/>
      <c r="C4" s="416" t="s">
        <v>2614</v>
      </c>
      <c r="D4" s="416"/>
      <c r="E4" s="416"/>
      <c r="F4" s="416"/>
      <c r="G4" s="416"/>
      <c r="H4" s="416"/>
      <c r="I4" s="416"/>
      <c r="J4" s="416"/>
      <c r="K4" s="285"/>
    </row>
    <row r="5" spans="2:11" ht="5.25" customHeight="1">
      <c r="B5" s="284"/>
      <c r="C5" s="286"/>
      <c r="D5" s="286"/>
      <c r="E5" s="286"/>
      <c r="F5" s="286"/>
      <c r="G5" s="286"/>
      <c r="H5" s="286"/>
      <c r="I5" s="286"/>
      <c r="J5" s="286"/>
      <c r="K5" s="285"/>
    </row>
    <row r="6" spans="2:11" ht="15" customHeight="1">
      <c r="B6" s="284"/>
      <c r="C6" s="415" t="s">
        <v>2615</v>
      </c>
      <c r="D6" s="415"/>
      <c r="E6" s="415"/>
      <c r="F6" s="415"/>
      <c r="G6" s="415"/>
      <c r="H6" s="415"/>
      <c r="I6" s="415"/>
      <c r="J6" s="415"/>
      <c r="K6" s="285"/>
    </row>
    <row r="7" spans="2:11" ht="15" customHeight="1">
      <c r="B7" s="288"/>
      <c r="C7" s="415" t="s">
        <v>2616</v>
      </c>
      <c r="D7" s="415"/>
      <c r="E7" s="415"/>
      <c r="F7" s="415"/>
      <c r="G7" s="415"/>
      <c r="H7" s="415"/>
      <c r="I7" s="415"/>
      <c r="J7" s="415"/>
      <c r="K7" s="285"/>
    </row>
    <row r="8" spans="2:1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pans="2:11" ht="15" customHeight="1">
      <c r="B9" s="288"/>
      <c r="C9" s="415" t="s">
        <v>2617</v>
      </c>
      <c r="D9" s="415"/>
      <c r="E9" s="415"/>
      <c r="F9" s="415"/>
      <c r="G9" s="415"/>
      <c r="H9" s="415"/>
      <c r="I9" s="415"/>
      <c r="J9" s="415"/>
      <c r="K9" s="285"/>
    </row>
    <row r="10" spans="2:11" ht="15" customHeight="1">
      <c r="B10" s="288"/>
      <c r="C10" s="287"/>
      <c r="D10" s="415" t="s">
        <v>2618</v>
      </c>
      <c r="E10" s="415"/>
      <c r="F10" s="415"/>
      <c r="G10" s="415"/>
      <c r="H10" s="415"/>
      <c r="I10" s="415"/>
      <c r="J10" s="415"/>
      <c r="K10" s="285"/>
    </row>
    <row r="11" spans="2:11" ht="15" customHeight="1">
      <c r="B11" s="288"/>
      <c r="C11" s="289"/>
      <c r="D11" s="415" t="s">
        <v>2619</v>
      </c>
      <c r="E11" s="415"/>
      <c r="F11" s="415"/>
      <c r="G11" s="415"/>
      <c r="H11" s="415"/>
      <c r="I11" s="415"/>
      <c r="J11" s="415"/>
      <c r="K11" s="285"/>
    </row>
    <row r="12" spans="2:11" ht="12.75" customHeight="1">
      <c r="B12" s="288"/>
      <c r="C12" s="289"/>
      <c r="D12" s="289"/>
      <c r="E12" s="289"/>
      <c r="F12" s="289"/>
      <c r="G12" s="289"/>
      <c r="H12" s="289"/>
      <c r="I12" s="289"/>
      <c r="J12" s="289"/>
      <c r="K12" s="285"/>
    </row>
    <row r="13" spans="2:11" ht="15" customHeight="1">
      <c r="B13" s="288"/>
      <c r="C13" s="289"/>
      <c r="D13" s="415" t="s">
        <v>2620</v>
      </c>
      <c r="E13" s="415"/>
      <c r="F13" s="415"/>
      <c r="G13" s="415"/>
      <c r="H13" s="415"/>
      <c r="I13" s="415"/>
      <c r="J13" s="415"/>
      <c r="K13" s="285"/>
    </row>
    <row r="14" spans="2:11" ht="15" customHeight="1">
      <c r="B14" s="288"/>
      <c r="C14" s="289"/>
      <c r="D14" s="415" t="s">
        <v>2621</v>
      </c>
      <c r="E14" s="415"/>
      <c r="F14" s="415"/>
      <c r="G14" s="415"/>
      <c r="H14" s="415"/>
      <c r="I14" s="415"/>
      <c r="J14" s="415"/>
      <c r="K14" s="285"/>
    </row>
    <row r="15" spans="2:11" ht="15" customHeight="1">
      <c r="B15" s="288"/>
      <c r="C15" s="289"/>
      <c r="D15" s="415" t="s">
        <v>2622</v>
      </c>
      <c r="E15" s="415"/>
      <c r="F15" s="415"/>
      <c r="G15" s="415"/>
      <c r="H15" s="415"/>
      <c r="I15" s="415"/>
      <c r="J15" s="415"/>
      <c r="K15" s="285"/>
    </row>
    <row r="16" spans="2:11" ht="15" customHeight="1">
      <c r="B16" s="288"/>
      <c r="C16" s="289"/>
      <c r="D16" s="289"/>
      <c r="E16" s="290" t="s">
        <v>78</v>
      </c>
      <c r="F16" s="415" t="s">
        <v>2623</v>
      </c>
      <c r="G16" s="415"/>
      <c r="H16" s="415"/>
      <c r="I16" s="415"/>
      <c r="J16" s="415"/>
      <c r="K16" s="285"/>
    </row>
    <row r="17" spans="2:11" ht="15" customHeight="1">
      <c r="B17" s="288"/>
      <c r="C17" s="289"/>
      <c r="D17" s="289"/>
      <c r="E17" s="290" t="s">
        <v>2624</v>
      </c>
      <c r="F17" s="415" t="s">
        <v>2625</v>
      </c>
      <c r="G17" s="415"/>
      <c r="H17" s="415"/>
      <c r="I17" s="415"/>
      <c r="J17" s="415"/>
      <c r="K17" s="285"/>
    </row>
    <row r="18" spans="2:11" ht="15" customHeight="1">
      <c r="B18" s="288"/>
      <c r="C18" s="289"/>
      <c r="D18" s="289"/>
      <c r="E18" s="290" t="s">
        <v>2626</v>
      </c>
      <c r="F18" s="415" t="s">
        <v>2627</v>
      </c>
      <c r="G18" s="415"/>
      <c r="H18" s="415"/>
      <c r="I18" s="415"/>
      <c r="J18" s="415"/>
      <c r="K18" s="285"/>
    </row>
    <row r="19" spans="2:11" ht="15" customHeight="1">
      <c r="B19" s="288"/>
      <c r="C19" s="289"/>
      <c r="D19" s="289"/>
      <c r="E19" s="290" t="s">
        <v>2628</v>
      </c>
      <c r="F19" s="415" t="s">
        <v>2629</v>
      </c>
      <c r="G19" s="415"/>
      <c r="H19" s="415"/>
      <c r="I19" s="415"/>
      <c r="J19" s="415"/>
      <c r="K19" s="285"/>
    </row>
    <row r="20" spans="2:11" ht="15" customHeight="1">
      <c r="B20" s="288"/>
      <c r="C20" s="289"/>
      <c r="D20" s="289"/>
      <c r="E20" s="290" t="s">
        <v>1449</v>
      </c>
      <c r="F20" s="415" t="s">
        <v>2108</v>
      </c>
      <c r="G20" s="415"/>
      <c r="H20" s="415"/>
      <c r="I20" s="415"/>
      <c r="J20" s="415"/>
      <c r="K20" s="285"/>
    </row>
    <row r="21" spans="2:11" ht="15" customHeight="1">
      <c r="B21" s="288"/>
      <c r="C21" s="289"/>
      <c r="D21" s="289"/>
      <c r="E21" s="290" t="s">
        <v>82</v>
      </c>
      <c r="F21" s="415" t="s">
        <v>2630</v>
      </c>
      <c r="G21" s="415"/>
      <c r="H21" s="415"/>
      <c r="I21" s="415"/>
      <c r="J21" s="415"/>
      <c r="K21" s="285"/>
    </row>
    <row r="22" spans="2:11" ht="12.75" customHeight="1">
      <c r="B22" s="288"/>
      <c r="C22" s="289"/>
      <c r="D22" s="289"/>
      <c r="E22" s="289"/>
      <c r="F22" s="289"/>
      <c r="G22" s="289"/>
      <c r="H22" s="289"/>
      <c r="I22" s="289"/>
      <c r="J22" s="289"/>
      <c r="K22" s="285"/>
    </row>
    <row r="23" spans="2:11" ht="15" customHeight="1">
      <c r="B23" s="288"/>
      <c r="C23" s="415" t="s">
        <v>2631</v>
      </c>
      <c r="D23" s="415"/>
      <c r="E23" s="415"/>
      <c r="F23" s="415"/>
      <c r="G23" s="415"/>
      <c r="H23" s="415"/>
      <c r="I23" s="415"/>
      <c r="J23" s="415"/>
      <c r="K23" s="285"/>
    </row>
    <row r="24" spans="2:11" ht="15" customHeight="1">
      <c r="B24" s="288"/>
      <c r="C24" s="415" t="s">
        <v>2632</v>
      </c>
      <c r="D24" s="415"/>
      <c r="E24" s="415"/>
      <c r="F24" s="415"/>
      <c r="G24" s="415"/>
      <c r="H24" s="415"/>
      <c r="I24" s="415"/>
      <c r="J24" s="415"/>
      <c r="K24" s="285"/>
    </row>
    <row r="25" spans="2:11" ht="15" customHeight="1">
      <c r="B25" s="288"/>
      <c r="C25" s="287"/>
      <c r="D25" s="415" t="s">
        <v>2633</v>
      </c>
      <c r="E25" s="415"/>
      <c r="F25" s="415"/>
      <c r="G25" s="415"/>
      <c r="H25" s="415"/>
      <c r="I25" s="415"/>
      <c r="J25" s="415"/>
      <c r="K25" s="285"/>
    </row>
    <row r="26" spans="2:11" ht="15" customHeight="1">
      <c r="B26" s="288"/>
      <c r="C26" s="289"/>
      <c r="D26" s="415" t="s">
        <v>2634</v>
      </c>
      <c r="E26" s="415"/>
      <c r="F26" s="415"/>
      <c r="G26" s="415"/>
      <c r="H26" s="415"/>
      <c r="I26" s="415"/>
      <c r="J26" s="415"/>
      <c r="K26" s="285"/>
    </row>
    <row r="27" spans="2:11" ht="12.75" customHeight="1">
      <c r="B27" s="288"/>
      <c r="C27" s="289"/>
      <c r="D27" s="289"/>
      <c r="E27" s="289"/>
      <c r="F27" s="289"/>
      <c r="G27" s="289"/>
      <c r="H27" s="289"/>
      <c r="I27" s="289"/>
      <c r="J27" s="289"/>
      <c r="K27" s="285"/>
    </row>
    <row r="28" spans="2:11" ht="15" customHeight="1">
      <c r="B28" s="288"/>
      <c r="C28" s="289"/>
      <c r="D28" s="415" t="s">
        <v>2635</v>
      </c>
      <c r="E28" s="415"/>
      <c r="F28" s="415"/>
      <c r="G28" s="415"/>
      <c r="H28" s="415"/>
      <c r="I28" s="415"/>
      <c r="J28" s="415"/>
      <c r="K28" s="285"/>
    </row>
    <row r="29" spans="2:11" ht="15" customHeight="1">
      <c r="B29" s="288"/>
      <c r="C29" s="289"/>
      <c r="D29" s="415" t="s">
        <v>2636</v>
      </c>
      <c r="E29" s="415"/>
      <c r="F29" s="415"/>
      <c r="G29" s="415"/>
      <c r="H29" s="415"/>
      <c r="I29" s="415"/>
      <c r="J29" s="415"/>
      <c r="K29" s="285"/>
    </row>
    <row r="30" spans="2:11" ht="12.75" customHeight="1">
      <c r="B30" s="288"/>
      <c r="C30" s="289"/>
      <c r="D30" s="289"/>
      <c r="E30" s="289"/>
      <c r="F30" s="289"/>
      <c r="G30" s="289"/>
      <c r="H30" s="289"/>
      <c r="I30" s="289"/>
      <c r="J30" s="289"/>
      <c r="K30" s="285"/>
    </row>
    <row r="31" spans="2:11" ht="15" customHeight="1">
      <c r="B31" s="288"/>
      <c r="C31" s="289"/>
      <c r="D31" s="415" t="s">
        <v>2637</v>
      </c>
      <c r="E31" s="415"/>
      <c r="F31" s="415"/>
      <c r="G31" s="415"/>
      <c r="H31" s="415"/>
      <c r="I31" s="415"/>
      <c r="J31" s="415"/>
      <c r="K31" s="285"/>
    </row>
    <row r="32" spans="2:11" ht="15" customHeight="1">
      <c r="B32" s="288"/>
      <c r="C32" s="289"/>
      <c r="D32" s="415" t="s">
        <v>2638</v>
      </c>
      <c r="E32" s="415"/>
      <c r="F32" s="415"/>
      <c r="G32" s="415"/>
      <c r="H32" s="415"/>
      <c r="I32" s="415"/>
      <c r="J32" s="415"/>
      <c r="K32" s="285"/>
    </row>
    <row r="33" spans="2:11" ht="15" customHeight="1">
      <c r="B33" s="288"/>
      <c r="C33" s="289"/>
      <c r="D33" s="415" t="s">
        <v>2639</v>
      </c>
      <c r="E33" s="415"/>
      <c r="F33" s="415"/>
      <c r="G33" s="415"/>
      <c r="H33" s="415"/>
      <c r="I33" s="415"/>
      <c r="J33" s="415"/>
      <c r="K33" s="285"/>
    </row>
    <row r="34" spans="2:11" ht="15" customHeight="1">
      <c r="B34" s="288"/>
      <c r="C34" s="289"/>
      <c r="D34" s="287"/>
      <c r="E34" s="291" t="s">
        <v>156</v>
      </c>
      <c r="F34" s="287"/>
      <c r="G34" s="415" t="s">
        <v>2640</v>
      </c>
      <c r="H34" s="415"/>
      <c r="I34" s="415"/>
      <c r="J34" s="415"/>
      <c r="K34" s="285"/>
    </row>
    <row r="35" spans="2:11" ht="30.75" customHeight="1">
      <c r="B35" s="288"/>
      <c r="C35" s="289"/>
      <c r="D35" s="287"/>
      <c r="E35" s="291" t="s">
        <v>2641</v>
      </c>
      <c r="F35" s="287"/>
      <c r="G35" s="415" t="s">
        <v>2642</v>
      </c>
      <c r="H35" s="415"/>
      <c r="I35" s="415"/>
      <c r="J35" s="415"/>
      <c r="K35" s="285"/>
    </row>
    <row r="36" spans="2:11" ht="15" customHeight="1">
      <c r="B36" s="288"/>
      <c r="C36" s="289"/>
      <c r="D36" s="287"/>
      <c r="E36" s="291" t="s">
        <v>53</v>
      </c>
      <c r="F36" s="287"/>
      <c r="G36" s="415" t="s">
        <v>2643</v>
      </c>
      <c r="H36" s="415"/>
      <c r="I36" s="415"/>
      <c r="J36" s="415"/>
      <c r="K36" s="285"/>
    </row>
    <row r="37" spans="2:11" ht="15" customHeight="1">
      <c r="B37" s="288"/>
      <c r="C37" s="289"/>
      <c r="D37" s="287"/>
      <c r="E37" s="291" t="s">
        <v>157</v>
      </c>
      <c r="F37" s="287"/>
      <c r="G37" s="415" t="s">
        <v>2644</v>
      </c>
      <c r="H37" s="415"/>
      <c r="I37" s="415"/>
      <c r="J37" s="415"/>
      <c r="K37" s="285"/>
    </row>
    <row r="38" spans="2:11" ht="15" customHeight="1">
      <c r="B38" s="288"/>
      <c r="C38" s="289"/>
      <c r="D38" s="287"/>
      <c r="E38" s="291" t="s">
        <v>158</v>
      </c>
      <c r="F38" s="287"/>
      <c r="G38" s="415" t="s">
        <v>2645</v>
      </c>
      <c r="H38" s="415"/>
      <c r="I38" s="415"/>
      <c r="J38" s="415"/>
      <c r="K38" s="285"/>
    </row>
    <row r="39" spans="2:11" ht="15" customHeight="1">
      <c r="B39" s="288"/>
      <c r="C39" s="289"/>
      <c r="D39" s="287"/>
      <c r="E39" s="291" t="s">
        <v>159</v>
      </c>
      <c r="F39" s="287"/>
      <c r="G39" s="415" t="s">
        <v>2646</v>
      </c>
      <c r="H39" s="415"/>
      <c r="I39" s="415"/>
      <c r="J39" s="415"/>
      <c r="K39" s="285"/>
    </row>
    <row r="40" spans="2:11" ht="15" customHeight="1">
      <c r="B40" s="288"/>
      <c r="C40" s="289"/>
      <c r="D40" s="287"/>
      <c r="E40" s="291" t="s">
        <v>2647</v>
      </c>
      <c r="F40" s="287"/>
      <c r="G40" s="415" t="s">
        <v>2648</v>
      </c>
      <c r="H40" s="415"/>
      <c r="I40" s="415"/>
      <c r="J40" s="415"/>
      <c r="K40" s="285"/>
    </row>
    <row r="41" spans="2:11" ht="15" customHeight="1">
      <c r="B41" s="288"/>
      <c r="C41" s="289"/>
      <c r="D41" s="287"/>
      <c r="E41" s="291"/>
      <c r="F41" s="287"/>
      <c r="G41" s="415" t="s">
        <v>2649</v>
      </c>
      <c r="H41" s="415"/>
      <c r="I41" s="415"/>
      <c r="J41" s="415"/>
      <c r="K41" s="285"/>
    </row>
    <row r="42" spans="2:11" ht="15" customHeight="1">
      <c r="B42" s="288"/>
      <c r="C42" s="289"/>
      <c r="D42" s="287"/>
      <c r="E42" s="291" t="s">
        <v>2650</v>
      </c>
      <c r="F42" s="287"/>
      <c r="G42" s="415" t="s">
        <v>2651</v>
      </c>
      <c r="H42" s="415"/>
      <c r="I42" s="415"/>
      <c r="J42" s="415"/>
      <c r="K42" s="285"/>
    </row>
    <row r="43" spans="2:11" ht="15" customHeight="1">
      <c r="B43" s="288"/>
      <c r="C43" s="289"/>
      <c r="D43" s="287"/>
      <c r="E43" s="291" t="s">
        <v>161</v>
      </c>
      <c r="F43" s="287"/>
      <c r="G43" s="415" t="s">
        <v>2652</v>
      </c>
      <c r="H43" s="415"/>
      <c r="I43" s="415"/>
      <c r="J43" s="415"/>
      <c r="K43" s="285"/>
    </row>
    <row r="44" spans="2:11" ht="12.75" customHeight="1">
      <c r="B44" s="288"/>
      <c r="C44" s="289"/>
      <c r="D44" s="287"/>
      <c r="E44" s="287"/>
      <c r="F44" s="287"/>
      <c r="G44" s="287"/>
      <c r="H44" s="287"/>
      <c r="I44" s="287"/>
      <c r="J44" s="287"/>
      <c r="K44" s="285"/>
    </row>
    <row r="45" spans="2:11" ht="15" customHeight="1">
      <c r="B45" s="288"/>
      <c r="C45" s="289"/>
      <c r="D45" s="415" t="s">
        <v>2653</v>
      </c>
      <c r="E45" s="415"/>
      <c r="F45" s="415"/>
      <c r="G45" s="415"/>
      <c r="H45" s="415"/>
      <c r="I45" s="415"/>
      <c r="J45" s="415"/>
      <c r="K45" s="285"/>
    </row>
    <row r="46" spans="2:11" ht="15" customHeight="1">
      <c r="B46" s="288"/>
      <c r="C46" s="289"/>
      <c r="D46" s="289"/>
      <c r="E46" s="415" t="s">
        <v>2654</v>
      </c>
      <c r="F46" s="415"/>
      <c r="G46" s="415"/>
      <c r="H46" s="415"/>
      <c r="I46" s="415"/>
      <c r="J46" s="415"/>
      <c r="K46" s="285"/>
    </row>
    <row r="47" spans="2:11" ht="15" customHeight="1">
      <c r="B47" s="288"/>
      <c r="C47" s="289"/>
      <c r="D47" s="289"/>
      <c r="E47" s="415" t="s">
        <v>2655</v>
      </c>
      <c r="F47" s="415"/>
      <c r="G47" s="415"/>
      <c r="H47" s="415"/>
      <c r="I47" s="415"/>
      <c r="J47" s="415"/>
      <c r="K47" s="285"/>
    </row>
    <row r="48" spans="2:11" ht="15" customHeight="1">
      <c r="B48" s="288"/>
      <c r="C48" s="289"/>
      <c r="D48" s="289"/>
      <c r="E48" s="415" t="s">
        <v>2656</v>
      </c>
      <c r="F48" s="415"/>
      <c r="G48" s="415"/>
      <c r="H48" s="415"/>
      <c r="I48" s="415"/>
      <c r="J48" s="415"/>
      <c r="K48" s="285"/>
    </row>
    <row r="49" spans="2:11" ht="15" customHeight="1">
      <c r="B49" s="288"/>
      <c r="C49" s="289"/>
      <c r="D49" s="415" t="s">
        <v>2657</v>
      </c>
      <c r="E49" s="415"/>
      <c r="F49" s="415"/>
      <c r="G49" s="415"/>
      <c r="H49" s="415"/>
      <c r="I49" s="415"/>
      <c r="J49" s="415"/>
      <c r="K49" s="285"/>
    </row>
    <row r="50" spans="2:11" ht="25.5" customHeight="1">
      <c r="B50" s="284"/>
      <c r="C50" s="416" t="s">
        <v>2658</v>
      </c>
      <c r="D50" s="416"/>
      <c r="E50" s="416"/>
      <c r="F50" s="416"/>
      <c r="G50" s="416"/>
      <c r="H50" s="416"/>
      <c r="I50" s="416"/>
      <c r="J50" s="416"/>
      <c r="K50" s="285"/>
    </row>
    <row r="51" spans="2:11" ht="5.25" customHeight="1">
      <c r="B51" s="284"/>
      <c r="C51" s="286"/>
      <c r="D51" s="286"/>
      <c r="E51" s="286"/>
      <c r="F51" s="286"/>
      <c r="G51" s="286"/>
      <c r="H51" s="286"/>
      <c r="I51" s="286"/>
      <c r="J51" s="286"/>
      <c r="K51" s="285"/>
    </row>
    <row r="52" spans="2:11" ht="15" customHeight="1">
      <c r="B52" s="284"/>
      <c r="C52" s="415" t="s">
        <v>2659</v>
      </c>
      <c r="D52" s="415"/>
      <c r="E52" s="415"/>
      <c r="F52" s="415"/>
      <c r="G52" s="415"/>
      <c r="H52" s="415"/>
      <c r="I52" s="415"/>
      <c r="J52" s="415"/>
      <c r="K52" s="285"/>
    </row>
    <row r="53" spans="2:11" ht="15" customHeight="1">
      <c r="B53" s="284"/>
      <c r="C53" s="415" t="s">
        <v>2660</v>
      </c>
      <c r="D53" s="415"/>
      <c r="E53" s="415"/>
      <c r="F53" s="415"/>
      <c r="G53" s="415"/>
      <c r="H53" s="415"/>
      <c r="I53" s="415"/>
      <c r="J53" s="415"/>
      <c r="K53" s="285"/>
    </row>
    <row r="54" spans="2:11" ht="12.75" customHeight="1">
      <c r="B54" s="284"/>
      <c r="C54" s="287"/>
      <c r="D54" s="287"/>
      <c r="E54" s="287"/>
      <c r="F54" s="287"/>
      <c r="G54" s="287"/>
      <c r="H54" s="287"/>
      <c r="I54" s="287"/>
      <c r="J54" s="287"/>
      <c r="K54" s="285"/>
    </row>
    <row r="55" spans="2:11" ht="15" customHeight="1">
      <c r="B55" s="284"/>
      <c r="C55" s="415" t="s">
        <v>2661</v>
      </c>
      <c r="D55" s="415"/>
      <c r="E55" s="415"/>
      <c r="F55" s="415"/>
      <c r="G55" s="415"/>
      <c r="H55" s="415"/>
      <c r="I55" s="415"/>
      <c r="J55" s="415"/>
      <c r="K55" s="285"/>
    </row>
    <row r="56" spans="2:11" ht="15" customHeight="1">
      <c r="B56" s="284"/>
      <c r="C56" s="289"/>
      <c r="D56" s="415" t="s">
        <v>2662</v>
      </c>
      <c r="E56" s="415"/>
      <c r="F56" s="415"/>
      <c r="G56" s="415"/>
      <c r="H56" s="415"/>
      <c r="I56" s="415"/>
      <c r="J56" s="415"/>
      <c r="K56" s="285"/>
    </row>
    <row r="57" spans="2:11" ht="15" customHeight="1">
      <c r="B57" s="284"/>
      <c r="C57" s="289"/>
      <c r="D57" s="415" t="s">
        <v>2663</v>
      </c>
      <c r="E57" s="415"/>
      <c r="F57" s="415"/>
      <c r="G57" s="415"/>
      <c r="H57" s="415"/>
      <c r="I57" s="415"/>
      <c r="J57" s="415"/>
      <c r="K57" s="285"/>
    </row>
    <row r="58" spans="2:11" ht="15" customHeight="1">
      <c r="B58" s="284"/>
      <c r="C58" s="289"/>
      <c r="D58" s="415" t="s">
        <v>2664</v>
      </c>
      <c r="E58" s="415"/>
      <c r="F58" s="415"/>
      <c r="G58" s="415"/>
      <c r="H58" s="415"/>
      <c r="I58" s="415"/>
      <c r="J58" s="415"/>
      <c r="K58" s="285"/>
    </row>
    <row r="59" spans="2:11" ht="15" customHeight="1">
      <c r="B59" s="284"/>
      <c r="C59" s="289"/>
      <c r="D59" s="415" t="s">
        <v>2665</v>
      </c>
      <c r="E59" s="415"/>
      <c r="F59" s="415"/>
      <c r="G59" s="415"/>
      <c r="H59" s="415"/>
      <c r="I59" s="415"/>
      <c r="J59" s="415"/>
      <c r="K59" s="285"/>
    </row>
    <row r="60" spans="2:11" ht="15" customHeight="1">
      <c r="B60" s="284"/>
      <c r="C60" s="289"/>
      <c r="D60" s="414" t="s">
        <v>2666</v>
      </c>
      <c r="E60" s="414"/>
      <c r="F60" s="414"/>
      <c r="G60" s="414"/>
      <c r="H60" s="414"/>
      <c r="I60" s="414"/>
      <c r="J60" s="414"/>
      <c r="K60" s="285"/>
    </row>
    <row r="61" spans="2:11" ht="15" customHeight="1">
      <c r="B61" s="284"/>
      <c r="C61" s="289"/>
      <c r="D61" s="415" t="s">
        <v>2667</v>
      </c>
      <c r="E61" s="415"/>
      <c r="F61" s="415"/>
      <c r="G61" s="415"/>
      <c r="H61" s="415"/>
      <c r="I61" s="415"/>
      <c r="J61" s="415"/>
      <c r="K61" s="285"/>
    </row>
    <row r="62" spans="2:11" ht="12.75" customHeight="1">
      <c r="B62" s="284"/>
      <c r="C62" s="289"/>
      <c r="D62" s="289"/>
      <c r="E62" s="292"/>
      <c r="F62" s="289"/>
      <c r="G62" s="289"/>
      <c r="H62" s="289"/>
      <c r="I62" s="289"/>
      <c r="J62" s="289"/>
      <c r="K62" s="285"/>
    </row>
    <row r="63" spans="2:11" ht="15" customHeight="1">
      <c r="B63" s="284"/>
      <c r="C63" s="289"/>
      <c r="D63" s="415" t="s">
        <v>2668</v>
      </c>
      <c r="E63" s="415"/>
      <c r="F63" s="415"/>
      <c r="G63" s="415"/>
      <c r="H63" s="415"/>
      <c r="I63" s="415"/>
      <c r="J63" s="415"/>
      <c r="K63" s="285"/>
    </row>
    <row r="64" spans="2:11" ht="15" customHeight="1">
      <c r="B64" s="284"/>
      <c r="C64" s="289"/>
      <c r="D64" s="414" t="s">
        <v>2669</v>
      </c>
      <c r="E64" s="414"/>
      <c r="F64" s="414"/>
      <c r="G64" s="414"/>
      <c r="H64" s="414"/>
      <c r="I64" s="414"/>
      <c r="J64" s="414"/>
      <c r="K64" s="285"/>
    </row>
    <row r="65" spans="2:11" ht="15" customHeight="1">
      <c r="B65" s="284"/>
      <c r="C65" s="289"/>
      <c r="D65" s="415" t="s">
        <v>2670</v>
      </c>
      <c r="E65" s="415"/>
      <c r="F65" s="415"/>
      <c r="G65" s="415"/>
      <c r="H65" s="415"/>
      <c r="I65" s="415"/>
      <c r="J65" s="415"/>
      <c r="K65" s="285"/>
    </row>
    <row r="66" spans="2:11" ht="15" customHeight="1">
      <c r="B66" s="284"/>
      <c r="C66" s="289"/>
      <c r="D66" s="415" t="s">
        <v>2671</v>
      </c>
      <c r="E66" s="415"/>
      <c r="F66" s="415"/>
      <c r="G66" s="415"/>
      <c r="H66" s="415"/>
      <c r="I66" s="415"/>
      <c r="J66" s="415"/>
      <c r="K66" s="285"/>
    </row>
    <row r="67" spans="2:11" ht="15" customHeight="1">
      <c r="B67" s="284"/>
      <c r="C67" s="289"/>
      <c r="D67" s="415" t="s">
        <v>2672</v>
      </c>
      <c r="E67" s="415"/>
      <c r="F67" s="415"/>
      <c r="G67" s="415"/>
      <c r="H67" s="415"/>
      <c r="I67" s="415"/>
      <c r="J67" s="415"/>
      <c r="K67" s="285"/>
    </row>
    <row r="68" spans="2:11" ht="15" customHeight="1">
      <c r="B68" s="284"/>
      <c r="C68" s="289"/>
      <c r="D68" s="415" t="s">
        <v>2673</v>
      </c>
      <c r="E68" s="415"/>
      <c r="F68" s="415"/>
      <c r="G68" s="415"/>
      <c r="H68" s="415"/>
      <c r="I68" s="415"/>
      <c r="J68" s="415"/>
      <c r="K68" s="285"/>
    </row>
    <row r="69" spans="2:11" ht="12.75" customHeight="1">
      <c r="B69" s="293"/>
      <c r="C69" s="294"/>
      <c r="D69" s="294"/>
      <c r="E69" s="294"/>
      <c r="F69" s="294"/>
      <c r="G69" s="294"/>
      <c r="H69" s="294"/>
      <c r="I69" s="294"/>
      <c r="J69" s="294"/>
      <c r="K69" s="295"/>
    </row>
    <row r="70" spans="2:11" ht="18.75" customHeight="1">
      <c r="B70" s="296"/>
      <c r="C70" s="296"/>
      <c r="D70" s="296"/>
      <c r="E70" s="296"/>
      <c r="F70" s="296"/>
      <c r="G70" s="296"/>
      <c r="H70" s="296"/>
      <c r="I70" s="296"/>
      <c r="J70" s="296"/>
      <c r="K70" s="297"/>
    </row>
    <row r="71" spans="2:11" ht="18.75" customHeight="1">
      <c r="B71" s="297"/>
      <c r="C71" s="297"/>
      <c r="D71" s="297"/>
      <c r="E71" s="297"/>
      <c r="F71" s="297"/>
      <c r="G71" s="297"/>
      <c r="H71" s="297"/>
      <c r="I71" s="297"/>
      <c r="J71" s="297"/>
      <c r="K71" s="297"/>
    </row>
    <row r="72" spans="2:11" ht="7.5" customHeight="1">
      <c r="B72" s="298"/>
      <c r="C72" s="299"/>
      <c r="D72" s="299"/>
      <c r="E72" s="299"/>
      <c r="F72" s="299"/>
      <c r="G72" s="299"/>
      <c r="H72" s="299"/>
      <c r="I72" s="299"/>
      <c r="J72" s="299"/>
      <c r="K72" s="300"/>
    </row>
    <row r="73" spans="2:11" ht="45" customHeight="1">
      <c r="B73" s="301"/>
      <c r="C73" s="413" t="s">
        <v>114</v>
      </c>
      <c r="D73" s="413"/>
      <c r="E73" s="413"/>
      <c r="F73" s="413"/>
      <c r="G73" s="413"/>
      <c r="H73" s="413"/>
      <c r="I73" s="413"/>
      <c r="J73" s="413"/>
      <c r="K73" s="302"/>
    </row>
    <row r="74" spans="2:11" ht="17.25" customHeight="1">
      <c r="B74" s="301"/>
      <c r="C74" s="303" t="s">
        <v>2674</v>
      </c>
      <c r="D74" s="303"/>
      <c r="E74" s="303"/>
      <c r="F74" s="303" t="s">
        <v>2675</v>
      </c>
      <c r="G74" s="304"/>
      <c r="H74" s="303" t="s">
        <v>157</v>
      </c>
      <c r="I74" s="303" t="s">
        <v>57</v>
      </c>
      <c r="J74" s="303" t="s">
        <v>2676</v>
      </c>
      <c r="K74" s="302"/>
    </row>
    <row r="75" spans="2:11" ht="17.25" customHeight="1">
      <c r="B75" s="301"/>
      <c r="C75" s="305" t="s">
        <v>2677</v>
      </c>
      <c r="D75" s="305"/>
      <c r="E75" s="305"/>
      <c r="F75" s="306" t="s">
        <v>2678</v>
      </c>
      <c r="G75" s="307"/>
      <c r="H75" s="305"/>
      <c r="I75" s="305"/>
      <c r="J75" s="305" t="s">
        <v>2679</v>
      </c>
      <c r="K75" s="302"/>
    </row>
    <row r="76" spans="2:11" ht="5.25" customHeight="1">
      <c r="B76" s="301"/>
      <c r="C76" s="308"/>
      <c r="D76" s="308"/>
      <c r="E76" s="308"/>
      <c r="F76" s="308"/>
      <c r="G76" s="309"/>
      <c r="H76" s="308"/>
      <c r="I76" s="308"/>
      <c r="J76" s="308"/>
      <c r="K76" s="302"/>
    </row>
    <row r="77" spans="2:11" ht="15" customHeight="1">
      <c r="B77" s="301"/>
      <c r="C77" s="291" t="s">
        <v>53</v>
      </c>
      <c r="D77" s="308"/>
      <c r="E77" s="308"/>
      <c r="F77" s="310" t="s">
        <v>2680</v>
      </c>
      <c r="G77" s="309"/>
      <c r="H77" s="291" t="s">
        <v>2681</v>
      </c>
      <c r="I77" s="291" t="s">
        <v>2682</v>
      </c>
      <c r="J77" s="291">
        <v>20</v>
      </c>
      <c r="K77" s="302"/>
    </row>
    <row r="78" spans="2:11" ht="15" customHeight="1">
      <c r="B78" s="301"/>
      <c r="C78" s="291" t="s">
        <v>2683</v>
      </c>
      <c r="D78" s="291"/>
      <c r="E78" s="291"/>
      <c r="F78" s="310" t="s">
        <v>2680</v>
      </c>
      <c r="G78" s="309"/>
      <c r="H78" s="291" t="s">
        <v>2684</v>
      </c>
      <c r="I78" s="291" t="s">
        <v>2682</v>
      </c>
      <c r="J78" s="291">
        <v>120</v>
      </c>
      <c r="K78" s="302"/>
    </row>
    <row r="79" spans="2:11" ht="15" customHeight="1">
      <c r="B79" s="311"/>
      <c r="C79" s="291" t="s">
        <v>2685</v>
      </c>
      <c r="D79" s="291"/>
      <c r="E79" s="291"/>
      <c r="F79" s="310" t="s">
        <v>2686</v>
      </c>
      <c r="G79" s="309"/>
      <c r="H79" s="291" t="s">
        <v>2687</v>
      </c>
      <c r="I79" s="291" t="s">
        <v>2682</v>
      </c>
      <c r="J79" s="291">
        <v>50</v>
      </c>
      <c r="K79" s="302"/>
    </row>
    <row r="80" spans="2:11" ht="15" customHeight="1">
      <c r="B80" s="311"/>
      <c r="C80" s="291" t="s">
        <v>2688</v>
      </c>
      <c r="D80" s="291"/>
      <c r="E80" s="291"/>
      <c r="F80" s="310" t="s">
        <v>2680</v>
      </c>
      <c r="G80" s="309"/>
      <c r="H80" s="291" t="s">
        <v>2689</v>
      </c>
      <c r="I80" s="291" t="s">
        <v>2690</v>
      </c>
      <c r="J80" s="291"/>
      <c r="K80" s="302"/>
    </row>
    <row r="81" spans="2:11" ht="15" customHeight="1">
      <c r="B81" s="311"/>
      <c r="C81" s="312" t="s">
        <v>2691</v>
      </c>
      <c r="D81" s="312"/>
      <c r="E81" s="312"/>
      <c r="F81" s="313" t="s">
        <v>2686</v>
      </c>
      <c r="G81" s="312"/>
      <c r="H81" s="312" t="s">
        <v>2692</v>
      </c>
      <c r="I81" s="312" t="s">
        <v>2682</v>
      </c>
      <c r="J81" s="312">
        <v>15</v>
      </c>
      <c r="K81" s="302"/>
    </row>
    <row r="82" spans="2:11" ht="15" customHeight="1">
      <c r="B82" s="311"/>
      <c r="C82" s="312" t="s">
        <v>2693</v>
      </c>
      <c r="D82" s="312"/>
      <c r="E82" s="312"/>
      <c r="F82" s="313" t="s">
        <v>2686</v>
      </c>
      <c r="G82" s="312"/>
      <c r="H82" s="312" t="s">
        <v>2694</v>
      </c>
      <c r="I82" s="312" t="s">
        <v>2682</v>
      </c>
      <c r="J82" s="312">
        <v>15</v>
      </c>
      <c r="K82" s="302"/>
    </row>
    <row r="83" spans="2:11" ht="15" customHeight="1">
      <c r="B83" s="311"/>
      <c r="C83" s="312" t="s">
        <v>2695</v>
      </c>
      <c r="D83" s="312"/>
      <c r="E83" s="312"/>
      <c r="F83" s="313" t="s">
        <v>2686</v>
      </c>
      <c r="G83" s="312"/>
      <c r="H83" s="312" t="s">
        <v>2696</v>
      </c>
      <c r="I83" s="312" t="s">
        <v>2682</v>
      </c>
      <c r="J83" s="312">
        <v>20</v>
      </c>
      <c r="K83" s="302"/>
    </row>
    <row r="84" spans="2:11" ht="15" customHeight="1">
      <c r="B84" s="311"/>
      <c r="C84" s="312" t="s">
        <v>2697</v>
      </c>
      <c r="D84" s="312"/>
      <c r="E84" s="312"/>
      <c r="F84" s="313" t="s">
        <v>2686</v>
      </c>
      <c r="G84" s="312"/>
      <c r="H84" s="312" t="s">
        <v>2698</v>
      </c>
      <c r="I84" s="312" t="s">
        <v>2682</v>
      </c>
      <c r="J84" s="312">
        <v>20</v>
      </c>
      <c r="K84" s="302"/>
    </row>
    <row r="85" spans="2:11" ht="15" customHeight="1">
      <c r="B85" s="311"/>
      <c r="C85" s="291" t="s">
        <v>2699</v>
      </c>
      <c r="D85" s="291"/>
      <c r="E85" s="291"/>
      <c r="F85" s="310" t="s">
        <v>2686</v>
      </c>
      <c r="G85" s="309"/>
      <c r="H85" s="291" t="s">
        <v>2700</v>
      </c>
      <c r="I85" s="291" t="s">
        <v>2682</v>
      </c>
      <c r="J85" s="291">
        <v>50</v>
      </c>
      <c r="K85" s="302"/>
    </row>
    <row r="86" spans="2:11" ht="15" customHeight="1">
      <c r="B86" s="311"/>
      <c r="C86" s="291" t="s">
        <v>2701</v>
      </c>
      <c r="D86" s="291"/>
      <c r="E86" s="291"/>
      <c r="F86" s="310" t="s">
        <v>2686</v>
      </c>
      <c r="G86" s="309"/>
      <c r="H86" s="291" t="s">
        <v>2702</v>
      </c>
      <c r="I86" s="291" t="s">
        <v>2682</v>
      </c>
      <c r="J86" s="291">
        <v>20</v>
      </c>
      <c r="K86" s="302"/>
    </row>
    <row r="87" spans="2:11" ht="15" customHeight="1">
      <c r="B87" s="311"/>
      <c r="C87" s="291" t="s">
        <v>2703</v>
      </c>
      <c r="D87" s="291"/>
      <c r="E87" s="291"/>
      <c r="F87" s="310" t="s">
        <v>2686</v>
      </c>
      <c r="G87" s="309"/>
      <c r="H87" s="291" t="s">
        <v>2704</v>
      </c>
      <c r="I87" s="291" t="s">
        <v>2682</v>
      </c>
      <c r="J87" s="291">
        <v>20</v>
      </c>
      <c r="K87" s="302"/>
    </row>
    <row r="88" spans="2:11" ht="15" customHeight="1">
      <c r="B88" s="311"/>
      <c r="C88" s="291" t="s">
        <v>2705</v>
      </c>
      <c r="D88" s="291"/>
      <c r="E88" s="291"/>
      <c r="F88" s="310" t="s">
        <v>2686</v>
      </c>
      <c r="G88" s="309"/>
      <c r="H88" s="291" t="s">
        <v>2706</v>
      </c>
      <c r="I88" s="291" t="s">
        <v>2682</v>
      </c>
      <c r="J88" s="291">
        <v>50</v>
      </c>
      <c r="K88" s="302"/>
    </row>
    <row r="89" spans="2:11" ht="15" customHeight="1">
      <c r="B89" s="311"/>
      <c r="C89" s="291" t="s">
        <v>2707</v>
      </c>
      <c r="D89" s="291"/>
      <c r="E89" s="291"/>
      <c r="F89" s="310" t="s">
        <v>2686</v>
      </c>
      <c r="G89" s="309"/>
      <c r="H89" s="291" t="s">
        <v>2707</v>
      </c>
      <c r="I89" s="291" t="s">
        <v>2682</v>
      </c>
      <c r="J89" s="291">
        <v>50</v>
      </c>
      <c r="K89" s="302"/>
    </row>
    <row r="90" spans="2:11" ht="15" customHeight="1">
      <c r="B90" s="311"/>
      <c r="C90" s="291" t="s">
        <v>162</v>
      </c>
      <c r="D90" s="291"/>
      <c r="E90" s="291"/>
      <c r="F90" s="310" t="s">
        <v>2686</v>
      </c>
      <c r="G90" s="309"/>
      <c r="H90" s="291" t="s">
        <v>2708</v>
      </c>
      <c r="I90" s="291" t="s">
        <v>2682</v>
      </c>
      <c r="J90" s="291">
        <v>255</v>
      </c>
      <c r="K90" s="302"/>
    </row>
    <row r="91" spans="2:11" ht="15" customHeight="1">
      <c r="B91" s="311"/>
      <c r="C91" s="291" t="s">
        <v>2709</v>
      </c>
      <c r="D91" s="291"/>
      <c r="E91" s="291"/>
      <c r="F91" s="310" t="s">
        <v>2680</v>
      </c>
      <c r="G91" s="309"/>
      <c r="H91" s="291" t="s">
        <v>2710</v>
      </c>
      <c r="I91" s="291" t="s">
        <v>2711</v>
      </c>
      <c r="J91" s="291"/>
      <c r="K91" s="302"/>
    </row>
    <row r="92" spans="2:11" ht="15" customHeight="1">
      <c r="B92" s="311"/>
      <c r="C92" s="291" t="s">
        <v>2712</v>
      </c>
      <c r="D92" s="291"/>
      <c r="E92" s="291"/>
      <c r="F92" s="310" t="s">
        <v>2680</v>
      </c>
      <c r="G92" s="309"/>
      <c r="H92" s="291" t="s">
        <v>2713</v>
      </c>
      <c r="I92" s="291" t="s">
        <v>2714</v>
      </c>
      <c r="J92" s="291"/>
      <c r="K92" s="302"/>
    </row>
    <row r="93" spans="2:11" ht="15" customHeight="1">
      <c r="B93" s="311"/>
      <c r="C93" s="291" t="s">
        <v>2715</v>
      </c>
      <c r="D93" s="291"/>
      <c r="E93" s="291"/>
      <c r="F93" s="310" t="s">
        <v>2680</v>
      </c>
      <c r="G93" s="309"/>
      <c r="H93" s="291" t="s">
        <v>2715</v>
      </c>
      <c r="I93" s="291" t="s">
        <v>2714</v>
      </c>
      <c r="J93" s="291"/>
      <c r="K93" s="302"/>
    </row>
    <row r="94" spans="2:11" ht="15" customHeight="1">
      <c r="B94" s="311"/>
      <c r="C94" s="291" t="s">
        <v>38</v>
      </c>
      <c r="D94" s="291"/>
      <c r="E94" s="291"/>
      <c r="F94" s="310" t="s">
        <v>2680</v>
      </c>
      <c r="G94" s="309"/>
      <c r="H94" s="291" t="s">
        <v>2716</v>
      </c>
      <c r="I94" s="291" t="s">
        <v>2714</v>
      </c>
      <c r="J94" s="291"/>
      <c r="K94" s="302"/>
    </row>
    <row r="95" spans="2:11" ht="15" customHeight="1">
      <c r="B95" s="311"/>
      <c r="C95" s="291" t="s">
        <v>48</v>
      </c>
      <c r="D95" s="291"/>
      <c r="E95" s="291"/>
      <c r="F95" s="310" t="s">
        <v>2680</v>
      </c>
      <c r="G95" s="309"/>
      <c r="H95" s="291" t="s">
        <v>2717</v>
      </c>
      <c r="I95" s="291" t="s">
        <v>2714</v>
      </c>
      <c r="J95" s="291"/>
      <c r="K95" s="302"/>
    </row>
    <row r="96" spans="2:11" ht="15" customHeight="1">
      <c r="B96" s="314"/>
      <c r="C96" s="315"/>
      <c r="D96" s="315"/>
      <c r="E96" s="315"/>
      <c r="F96" s="315"/>
      <c r="G96" s="315"/>
      <c r="H96" s="315"/>
      <c r="I96" s="315"/>
      <c r="J96" s="315"/>
      <c r="K96" s="316"/>
    </row>
    <row r="97" spans="2:11" ht="18.75" customHeight="1">
      <c r="B97" s="317"/>
      <c r="C97" s="318"/>
      <c r="D97" s="318"/>
      <c r="E97" s="318"/>
      <c r="F97" s="318"/>
      <c r="G97" s="318"/>
      <c r="H97" s="318"/>
      <c r="I97" s="318"/>
      <c r="J97" s="318"/>
      <c r="K97" s="317"/>
    </row>
    <row r="98" spans="2:11" ht="18.75" customHeight="1">
      <c r="B98" s="297"/>
      <c r="C98" s="297"/>
      <c r="D98" s="297"/>
      <c r="E98" s="297"/>
      <c r="F98" s="297"/>
      <c r="G98" s="297"/>
      <c r="H98" s="297"/>
      <c r="I98" s="297"/>
      <c r="J98" s="297"/>
      <c r="K98" s="297"/>
    </row>
    <row r="99" spans="2:11" ht="7.5" customHeight="1">
      <c r="B99" s="298"/>
      <c r="C99" s="299"/>
      <c r="D99" s="299"/>
      <c r="E99" s="299"/>
      <c r="F99" s="299"/>
      <c r="G99" s="299"/>
      <c r="H99" s="299"/>
      <c r="I99" s="299"/>
      <c r="J99" s="299"/>
      <c r="K99" s="300"/>
    </row>
    <row r="100" spans="2:11" ht="45" customHeight="1">
      <c r="B100" s="301"/>
      <c r="C100" s="413" t="s">
        <v>2718</v>
      </c>
      <c r="D100" s="413"/>
      <c r="E100" s="413"/>
      <c r="F100" s="413"/>
      <c r="G100" s="413"/>
      <c r="H100" s="413"/>
      <c r="I100" s="413"/>
      <c r="J100" s="413"/>
      <c r="K100" s="302"/>
    </row>
    <row r="101" spans="2:11" ht="17.25" customHeight="1">
      <c r="B101" s="301"/>
      <c r="C101" s="303" t="s">
        <v>2674</v>
      </c>
      <c r="D101" s="303"/>
      <c r="E101" s="303"/>
      <c r="F101" s="303" t="s">
        <v>2675</v>
      </c>
      <c r="G101" s="304"/>
      <c r="H101" s="303" t="s">
        <v>157</v>
      </c>
      <c r="I101" s="303" t="s">
        <v>57</v>
      </c>
      <c r="J101" s="303" t="s">
        <v>2676</v>
      </c>
      <c r="K101" s="302"/>
    </row>
    <row r="102" spans="2:11" ht="17.25" customHeight="1">
      <c r="B102" s="301"/>
      <c r="C102" s="305" t="s">
        <v>2677</v>
      </c>
      <c r="D102" s="305"/>
      <c r="E102" s="305"/>
      <c r="F102" s="306" t="s">
        <v>2678</v>
      </c>
      <c r="G102" s="307"/>
      <c r="H102" s="305"/>
      <c r="I102" s="305"/>
      <c r="J102" s="305" t="s">
        <v>2679</v>
      </c>
      <c r="K102" s="302"/>
    </row>
    <row r="103" spans="2:11" ht="5.25" customHeight="1">
      <c r="B103" s="301"/>
      <c r="C103" s="303"/>
      <c r="D103" s="303"/>
      <c r="E103" s="303"/>
      <c r="F103" s="303"/>
      <c r="G103" s="319"/>
      <c r="H103" s="303"/>
      <c r="I103" s="303"/>
      <c r="J103" s="303"/>
      <c r="K103" s="302"/>
    </row>
    <row r="104" spans="2:11" ht="15" customHeight="1">
      <c r="B104" s="301"/>
      <c r="C104" s="291" t="s">
        <v>53</v>
      </c>
      <c r="D104" s="308"/>
      <c r="E104" s="308"/>
      <c r="F104" s="310" t="s">
        <v>2680</v>
      </c>
      <c r="G104" s="319"/>
      <c r="H104" s="291" t="s">
        <v>2719</v>
      </c>
      <c r="I104" s="291" t="s">
        <v>2682</v>
      </c>
      <c r="J104" s="291">
        <v>20</v>
      </c>
      <c r="K104" s="302"/>
    </row>
    <row r="105" spans="2:11" ht="15" customHeight="1">
      <c r="B105" s="301"/>
      <c r="C105" s="291" t="s">
        <v>2683</v>
      </c>
      <c r="D105" s="291"/>
      <c r="E105" s="291"/>
      <c r="F105" s="310" t="s">
        <v>2680</v>
      </c>
      <c r="G105" s="291"/>
      <c r="H105" s="291" t="s">
        <v>2719</v>
      </c>
      <c r="I105" s="291" t="s">
        <v>2682</v>
      </c>
      <c r="J105" s="291">
        <v>120</v>
      </c>
      <c r="K105" s="302"/>
    </row>
    <row r="106" spans="2:11" ht="15" customHeight="1">
      <c r="B106" s="311"/>
      <c r="C106" s="291" t="s">
        <v>2685</v>
      </c>
      <c r="D106" s="291"/>
      <c r="E106" s="291"/>
      <c r="F106" s="310" t="s">
        <v>2686</v>
      </c>
      <c r="G106" s="291"/>
      <c r="H106" s="291" t="s">
        <v>2719</v>
      </c>
      <c r="I106" s="291" t="s">
        <v>2682</v>
      </c>
      <c r="J106" s="291">
        <v>50</v>
      </c>
      <c r="K106" s="302"/>
    </row>
    <row r="107" spans="2:11" ht="15" customHeight="1">
      <c r="B107" s="311"/>
      <c r="C107" s="291" t="s">
        <v>2688</v>
      </c>
      <c r="D107" s="291"/>
      <c r="E107" s="291"/>
      <c r="F107" s="310" t="s">
        <v>2680</v>
      </c>
      <c r="G107" s="291"/>
      <c r="H107" s="291" t="s">
        <v>2719</v>
      </c>
      <c r="I107" s="291" t="s">
        <v>2690</v>
      </c>
      <c r="J107" s="291"/>
      <c r="K107" s="302"/>
    </row>
    <row r="108" spans="2:11" ht="15" customHeight="1">
      <c r="B108" s="311"/>
      <c r="C108" s="291" t="s">
        <v>2699</v>
      </c>
      <c r="D108" s="291"/>
      <c r="E108" s="291"/>
      <c r="F108" s="310" t="s">
        <v>2686</v>
      </c>
      <c r="G108" s="291"/>
      <c r="H108" s="291" t="s">
        <v>2719</v>
      </c>
      <c r="I108" s="291" t="s">
        <v>2682</v>
      </c>
      <c r="J108" s="291">
        <v>50</v>
      </c>
      <c r="K108" s="302"/>
    </row>
    <row r="109" spans="2:11" ht="15" customHeight="1">
      <c r="B109" s="311"/>
      <c r="C109" s="291" t="s">
        <v>2707</v>
      </c>
      <c r="D109" s="291"/>
      <c r="E109" s="291"/>
      <c r="F109" s="310" t="s">
        <v>2686</v>
      </c>
      <c r="G109" s="291"/>
      <c r="H109" s="291" t="s">
        <v>2719</v>
      </c>
      <c r="I109" s="291" t="s">
        <v>2682</v>
      </c>
      <c r="J109" s="291">
        <v>50</v>
      </c>
      <c r="K109" s="302"/>
    </row>
    <row r="110" spans="2:11" ht="15" customHeight="1">
      <c r="B110" s="311"/>
      <c r="C110" s="291" t="s">
        <v>2705</v>
      </c>
      <c r="D110" s="291"/>
      <c r="E110" s="291"/>
      <c r="F110" s="310" t="s">
        <v>2686</v>
      </c>
      <c r="G110" s="291"/>
      <c r="H110" s="291" t="s">
        <v>2719</v>
      </c>
      <c r="I110" s="291" t="s">
        <v>2682</v>
      </c>
      <c r="J110" s="291">
        <v>50</v>
      </c>
      <c r="K110" s="302"/>
    </row>
    <row r="111" spans="2:11" ht="15" customHeight="1">
      <c r="B111" s="311"/>
      <c r="C111" s="291" t="s">
        <v>53</v>
      </c>
      <c r="D111" s="291"/>
      <c r="E111" s="291"/>
      <c r="F111" s="310" t="s">
        <v>2680</v>
      </c>
      <c r="G111" s="291"/>
      <c r="H111" s="291" t="s">
        <v>2720</v>
      </c>
      <c r="I111" s="291" t="s">
        <v>2682</v>
      </c>
      <c r="J111" s="291">
        <v>20</v>
      </c>
      <c r="K111" s="302"/>
    </row>
    <row r="112" spans="2:11" ht="15" customHeight="1">
      <c r="B112" s="311"/>
      <c r="C112" s="291" t="s">
        <v>2721</v>
      </c>
      <c r="D112" s="291"/>
      <c r="E112" s="291"/>
      <c r="F112" s="310" t="s">
        <v>2680</v>
      </c>
      <c r="G112" s="291"/>
      <c r="H112" s="291" t="s">
        <v>2722</v>
      </c>
      <c r="I112" s="291" t="s">
        <v>2682</v>
      </c>
      <c r="J112" s="291">
        <v>120</v>
      </c>
      <c r="K112" s="302"/>
    </row>
    <row r="113" spans="2:11" ht="15" customHeight="1">
      <c r="B113" s="311"/>
      <c r="C113" s="291" t="s">
        <v>38</v>
      </c>
      <c r="D113" s="291"/>
      <c r="E113" s="291"/>
      <c r="F113" s="310" t="s">
        <v>2680</v>
      </c>
      <c r="G113" s="291"/>
      <c r="H113" s="291" t="s">
        <v>2723</v>
      </c>
      <c r="I113" s="291" t="s">
        <v>2714</v>
      </c>
      <c r="J113" s="291"/>
      <c r="K113" s="302"/>
    </row>
    <row r="114" spans="2:11" ht="15" customHeight="1">
      <c r="B114" s="311"/>
      <c r="C114" s="291" t="s">
        <v>48</v>
      </c>
      <c r="D114" s="291"/>
      <c r="E114" s="291"/>
      <c r="F114" s="310" t="s">
        <v>2680</v>
      </c>
      <c r="G114" s="291"/>
      <c r="H114" s="291" t="s">
        <v>2724</v>
      </c>
      <c r="I114" s="291" t="s">
        <v>2714</v>
      </c>
      <c r="J114" s="291"/>
      <c r="K114" s="302"/>
    </row>
    <row r="115" spans="2:11" ht="15" customHeight="1">
      <c r="B115" s="311"/>
      <c r="C115" s="291" t="s">
        <v>57</v>
      </c>
      <c r="D115" s="291"/>
      <c r="E115" s="291"/>
      <c r="F115" s="310" t="s">
        <v>2680</v>
      </c>
      <c r="G115" s="291"/>
      <c r="H115" s="291" t="s">
        <v>2725</v>
      </c>
      <c r="I115" s="291" t="s">
        <v>2726</v>
      </c>
      <c r="J115" s="291"/>
      <c r="K115" s="302"/>
    </row>
    <row r="116" spans="2:11" ht="15" customHeight="1">
      <c r="B116" s="314"/>
      <c r="C116" s="320"/>
      <c r="D116" s="320"/>
      <c r="E116" s="320"/>
      <c r="F116" s="320"/>
      <c r="G116" s="320"/>
      <c r="H116" s="320"/>
      <c r="I116" s="320"/>
      <c r="J116" s="320"/>
      <c r="K116" s="316"/>
    </row>
    <row r="117" spans="2:11" ht="18.75" customHeight="1">
      <c r="B117" s="321"/>
      <c r="C117" s="287"/>
      <c r="D117" s="287"/>
      <c r="E117" s="287"/>
      <c r="F117" s="322"/>
      <c r="G117" s="287"/>
      <c r="H117" s="287"/>
      <c r="I117" s="287"/>
      <c r="J117" s="287"/>
      <c r="K117" s="321"/>
    </row>
    <row r="118" spans="2:11" ht="18.75" customHeight="1">
      <c r="B118" s="297"/>
      <c r="C118" s="297"/>
      <c r="D118" s="297"/>
      <c r="E118" s="297"/>
      <c r="F118" s="297"/>
      <c r="G118" s="297"/>
      <c r="H118" s="297"/>
      <c r="I118" s="297"/>
      <c r="J118" s="297"/>
      <c r="K118" s="297"/>
    </row>
    <row r="119" spans="2:11" ht="7.5" customHeight="1">
      <c r="B119" s="323"/>
      <c r="C119" s="324"/>
      <c r="D119" s="324"/>
      <c r="E119" s="324"/>
      <c r="F119" s="324"/>
      <c r="G119" s="324"/>
      <c r="H119" s="324"/>
      <c r="I119" s="324"/>
      <c r="J119" s="324"/>
      <c r="K119" s="325"/>
    </row>
    <row r="120" spans="2:11" ht="45" customHeight="1">
      <c r="B120" s="326"/>
      <c r="C120" s="412" t="s">
        <v>2727</v>
      </c>
      <c r="D120" s="412"/>
      <c r="E120" s="412"/>
      <c r="F120" s="412"/>
      <c r="G120" s="412"/>
      <c r="H120" s="412"/>
      <c r="I120" s="412"/>
      <c r="J120" s="412"/>
      <c r="K120" s="327"/>
    </row>
    <row r="121" spans="2:11" ht="17.25" customHeight="1">
      <c r="B121" s="328"/>
      <c r="C121" s="303" t="s">
        <v>2674</v>
      </c>
      <c r="D121" s="303"/>
      <c r="E121" s="303"/>
      <c r="F121" s="303" t="s">
        <v>2675</v>
      </c>
      <c r="G121" s="304"/>
      <c r="H121" s="303" t="s">
        <v>157</v>
      </c>
      <c r="I121" s="303" t="s">
        <v>57</v>
      </c>
      <c r="J121" s="303" t="s">
        <v>2676</v>
      </c>
      <c r="K121" s="329"/>
    </row>
    <row r="122" spans="2:11" ht="17.25" customHeight="1">
      <c r="B122" s="328"/>
      <c r="C122" s="305" t="s">
        <v>2677</v>
      </c>
      <c r="D122" s="305"/>
      <c r="E122" s="305"/>
      <c r="F122" s="306" t="s">
        <v>2678</v>
      </c>
      <c r="G122" s="307"/>
      <c r="H122" s="305"/>
      <c r="I122" s="305"/>
      <c r="J122" s="305" t="s">
        <v>2679</v>
      </c>
      <c r="K122" s="329"/>
    </row>
    <row r="123" spans="2:11" ht="5.25" customHeight="1">
      <c r="B123" s="330"/>
      <c r="C123" s="308"/>
      <c r="D123" s="308"/>
      <c r="E123" s="308"/>
      <c r="F123" s="308"/>
      <c r="G123" s="291"/>
      <c r="H123" s="308"/>
      <c r="I123" s="308"/>
      <c r="J123" s="308"/>
      <c r="K123" s="331"/>
    </row>
    <row r="124" spans="2:11" ht="15" customHeight="1">
      <c r="B124" s="330"/>
      <c r="C124" s="291" t="s">
        <v>2683</v>
      </c>
      <c r="D124" s="308"/>
      <c r="E124" s="308"/>
      <c r="F124" s="310" t="s">
        <v>2680</v>
      </c>
      <c r="G124" s="291"/>
      <c r="H124" s="291" t="s">
        <v>2719</v>
      </c>
      <c r="I124" s="291" t="s">
        <v>2682</v>
      </c>
      <c r="J124" s="291">
        <v>120</v>
      </c>
      <c r="K124" s="332"/>
    </row>
    <row r="125" spans="2:11" ht="15" customHeight="1">
      <c r="B125" s="330"/>
      <c r="C125" s="291" t="s">
        <v>2728</v>
      </c>
      <c r="D125" s="291"/>
      <c r="E125" s="291"/>
      <c r="F125" s="310" t="s">
        <v>2680</v>
      </c>
      <c r="G125" s="291"/>
      <c r="H125" s="291" t="s">
        <v>2729</v>
      </c>
      <c r="I125" s="291" t="s">
        <v>2682</v>
      </c>
      <c r="J125" s="291" t="s">
        <v>2730</v>
      </c>
      <c r="K125" s="332"/>
    </row>
    <row r="126" spans="2:11" ht="15" customHeight="1">
      <c r="B126" s="330"/>
      <c r="C126" s="291" t="s">
        <v>82</v>
      </c>
      <c r="D126" s="291"/>
      <c r="E126" s="291"/>
      <c r="F126" s="310" t="s">
        <v>2680</v>
      </c>
      <c r="G126" s="291"/>
      <c r="H126" s="291" t="s">
        <v>2731</v>
      </c>
      <c r="I126" s="291" t="s">
        <v>2682</v>
      </c>
      <c r="J126" s="291" t="s">
        <v>2730</v>
      </c>
      <c r="K126" s="332"/>
    </row>
    <row r="127" spans="2:11" ht="15" customHeight="1">
      <c r="B127" s="330"/>
      <c r="C127" s="291" t="s">
        <v>2691</v>
      </c>
      <c r="D127" s="291"/>
      <c r="E127" s="291"/>
      <c r="F127" s="310" t="s">
        <v>2686</v>
      </c>
      <c r="G127" s="291"/>
      <c r="H127" s="291" t="s">
        <v>2692</v>
      </c>
      <c r="I127" s="291" t="s">
        <v>2682</v>
      </c>
      <c r="J127" s="291">
        <v>15</v>
      </c>
      <c r="K127" s="332"/>
    </row>
    <row r="128" spans="2:11" ht="15" customHeight="1">
      <c r="B128" s="330"/>
      <c r="C128" s="312" t="s">
        <v>2693</v>
      </c>
      <c r="D128" s="312"/>
      <c r="E128" s="312"/>
      <c r="F128" s="313" t="s">
        <v>2686</v>
      </c>
      <c r="G128" s="312"/>
      <c r="H128" s="312" t="s">
        <v>2694</v>
      </c>
      <c r="I128" s="312" t="s">
        <v>2682</v>
      </c>
      <c r="J128" s="312">
        <v>15</v>
      </c>
      <c r="K128" s="332"/>
    </row>
    <row r="129" spans="2:11" ht="15" customHeight="1">
      <c r="B129" s="330"/>
      <c r="C129" s="312" t="s">
        <v>2695</v>
      </c>
      <c r="D129" s="312"/>
      <c r="E129" s="312"/>
      <c r="F129" s="313" t="s">
        <v>2686</v>
      </c>
      <c r="G129" s="312"/>
      <c r="H129" s="312" t="s">
        <v>2696</v>
      </c>
      <c r="I129" s="312" t="s">
        <v>2682</v>
      </c>
      <c r="J129" s="312">
        <v>20</v>
      </c>
      <c r="K129" s="332"/>
    </row>
    <row r="130" spans="2:11" ht="15" customHeight="1">
      <c r="B130" s="330"/>
      <c r="C130" s="312" t="s">
        <v>2697</v>
      </c>
      <c r="D130" s="312"/>
      <c r="E130" s="312"/>
      <c r="F130" s="313" t="s">
        <v>2686</v>
      </c>
      <c r="G130" s="312"/>
      <c r="H130" s="312" t="s">
        <v>2698</v>
      </c>
      <c r="I130" s="312" t="s">
        <v>2682</v>
      </c>
      <c r="J130" s="312">
        <v>20</v>
      </c>
      <c r="K130" s="332"/>
    </row>
    <row r="131" spans="2:11" ht="15" customHeight="1">
      <c r="B131" s="330"/>
      <c r="C131" s="291" t="s">
        <v>2685</v>
      </c>
      <c r="D131" s="291"/>
      <c r="E131" s="291"/>
      <c r="F131" s="310" t="s">
        <v>2686</v>
      </c>
      <c r="G131" s="291"/>
      <c r="H131" s="291" t="s">
        <v>2719</v>
      </c>
      <c r="I131" s="291" t="s">
        <v>2682</v>
      </c>
      <c r="J131" s="291">
        <v>50</v>
      </c>
      <c r="K131" s="332"/>
    </row>
    <row r="132" spans="2:11" ht="15" customHeight="1">
      <c r="B132" s="330"/>
      <c r="C132" s="291" t="s">
        <v>2699</v>
      </c>
      <c r="D132" s="291"/>
      <c r="E132" s="291"/>
      <c r="F132" s="310" t="s">
        <v>2686</v>
      </c>
      <c r="G132" s="291"/>
      <c r="H132" s="291" t="s">
        <v>2719</v>
      </c>
      <c r="I132" s="291" t="s">
        <v>2682</v>
      </c>
      <c r="J132" s="291">
        <v>50</v>
      </c>
      <c r="K132" s="332"/>
    </row>
    <row r="133" spans="2:11" ht="15" customHeight="1">
      <c r="B133" s="330"/>
      <c r="C133" s="291" t="s">
        <v>2705</v>
      </c>
      <c r="D133" s="291"/>
      <c r="E133" s="291"/>
      <c r="F133" s="310" t="s">
        <v>2686</v>
      </c>
      <c r="G133" s="291"/>
      <c r="H133" s="291" t="s">
        <v>2719</v>
      </c>
      <c r="I133" s="291" t="s">
        <v>2682</v>
      </c>
      <c r="J133" s="291">
        <v>50</v>
      </c>
      <c r="K133" s="332"/>
    </row>
    <row r="134" spans="2:11" ht="15" customHeight="1">
      <c r="B134" s="330"/>
      <c r="C134" s="291" t="s">
        <v>2707</v>
      </c>
      <c r="D134" s="291"/>
      <c r="E134" s="291"/>
      <c r="F134" s="310" t="s">
        <v>2686</v>
      </c>
      <c r="G134" s="291"/>
      <c r="H134" s="291" t="s">
        <v>2719</v>
      </c>
      <c r="I134" s="291" t="s">
        <v>2682</v>
      </c>
      <c r="J134" s="291">
        <v>50</v>
      </c>
      <c r="K134" s="332"/>
    </row>
    <row r="135" spans="2:11" ht="15" customHeight="1">
      <c r="B135" s="330"/>
      <c r="C135" s="291" t="s">
        <v>162</v>
      </c>
      <c r="D135" s="291"/>
      <c r="E135" s="291"/>
      <c r="F135" s="310" t="s">
        <v>2686</v>
      </c>
      <c r="G135" s="291"/>
      <c r="H135" s="291" t="s">
        <v>2732</v>
      </c>
      <c r="I135" s="291" t="s">
        <v>2682</v>
      </c>
      <c r="J135" s="291">
        <v>255</v>
      </c>
      <c r="K135" s="332"/>
    </row>
    <row r="136" spans="2:11" ht="15" customHeight="1">
      <c r="B136" s="330"/>
      <c r="C136" s="291" t="s">
        <v>2709</v>
      </c>
      <c r="D136" s="291"/>
      <c r="E136" s="291"/>
      <c r="F136" s="310" t="s">
        <v>2680</v>
      </c>
      <c r="G136" s="291"/>
      <c r="H136" s="291" t="s">
        <v>2733</v>
      </c>
      <c r="I136" s="291" t="s">
        <v>2711</v>
      </c>
      <c r="J136" s="291"/>
      <c r="K136" s="332"/>
    </row>
    <row r="137" spans="2:11" ht="15" customHeight="1">
      <c r="B137" s="330"/>
      <c r="C137" s="291" t="s">
        <v>2712</v>
      </c>
      <c r="D137" s="291"/>
      <c r="E137" s="291"/>
      <c r="F137" s="310" t="s">
        <v>2680</v>
      </c>
      <c r="G137" s="291"/>
      <c r="H137" s="291" t="s">
        <v>2734</v>
      </c>
      <c r="I137" s="291" t="s">
        <v>2714</v>
      </c>
      <c r="J137" s="291"/>
      <c r="K137" s="332"/>
    </row>
    <row r="138" spans="2:11" ht="15" customHeight="1">
      <c r="B138" s="330"/>
      <c r="C138" s="291" t="s">
        <v>2715</v>
      </c>
      <c r="D138" s="291"/>
      <c r="E138" s="291"/>
      <c r="F138" s="310" t="s">
        <v>2680</v>
      </c>
      <c r="G138" s="291"/>
      <c r="H138" s="291" t="s">
        <v>2715</v>
      </c>
      <c r="I138" s="291" t="s">
        <v>2714</v>
      </c>
      <c r="J138" s="291"/>
      <c r="K138" s="332"/>
    </row>
    <row r="139" spans="2:11" ht="15" customHeight="1">
      <c r="B139" s="330"/>
      <c r="C139" s="291" t="s">
        <v>38</v>
      </c>
      <c r="D139" s="291"/>
      <c r="E139" s="291"/>
      <c r="F139" s="310" t="s">
        <v>2680</v>
      </c>
      <c r="G139" s="291"/>
      <c r="H139" s="291" t="s">
        <v>2735</v>
      </c>
      <c r="I139" s="291" t="s">
        <v>2714</v>
      </c>
      <c r="J139" s="291"/>
      <c r="K139" s="332"/>
    </row>
    <row r="140" spans="2:11" ht="15" customHeight="1">
      <c r="B140" s="330"/>
      <c r="C140" s="291" t="s">
        <v>2736</v>
      </c>
      <c r="D140" s="291"/>
      <c r="E140" s="291"/>
      <c r="F140" s="310" t="s">
        <v>2680</v>
      </c>
      <c r="G140" s="291"/>
      <c r="H140" s="291" t="s">
        <v>2737</v>
      </c>
      <c r="I140" s="291" t="s">
        <v>2714</v>
      </c>
      <c r="J140" s="291"/>
      <c r="K140" s="332"/>
    </row>
    <row r="141" spans="2:11" ht="15" customHeight="1">
      <c r="B141" s="333"/>
      <c r="C141" s="334"/>
      <c r="D141" s="334"/>
      <c r="E141" s="334"/>
      <c r="F141" s="334"/>
      <c r="G141" s="334"/>
      <c r="H141" s="334"/>
      <c r="I141" s="334"/>
      <c r="J141" s="334"/>
      <c r="K141" s="335"/>
    </row>
    <row r="142" spans="2:11" ht="18.75" customHeight="1">
      <c r="B142" s="287"/>
      <c r="C142" s="287"/>
      <c r="D142" s="287"/>
      <c r="E142" s="287"/>
      <c r="F142" s="322"/>
      <c r="G142" s="287"/>
      <c r="H142" s="287"/>
      <c r="I142" s="287"/>
      <c r="J142" s="287"/>
      <c r="K142" s="287"/>
    </row>
    <row r="143" spans="2:11" ht="18.75" customHeight="1">
      <c r="B143" s="297"/>
      <c r="C143" s="297"/>
      <c r="D143" s="297"/>
      <c r="E143" s="297"/>
      <c r="F143" s="297"/>
      <c r="G143" s="297"/>
      <c r="H143" s="297"/>
      <c r="I143" s="297"/>
      <c r="J143" s="297"/>
      <c r="K143" s="297"/>
    </row>
    <row r="144" spans="2:11" ht="7.5" customHeight="1">
      <c r="B144" s="298"/>
      <c r="C144" s="299"/>
      <c r="D144" s="299"/>
      <c r="E144" s="299"/>
      <c r="F144" s="299"/>
      <c r="G144" s="299"/>
      <c r="H144" s="299"/>
      <c r="I144" s="299"/>
      <c r="J144" s="299"/>
      <c r="K144" s="300"/>
    </row>
    <row r="145" spans="2:11" ht="45" customHeight="1">
      <c r="B145" s="301"/>
      <c r="C145" s="413" t="s">
        <v>2738</v>
      </c>
      <c r="D145" s="413"/>
      <c r="E145" s="413"/>
      <c r="F145" s="413"/>
      <c r="G145" s="413"/>
      <c r="H145" s="413"/>
      <c r="I145" s="413"/>
      <c r="J145" s="413"/>
      <c r="K145" s="302"/>
    </row>
    <row r="146" spans="2:11" ht="17.25" customHeight="1">
      <c r="B146" s="301"/>
      <c r="C146" s="303" t="s">
        <v>2674</v>
      </c>
      <c r="D146" s="303"/>
      <c r="E146" s="303"/>
      <c r="F146" s="303" t="s">
        <v>2675</v>
      </c>
      <c r="G146" s="304"/>
      <c r="H146" s="303" t="s">
        <v>157</v>
      </c>
      <c r="I146" s="303" t="s">
        <v>57</v>
      </c>
      <c r="J146" s="303" t="s">
        <v>2676</v>
      </c>
      <c r="K146" s="302"/>
    </row>
    <row r="147" spans="2:11" ht="17.25" customHeight="1">
      <c r="B147" s="301"/>
      <c r="C147" s="305" t="s">
        <v>2677</v>
      </c>
      <c r="D147" s="305"/>
      <c r="E147" s="305"/>
      <c r="F147" s="306" t="s">
        <v>2678</v>
      </c>
      <c r="G147" s="307"/>
      <c r="H147" s="305"/>
      <c r="I147" s="305"/>
      <c r="J147" s="305" t="s">
        <v>2679</v>
      </c>
      <c r="K147" s="302"/>
    </row>
    <row r="148" spans="2:11" ht="5.25" customHeight="1">
      <c r="B148" s="311"/>
      <c r="C148" s="308"/>
      <c r="D148" s="308"/>
      <c r="E148" s="308"/>
      <c r="F148" s="308"/>
      <c r="G148" s="309"/>
      <c r="H148" s="308"/>
      <c r="I148" s="308"/>
      <c r="J148" s="308"/>
      <c r="K148" s="332"/>
    </row>
    <row r="149" spans="2:11" ht="15" customHeight="1">
      <c r="B149" s="311"/>
      <c r="C149" s="336" t="s">
        <v>2683</v>
      </c>
      <c r="D149" s="291"/>
      <c r="E149" s="291"/>
      <c r="F149" s="337" t="s">
        <v>2680</v>
      </c>
      <c r="G149" s="291"/>
      <c r="H149" s="336" t="s">
        <v>2719</v>
      </c>
      <c r="I149" s="336" t="s">
        <v>2682</v>
      </c>
      <c r="J149" s="336">
        <v>120</v>
      </c>
      <c r="K149" s="332"/>
    </row>
    <row r="150" spans="2:11" ht="15" customHeight="1">
      <c r="B150" s="311"/>
      <c r="C150" s="336" t="s">
        <v>2728</v>
      </c>
      <c r="D150" s="291"/>
      <c r="E150" s="291"/>
      <c r="F150" s="337" t="s">
        <v>2680</v>
      </c>
      <c r="G150" s="291"/>
      <c r="H150" s="336" t="s">
        <v>2739</v>
      </c>
      <c r="I150" s="336" t="s">
        <v>2682</v>
      </c>
      <c r="J150" s="336" t="s">
        <v>2730</v>
      </c>
      <c r="K150" s="332"/>
    </row>
    <row r="151" spans="2:11" ht="15" customHeight="1">
      <c r="B151" s="311"/>
      <c r="C151" s="336" t="s">
        <v>82</v>
      </c>
      <c r="D151" s="291"/>
      <c r="E151" s="291"/>
      <c r="F151" s="337" t="s">
        <v>2680</v>
      </c>
      <c r="G151" s="291"/>
      <c r="H151" s="336" t="s">
        <v>2740</v>
      </c>
      <c r="I151" s="336" t="s">
        <v>2682</v>
      </c>
      <c r="J151" s="336" t="s">
        <v>2730</v>
      </c>
      <c r="K151" s="332"/>
    </row>
    <row r="152" spans="2:11" ht="15" customHeight="1">
      <c r="B152" s="311"/>
      <c r="C152" s="336" t="s">
        <v>2685</v>
      </c>
      <c r="D152" s="291"/>
      <c r="E152" s="291"/>
      <c r="F152" s="337" t="s">
        <v>2686</v>
      </c>
      <c r="G152" s="291"/>
      <c r="H152" s="336" t="s">
        <v>2719</v>
      </c>
      <c r="I152" s="336" t="s">
        <v>2682</v>
      </c>
      <c r="J152" s="336">
        <v>50</v>
      </c>
      <c r="K152" s="332"/>
    </row>
    <row r="153" spans="2:11" ht="15" customHeight="1">
      <c r="B153" s="311"/>
      <c r="C153" s="336" t="s">
        <v>2688</v>
      </c>
      <c r="D153" s="291"/>
      <c r="E153" s="291"/>
      <c r="F153" s="337" t="s">
        <v>2680</v>
      </c>
      <c r="G153" s="291"/>
      <c r="H153" s="336" t="s">
        <v>2719</v>
      </c>
      <c r="I153" s="336" t="s">
        <v>2690</v>
      </c>
      <c r="J153" s="336"/>
      <c r="K153" s="332"/>
    </row>
    <row r="154" spans="2:11" ht="15" customHeight="1">
      <c r="B154" s="311"/>
      <c r="C154" s="336" t="s">
        <v>2699</v>
      </c>
      <c r="D154" s="291"/>
      <c r="E154" s="291"/>
      <c r="F154" s="337" t="s">
        <v>2686</v>
      </c>
      <c r="G154" s="291"/>
      <c r="H154" s="336" t="s">
        <v>2719</v>
      </c>
      <c r="I154" s="336" t="s">
        <v>2682</v>
      </c>
      <c r="J154" s="336">
        <v>50</v>
      </c>
      <c r="K154" s="332"/>
    </row>
    <row r="155" spans="2:11" ht="15" customHeight="1">
      <c r="B155" s="311"/>
      <c r="C155" s="336" t="s">
        <v>2707</v>
      </c>
      <c r="D155" s="291"/>
      <c r="E155" s="291"/>
      <c r="F155" s="337" t="s">
        <v>2686</v>
      </c>
      <c r="G155" s="291"/>
      <c r="H155" s="336" t="s">
        <v>2719</v>
      </c>
      <c r="I155" s="336" t="s">
        <v>2682</v>
      </c>
      <c r="J155" s="336">
        <v>50</v>
      </c>
      <c r="K155" s="332"/>
    </row>
    <row r="156" spans="2:11" ht="15" customHeight="1">
      <c r="B156" s="311"/>
      <c r="C156" s="336" t="s">
        <v>2705</v>
      </c>
      <c r="D156" s="291"/>
      <c r="E156" s="291"/>
      <c r="F156" s="337" t="s">
        <v>2686</v>
      </c>
      <c r="G156" s="291"/>
      <c r="H156" s="336" t="s">
        <v>2719</v>
      </c>
      <c r="I156" s="336" t="s">
        <v>2682</v>
      </c>
      <c r="J156" s="336">
        <v>50</v>
      </c>
      <c r="K156" s="332"/>
    </row>
    <row r="157" spans="2:11" ht="15" customHeight="1">
      <c r="B157" s="311"/>
      <c r="C157" s="336" t="s">
        <v>119</v>
      </c>
      <c r="D157" s="291"/>
      <c r="E157" s="291"/>
      <c r="F157" s="337" t="s">
        <v>2680</v>
      </c>
      <c r="G157" s="291"/>
      <c r="H157" s="336" t="s">
        <v>2741</v>
      </c>
      <c r="I157" s="336" t="s">
        <v>2682</v>
      </c>
      <c r="J157" s="336" t="s">
        <v>2742</v>
      </c>
      <c r="K157" s="332"/>
    </row>
    <row r="158" spans="2:11" ht="15" customHeight="1">
      <c r="B158" s="311"/>
      <c r="C158" s="336" t="s">
        <v>2743</v>
      </c>
      <c r="D158" s="291"/>
      <c r="E158" s="291"/>
      <c r="F158" s="337" t="s">
        <v>2680</v>
      </c>
      <c r="G158" s="291"/>
      <c r="H158" s="336" t="s">
        <v>2744</v>
      </c>
      <c r="I158" s="336" t="s">
        <v>2714</v>
      </c>
      <c r="J158" s="336"/>
      <c r="K158" s="332"/>
    </row>
    <row r="159" spans="2:11" ht="15" customHeight="1">
      <c r="B159" s="338"/>
      <c r="C159" s="320"/>
      <c r="D159" s="320"/>
      <c r="E159" s="320"/>
      <c r="F159" s="320"/>
      <c r="G159" s="320"/>
      <c r="H159" s="320"/>
      <c r="I159" s="320"/>
      <c r="J159" s="320"/>
      <c r="K159" s="339"/>
    </row>
    <row r="160" spans="2:11" ht="18.75" customHeight="1">
      <c r="B160" s="287"/>
      <c r="C160" s="291"/>
      <c r="D160" s="291"/>
      <c r="E160" s="291"/>
      <c r="F160" s="310"/>
      <c r="G160" s="291"/>
      <c r="H160" s="291"/>
      <c r="I160" s="291"/>
      <c r="J160" s="291"/>
      <c r="K160" s="287"/>
    </row>
    <row r="161" spans="2:11" ht="18.75" customHeight="1">
      <c r="B161" s="297"/>
      <c r="C161" s="297"/>
      <c r="D161" s="297"/>
      <c r="E161" s="297"/>
      <c r="F161" s="297"/>
      <c r="G161" s="297"/>
      <c r="H161" s="297"/>
      <c r="I161" s="297"/>
      <c r="J161" s="297"/>
      <c r="K161" s="297"/>
    </row>
    <row r="162" spans="2:11" ht="7.5" customHeight="1">
      <c r="B162" s="279"/>
      <c r="C162" s="280"/>
      <c r="D162" s="280"/>
      <c r="E162" s="280"/>
      <c r="F162" s="280"/>
      <c r="G162" s="280"/>
      <c r="H162" s="280"/>
      <c r="I162" s="280"/>
      <c r="J162" s="280"/>
      <c r="K162" s="281"/>
    </row>
    <row r="163" spans="2:11" ht="45" customHeight="1">
      <c r="B163" s="282"/>
      <c r="C163" s="412" t="s">
        <v>2745</v>
      </c>
      <c r="D163" s="412"/>
      <c r="E163" s="412"/>
      <c r="F163" s="412"/>
      <c r="G163" s="412"/>
      <c r="H163" s="412"/>
      <c r="I163" s="412"/>
      <c r="J163" s="412"/>
      <c r="K163" s="283"/>
    </row>
    <row r="164" spans="2:11" ht="17.25" customHeight="1">
      <c r="B164" s="282"/>
      <c r="C164" s="303" t="s">
        <v>2674</v>
      </c>
      <c r="D164" s="303"/>
      <c r="E164" s="303"/>
      <c r="F164" s="303" t="s">
        <v>2675</v>
      </c>
      <c r="G164" s="340"/>
      <c r="H164" s="341" t="s">
        <v>157</v>
      </c>
      <c r="I164" s="341" t="s">
        <v>57</v>
      </c>
      <c r="J164" s="303" t="s">
        <v>2676</v>
      </c>
      <c r="K164" s="283"/>
    </row>
    <row r="165" spans="2:11" ht="17.25" customHeight="1">
      <c r="B165" s="284"/>
      <c r="C165" s="305" t="s">
        <v>2677</v>
      </c>
      <c r="D165" s="305"/>
      <c r="E165" s="305"/>
      <c r="F165" s="306" t="s">
        <v>2678</v>
      </c>
      <c r="G165" s="342"/>
      <c r="H165" s="343"/>
      <c r="I165" s="343"/>
      <c r="J165" s="305" t="s">
        <v>2679</v>
      </c>
      <c r="K165" s="285"/>
    </row>
    <row r="166" spans="2:11" ht="5.25" customHeight="1">
      <c r="B166" s="311"/>
      <c r="C166" s="308"/>
      <c r="D166" s="308"/>
      <c r="E166" s="308"/>
      <c r="F166" s="308"/>
      <c r="G166" s="309"/>
      <c r="H166" s="308"/>
      <c r="I166" s="308"/>
      <c r="J166" s="308"/>
      <c r="K166" s="332"/>
    </row>
    <row r="167" spans="2:11" ht="15" customHeight="1">
      <c r="B167" s="311"/>
      <c r="C167" s="291" t="s">
        <v>2683</v>
      </c>
      <c r="D167" s="291"/>
      <c r="E167" s="291"/>
      <c r="F167" s="310" t="s">
        <v>2680</v>
      </c>
      <c r="G167" s="291"/>
      <c r="H167" s="291" t="s">
        <v>2719</v>
      </c>
      <c r="I167" s="291" t="s">
        <v>2682</v>
      </c>
      <c r="J167" s="291">
        <v>120</v>
      </c>
      <c r="K167" s="332"/>
    </row>
    <row r="168" spans="2:11" ht="15" customHeight="1">
      <c r="B168" s="311"/>
      <c r="C168" s="291" t="s">
        <v>2728</v>
      </c>
      <c r="D168" s="291"/>
      <c r="E168" s="291"/>
      <c r="F168" s="310" t="s">
        <v>2680</v>
      </c>
      <c r="G168" s="291"/>
      <c r="H168" s="291" t="s">
        <v>2729</v>
      </c>
      <c r="I168" s="291" t="s">
        <v>2682</v>
      </c>
      <c r="J168" s="291" t="s">
        <v>2730</v>
      </c>
      <c r="K168" s="332"/>
    </row>
    <row r="169" spans="2:11" ht="15" customHeight="1">
      <c r="B169" s="311"/>
      <c r="C169" s="291" t="s">
        <v>82</v>
      </c>
      <c r="D169" s="291"/>
      <c r="E169" s="291"/>
      <c r="F169" s="310" t="s">
        <v>2680</v>
      </c>
      <c r="G169" s="291"/>
      <c r="H169" s="291" t="s">
        <v>2746</v>
      </c>
      <c r="I169" s="291" t="s">
        <v>2682</v>
      </c>
      <c r="J169" s="291" t="s">
        <v>2730</v>
      </c>
      <c r="K169" s="332"/>
    </row>
    <row r="170" spans="2:11" ht="15" customHeight="1">
      <c r="B170" s="311"/>
      <c r="C170" s="291" t="s">
        <v>2685</v>
      </c>
      <c r="D170" s="291"/>
      <c r="E170" s="291"/>
      <c r="F170" s="310" t="s">
        <v>2686</v>
      </c>
      <c r="G170" s="291"/>
      <c r="H170" s="291" t="s">
        <v>2746</v>
      </c>
      <c r="I170" s="291" t="s">
        <v>2682</v>
      </c>
      <c r="J170" s="291">
        <v>50</v>
      </c>
      <c r="K170" s="332"/>
    </row>
    <row r="171" spans="2:11" ht="15" customHeight="1">
      <c r="B171" s="311"/>
      <c r="C171" s="291" t="s">
        <v>2688</v>
      </c>
      <c r="D171" s="291"/>
      <c r="E171" s="291"/>
      <c r="F171" s="310" t="s">
        <v>2680</v>
      </c>
      <c r="G171" s="291"/>
      <c r="H171" s="291" t="s">
        <v>2746</v>
      </c>
      <c r="I171" s="291" t="s">
        <v>2690</v>
      </c>
      <c r="J171" s="291"/>
      <c r="K171" s="332"/>
    </row>
    <row r="172" spans="2:11" ht="15" customHeight="1">
      <c r="B172" s="311"/>
      <c r="C172" s="291" t="s">
        <v>2699</v>
      </c>
      <c r="D172" s="291"/>
      <c r="E172" s="291"/>
      <c r="F172" s="310" t="s">
        <v>2686</v>
      </c>
      <c r="G172" s="291"/>
      <c r="H172" s="291" t="s">
        <v>2746</v>
      </c>
      <c r="I172" s="291" t="s">
        <v>2682</v>
      </c>
      <c r="J172" s="291">
        <v>50</v>
      </c>
      <c r="K172" s="332"/>
    </row>
    <row r="173" spans="2:11" ht="15" customHeight="1">
      <c r="B173" s="311"/>
      <c r="C173" s="291" t="s">
        <v>2707</v>
      </c>
      <c r="D173" s="291"/>
      <c r="E173" s="291"/>
      <c r="F173" s="310" t="s">
        <v>2686</v>
      </c>
      <c r="G173" s="291"/>
      <c r="H173" s="291" t="s">
        <v>2746</v>
      </c>
      <c r="I173" s="291" t="s">
        <v>2682</v>
      </c>
      <c r="J173" s="291">
        <v>50</v>
      </c>
      <c r="K173" s="332"/>
    </row>
    <row r="174" spans="2:11" ht="15" customHeight="1">
      <c r="B174" s="311"/>
      <c r="C174" s="291" t="s">
        <v>2705</v>
      </c>
      <c r="D174" s="291"/>
      <c r="E174" s="291"/>
      <c r="F174" s="310" t="s">
        <v>2686</v>
      </c>
      <c r="G174" s="291"/>
      <c r="H174" s="291" t="s">
        <v>2746</v>
      </c>
      <c r="I174" s="291" t="s">
        <v>2682</v>
      </c>
      <c r="J174" s="291">
        <v>50</v>
      </c>
      <c r="K174" s="332"/>
    </row>
    <row r="175" spans="2:11" ht="15" customHeight="1">
      <c r="B175" s="311"/>
      <c r="C175" s="291" t="s">
        <v>156</v>
      </c>
      <c r="D175" s="291"/>
      <c r="E175" s="291"/>
      <c r="F175" s="310" t="s">
        <v>2680</v>
      </c>
      <c r="G175" s="291"/>
      <c r="H175" s="291" t="s">
        <v>2747</v>
      </c>
      <c r="I175" s="291" t="s">
        <v>2748</v>
      </c>
      <c r="J175" s="291"/>
      <c r="K175" s="332"/>
    </row>
    <row r="176" spans="2:11" ht="15" customHeight="1">
      <c r="B176" s="311"/>
      <c r="C176" s="291" t="s">
        <v>57</v>
      </c>
      <c r="D176" s="291"/>
      <c r="E176" s="291"/>
      <c r="F176" s="310" t="s">
        <v>2680</v>
      </c>
      <c r="G176" s="291"/>
      <c r="H176" s="291" t="s">
        <v>2749</v>
      </c>
      <c r="I176" s="291" t="s">
        <v>2750</v>
      </c>
      <c r="J176" s="291">
        <v>1</v>
      </c>
      <c r="K176" s="332"/>
    </row>
    <row r="177" spans="2:11" ht="15" customHeight="1">
      <c r="B177" s="311"/>
      <c r="C177" s="291" t="s">
        <v>53</v>
      </c>
      <c r="D177" s="291"/>
      <c r="E177" s="291"/>
      <c r="F177" s="310" t="s">
        <v>2680</v>
      </c>
      <c r="G177" s="291"/>
      <c r="H177" s="291" t="s">
        <v>2751</v>
      </c>
      <c r="I177" s="291" t="s">
        <v>2682</v>
      </c>
      <c r="J177" s="291">
        <v>20</v>
      </c>
      <c r="K177" s="332"/>
    </row>
    <row r="178" spans="2:11" ht="15" customHeight="1">
      <c r="B178" s="311"/>
      <c r="C178" s="291" t="s">
        <v>157</v>
      </c>
      <c r="D178" s="291"/>
      <c r="E178" s="291"/>
      <c r="F178" s="310" t="s">
        <v>2680</v>
      </c>
      <c r="G178" s="291"/>
      <c r="H178" s="291" t="s">
        <v>2752</v>
      </c>
      <c r="I178" s="291" t="s">
        <v>2682</v>
      </c>
      <c r="J178" s="291">
        <v>255</v>
      </c>
      <c r="K178" s="332"/>
    </row>
    <row r="179" spans="2:11" ht="15" customHeight="1">
      <c r="B179" s="311"/>
      <c r="C179" s="291" t="s">
        <v>158</v>
      </c>
      <c r="D179" s="291"/>
      <c r="E179" s="291"/>
      <c r="F179" s="310" t="s">
        <v>2680</v>
      </c>
      <c r="G179" s="291"/>
      <c r="H179" s="291" t="s">
        <v>2645</v>
      </c>
      <c r="I179" s="291" t="s">
        <v>2682</v>
      </c>
      <c r="J179" s="291">
        <v>10</v>
      </c>
      <c r="K179" s="332"/>
    </row>
    <row r="180" spans="2:11" ht="15" customHeight="1">
      <c r="B180" s="311"/>
      <c r="C180" s="291" t="s">
        <v>159</v>
      </c>
      <c r="D180" s="291"/>
      <c r="E180" s="291"/>
      <c r="F180" s="310" t="s">
        <v>2680</v>
      </c>
      <c r="G180" s="291"/>
      <c r="H180" s="291" t="s">
        <v>2753</v>
      </c>
      <c r="I180" s="291" t="s">
        <v>2714</v>
      </c>
      <c r="J180" s="291"/>
      <c r="K180" s="332"/>
    </row>
    <row r="181" spans="2:11" ht="15" customHeight="1">
      <c r="B181" s="311"/>
      <c r="C181" s="291" t="s">
        <v>2754</v>
      </c>
      <c r="D181" s="291"/>
      <c r="E181" s="291"/>
      <c r="F181" s="310" t="s">
        <v>2680</v>
      </c>
      <c r="G181" s="291"/>
      <c r="H181" s="291" t="s">
        <v>2755</v>
      </c>
      <c r="I181" s="291" t="s">
        <v>2714</v>
      </c>
      <c r="J181" s="291"/>
      <c r="K181" s="332"/>
    </row>
    <row r="182" spans="2:11" ht="15" customHeight="1">
      <c r="B182" s="311"/>
      <c r="C182" s="291" t="s">
        <v>2743</v>
      </c>
      <c r="D182" s="291"/>
      <c r="E182" s="291"/>
      <c r="F182" s="310" t="s">
        <v>2680</v>
      </c>
      <c r="G182" s="291"/>
      <c r="H182" s="291" t="s">
        <v>2756</v>
      </c>
      <c r="I182" s="291" t="s">
        <v>2714</v>
      </c>
      <c r="J182" s="291"/>
      <c r="K182" s="332"/>
    </row>
    <row r="183" spans="2:11" ht="15" customHeight="1">
      <c r="B183" s="311"/>
      <c r="C183" s="291" t="s">
        <v>161</v>
      </c>
      <c r="D183" s="291"/>
      <c r="E183" s="291"/>
      <c r="F183" s="310" t="s">
        <v>2686</v>
      </c>
      <c r="G183" s="291"/>
      <c r="H183" s="291" t="s">
        <v>2757</v>
      </c>
      <c r="I183" s="291" t="s">
        <v>2682</v>
      </c>
      <c r="J183" s="291">
        <v>50</v>
      </c>
      <c r="K183" s="332"/>
    </row>
    <row r="184" spans="2:11" ht="15" customHeight="1">
      <c r="B184" s="311"/>
      <c r="C184" s="291" t="s">
        <v>2758</v>
      </c>
      <c r="D184" s="291"/>
      <c r="E184" s="291"/>
      <c r="F184" s="310" t="s">
        <v>2686</v>
      </c>
      <c r="G184" s="291"/>
      <c r="H184" s="291" t="s">
        <v>2759</v>
      </c>
      <c r="I184" s="291" t="s">
        <v>2760</v>
      </c>
      <c r="J184" s="291"/>
      <c r="K184" s="332"/>
    </row>
    <row r="185" spans="2:11" ht="15" customHeight="1">
      <c r="B185" s="311"/>
      <c r="C185" s="291" t="s">
        <v>2761</v>
      </c>
      <c r="D185" s="291"/>
      <c r="E185" s="291"/>
      <c r="F185" s="310" t="s">
        <v>2686</v>
      </c>
      <c r="G185" s="291"/>
      <c r="H185" s="291" t="s">
        <v>2762</v>
      </c>
      <c r="I185" s="291" t="s">
        <v>2760</v>
      </c>
      <c r="J185" s="291"/>
      <c r="K185" s="332"/>
    </row>
    <row r="186" spans="2:11" ht="15" customHeight="1">
      <c r="B186" s="311"/>
      <c r="C186" s="291" t="s">
        <v>2763</v>
      </c>
      <c r="D186" s="291"/>
      <c r="E186" s="291"/>
      <c r="F186" s="310" t="s">
        <v>2686</v>
      </c>
      <c r="G186" s="291"/>
      <c r="H186" s="291" t="s">
        <v>2764</v>
      </c>
      <c r="I186" s="291" t="s">
        <v>2760</v>
      </c>
      <c r="J186" s="291"/>
      <c r="K186" s="332"/>
    </row>
    <row r="187" spans="2:11" ht="15" customHeight="1">
      <c r="B187" s="311"/>
      <c r="C187" s="344" t="s">
        <v>2765</v>
      </c>
      <c r="D187" s="291"/>
      <c r="E187" s="291"/>
      <c r="F187" s="310" t="s">
        <v>2686</v>
      </c>
      <c r="G187" s="291"/>
      <c r="H187" s="291" t="s">
        <v>2766</v>
      </c>
      <c r="I187" s="291" t="s">
        <v>2767</v>
      </c>
      <c r="J187" s="345" t="s">
        <v>2768</v>
      </c>
      <c r="K187" s="332"/>
    </row>
    <row r="188" spans="2:11" ht="15" customHeight="1">
      <c r="B188" s="311"/>
      <c r="C188" s="296" t="s">
        <v>42</v>
      </c>
      <c r="D188" s="291"/>
      <c r="E188" s="291"/>
      <c r="F188" s="310" t="s">
        <v>2680</v>
      </c>
      <c r="G188" s="291"/>
      <c r="H188" s="287" t="s">
        <v>2769</v>
      </c>
      <c r="I188" s="291" t="s">
        <v>2770</v>
      </c>
      <c r="J188" s="291"/>
      <c r="K188" s="332"/>
    </row>
    <row r="189" spans="2:11" ht="15" customHeight="1">
      <c r="B189" s="311"/>
      <c r="C189" s="296" t="s">
        <v>2771</v>
      </c>
      <c r="D189" s="291"/>
      <c r="E189" s="291"/>
      <c r="F189" s="310" t="s">
        <v>2680</v>
      </c>
      <c r="G189" s="291"/>
      <c r="H189" s="291" t="s">
        <v>2772</v>
      </c>
      <c r="I189" s="291" t="s">
        <v>2714</v>
      </c>
      <c r="J189" s="291"/>
      <c r="K189" s="332"/>
    </row>
    <row r="190" spans="2:11" ht="15" customHeight="1">
      <c r="B190" s="311"/>
      <c r="C190" s="296" t="s">
        <v>2773</v>
      </c>
      <c r="D190" s="291"/>
      <c r="E190" s="291"/>
      <c r="F190" s="310" t="s">
        <v>2680</v>
      </c>
      <c r="G190" s="291"/>
      <c r="H190" s="291" t="s">
        <v>2774</v>
      </c>
      <c r="I190" s="291" t="s">
        <v>2714</v>
      </c>
      <c r="J190" s="291"/>
      <c r="K190" s="332"/>
    </row>
    <row r="191" spans="2:11" ht="15" customHeight="1">
      <c r="B191" s="311"/>
      <c r="C191" s="296" t="s">
        <v>2775</v>
      </c>
      <c r="D191" s="291"/>
      <c r="E191" s="291"/>
      <c r="F191" s="310" t="s">
        <v>2686</v>
      </c>
      <c r="G191" s="291"/>
      <c r="H191" s="291" t="s">
        <v>2776</v>
      </c>
      <c r="I191" s="291" t="s">
        <v>2714</v>
      </c>
      <c r="J191" s="291"/>
      <c r="K191" s="332"/>
    </row>
    <row r="192" spans="2:11" ht="15" customHeight="1">
      <c r="B192" s="338"/>
      <c r="C192" s="346"/>
      <c r="D192" s="320"/>
      <c r="E192" s="320"/>
      <c r="F192" s="320"/>
      <c r="G192" s="320"/>
      <c r="H192" s="320"/>
      <c r="I192" s="320"/>
      <c r="J192" s="320"/>
      <c r="K192" s="339"/>
    </row>
    <row r="193" spans="2:11" ht="18.75" customHeight="1">
      <c r="B193" s="287"/>
      <c r="C193" s="291"/>
      <c r="D193" s="291"/>
      <c r="E193" s="291"/>
      <c r="F193" s="310"/>
      <c r="G193" s="291"/>
      <c r="H193" s="291"/>
      <c r="I193" s="291"/>
      <c r="J193" s="291"/>
      <c r="K193" s="287"/>
    </row>
    <row r="194" spans="2:11" ht="18.75" customHeight="1">
      <c r="B194" s="287"/>
      <c r="C194" s="291"/>
      <c r="D194" s="291"/>
      <c r="E194" s="291"/>
      <c r="F194" s="310"/>
      <c r="G194" s="291"/>
      <c r="H194" s="291"/>
      <c r="I194" s="291"/>
      <c r="J194" s="291"/>
      <c r="K194" s="287"/>
    </row>
    <row r="195" spans="2:11" ht="18.75" customHeight="1">
      <c r="B195" s="297"/>
      <c r="C195" s="297"/>
      <c r="D195" s="297"/>
      <c r="E195" s="297"/>
      <c r="F195" s="297"/>
      <c r="G195" s="297"/>
      <c r="H195" s="297"/>
      <c r="I195" s="297"/>
      <c r="J195" s="297"/>
      <c r="K195" s="297"/>
    </row>
    <row r="196" spans="2:11">
      <c r="B196" s="279"/>
      <c r="C196" s="280"/>
      <c r="D196" s="280"/>
      <c r="E196" s="280"/>
      <c r="F196" s="280"/>
      <c r="G196" s="280"/>
      <c r="H196" s="280"/>
      <c r="I196" s="280"/>
      <c r="J196" s="280"/>
      <c r="K196" s="281"/>
    </row>
    <row r="197" spans="2:11" ht="21">
      <c r="B197" s="282"/>
      <c r="C197" s="412" t="s">
        <v>2777</v>
      </c>
      <c r="D197" s="412"/>
      <c r="E197" s="412"/>
      <c r="F197" s="412"/>
      <c r="G197" s="412"/>
      <c r="H197" s="412"/>
      <c r="I197" s="412"/>
      <c r="J197" s="412"/>
      <c r="K197" s="283"/>
    </row>
    <row r="198" spans="2:11" ht="25.5" customHeight="1">
      <c r="B198" s="282"/>
      <c r="C198" s="347" t="s">
        <v>2778</v>
      </c>
      <c r="D198" s="347"/>
      <c r="E198" s="347"/>
      <c r="F198" s="347" t="s">
        <v>2779</v>
      </c>
      <c r="G198" s="348"/>
      <c r="H198" s="411" t="s">
        <v>2780</v>
      </c>
      <c r="I198" s="411"/>
      <c r="J198" s="411"/>
      <c r="K198" s="283"/>
    </row>
    <row r="199" spans="2:11" ht="5.25" customHeight="1">
      <c r="B199" s="311"/>
      <c r="C199" s="308"/>
      <c r="D199" s="308"/>
      <c r="E199" s="308"/>
      <c r="F199" s="308"/>
      <c r="G199" s="291"/>
      <c r="H199" s="308"/>
      <c r="I199" s="308"/>
      <c r="J199" s="308"/>
      <c r="K199" s="332"/>
    </row>
    <row r="200" spans="2:11" ht="15" customHeight="1">
      <c r="B200" s="311"/>
      <c r="C200" s="291" t="s">
        <v>2770</v>
      </c>
      <c r="D200" s="291"/>
      <c r="E200" s="291"/>
      <c r="F200" s="310" t="s">
        <v>43</v>
      </c>
      <c r="G200" s="291"/>
      <c r="H200" s="409" t="s">
        <v>2781</v>
      </c>
      <c r="I200" s="409"/>
      <c r="J200" s="409"/>
      <c r="K200" s="332"/>
    </row>
    <row r="201" spans="2:11" ht="15" customHeight="1">
      <c r="B201" s="311"/>
      <c r="C201" s="317"/>
      <c r="D201" s="291"/>
      <c r="E201" s="291"/>
      <c r="F201" s="310" t="s">
        <v>44</v>
      </c>
      <c r="G201" s="291"/>
      <c r="H201" s="409" t="s">
        <v>2782</v>
      </c>
      <c r="I201" s="409"/>
      <c r="J201" s="409"/>
      <c r="K201" s="332"/>
    </row>
    <row r="202" spans="2:11" ht="15" customHeight="1">
      <c r="B202" s="311"/>
      <c r="C202" s="317"/>
      <c r="D202" s="291"/>
      <c r="E202" s="291"/>
      <c r="F202" s="310" t="s">
        <v>47</v>
      </c>
      <c r="G202" s="291"/>
      <c r="H202" s="409" t="s">
        <v>2783</v>
      </c>
      <c r="I202" s="409"/>
      <c r="J202" s="409"/>
      <c r="K202" s="332"/>
    </row>
    <row r="203" spans="2:11" ht="15" customHeight="1">
      <c r="B203" s="311"/>
      <c r="C203" s="291"/>
      <c r="D203" s="291"/>
      <c r="E203" s="291"/>
      <c r="F203" s="310" t="s">
        <v>45</v>
      </c>
      <c r="G203" s="291"/>
      <c r="H203" s="409" t="s">
        <v>2784</v>
      </c>
      <c r="I203" s="409"/>
      <c r="J203" s="409"/>
      <c r="K203" s="332"/>
    </row>
    <row r="204" spans="2:11" ht="15" customHeight="1">
      <c r="B204" s="311"/>
      <c r="C204" s="291"/>
      <c r="D204" s="291"/>
      <c r="E204" s="291"/>
      <c r="F204" s="310" t="s">
        <v>46</v>
      </c>
      <c r="G204" s="291"/>
      <c r="H204" s="409" t="s">
        <v>2785</v>
      </c>
      <c r="I204" s="409"/>
      <c r="J204" s="409"/>
      <c r="K204" s="332"/>
    </row>
    <row r="205" spans="2:11" ht="15" customHeight="1">
      <c r="B205" s="311"/>
      <c r="C205" s="291"/>
      <c r="D205" s="291"/>
      <c r="E205" s="291"/>
      <c r="F205" s="310"/>
      <c r="G205" s="291"/>
      <c r="H205" s="291"/>
      <c r="I205" s="291"/>
      <c r="J205" s="291"/>
      <c r="K205" s="332"/>
    </row>
    <row r="206" spans="2:11" ht="15" customHeight="1">
      <c r="B206" s="311"/>
      <c r="C206" s="291" t="s">
        <v>2726</v>
      </c>
      <c r="D206" s="291"/>
      <c r="E206" s="291"/>
      <c r="F206" s="310" t="s">
        <v>78</v>
      </c>
      <c r="G206" s="291"/>
      <c r="H206" s="409" t="s">
        <v>2786</v>
      </c>
      <c r="I206" s="409"/>
      <c r="J206" s="409"/>
      <c r="K206" s="332"/>
    </row>
    <row r="207" spans="2:11" ht="15" customHeight="1">
      <c r="B207" s="311"/>
      <c r="C207" s="317"/>
      <c r="D207" s="291"/>
      <c r="E207" s="291"/>
      <c r="F207" s="310" t="s">
        <v>2626</v>
      </c>
      <c r="G207" s="291"/>
      <c r="H207" s="409" t="s">
        <v>2627</v>
      </c>
      <c r="I207" s="409"/>
      <c r="J207" s="409"/>
      <c r="K207" s="332"/>
    </row>
    <row r="208" spans="2:11" ht="15" customHeight="1">
      <c r="B208" s="311"/>
      <c r="C208" s="291"/>
      <c r="D208" s="291"/>
      <c r="E208" s="291"/>
      <c r="F208" s="310" t="s">
        <v>2624</v>
      </c>
      <c r="G208" s="291"/>
      <c r="H208" s="409" t="s">
        <v>2787</v>
      </c>
      <c r="I208" s="409"/>
      <c r="J208" s="409"/>
      <c r="K208" s="332"/>
    </row>
    <row r="209" spans="2:11" ht="15" customHeight="1">
      <c r="B209" s="349"/>
      <c r="C209" s="317"/>
      <c r="D209" s="317"/>
      <c r="E209" s="317"/>
      <c r="F209" s="310" t="s">
        <v>2628</v>
      </c>
      <c r="G209" s="296"/>
      <c r="H209" s="410" t="s">
        <v>2629</v>
      </c>
      <c r="I209" s="410"/>
      <c r="J209" s="410"/>
      <c r="K209" s="350"/>
    </row>
    <row r="210" spans="2:11" ht="15" customHeight="1">
      <c r="B210" s="349"/>
      <c r="C210" s="317"/>
      <c r="D210" s="317"/>
      <c r="E210" s="317"/>
      <c r="F210" s="310" t="s">
        <v>1449</v>
      </c>
      <c r="G210" s="296"/>
      <c r="H210" s="410" t="s">
        <v>2788</v>
      </c>
      <c r="I210" s="410"/>
      <c r="J210" s="410"/>
      <c r="K210" s="350"/>
    </row>
    <row r="211" spans="2:11" ht="15" customHeight="1">
      <c r="B211" s="349"/>
      <c r="C211" s="317"/>
      <c r="D211" s="317"/>
      <c r="E211" s="317"/>
      <c r="F211" s="351"/>
      <c r="G211" s="296"/>
      <c r="H211" s="352"/>
      <c r="I211" s="352"/>
      <c r="J211" s="352"/>
      <c r="K211" s="350"/>
    </row>
    <row r="212" spans="2:11" ht="15" customHeight="1">
      <c r="B212" s="349"/>
      <c r="C212" s="291" t="s">
        <v>2750</v>
      </c>
      <c r="D212" s="317"/>
      <c r="E212" s="317"/>
      <c r="F212" s="310">
        <v>1</v>
      </c>
      <c r="G212" s="296"/>
      <c r="H212" s="410" t="s">
        <v>2789</v>
      </c>
      <c r="I212" s="410"/>
      <c r="J212" s="410"/>
      <c r="K212" s="350"/>
    </row>
    <row r="213" spans="2:11" ht="15" customHeight="1">
      <c r="B213" s="349"/>
      <c r="C213" s="317"/>
      <c r="D213" s="317"/>
      <c r="E213" s="317"/>
      <c r="F213" s="310">
        <v>2</v>
      </c>
      <c r="G213" s="296"/>
      <c r="H213" s="410" t="s">
        <v>2790</v>
      </c>
      <c r="I213" s="410"/>
      <c r="J213" s="410"/>
      <c r="K213" s="350"/>
    </row>
    <row r="214" spans="2:11" ht="15" customHeight="1">
      <c r="B214" s="349"/>
      <c r="C214" s="317"/>
      <c r="D214" s="317"/>
      <c r="E214" s="317"/>
      <c r="F214" s="310">
        <v>3</v>
      </c>
      <c r="G214" s="296"/>
      <c r="H214" s="410" t="s">
        <v>2791</v>
      </c>
      <c r="I214" s="410"/>
      <c r="J214" s="410"/>
      <c r="K214" s="350"/>
    </row>
    <row r="215" spans="2:11" ht="15" customHeight="1">
      <c r="B215" s="349"/>
      <c r="C215" s="317"/>
      <c r="D215" s="317"/>
      <c r="E215" s="317"/>
      <c r="F215" s="310">
        <v>4</v>
      </c>
      <c r="G215" s="296"/>
      <c r="H215" s="410" t="s">
        <v>2792</v>
      </c>
      <c r="I215" s="410"/>
      <c r="J215" s="410"/>
      <c r="K215" s="350"/>
    </row>
    <row r="216" spans="2:11" ht="12.75" customHeight="1">
      <c r="B216" s="353"/>
      <c r="C216" s="354"/>
      <c r="D216" s="354"/>
      <c r="E216" s="354"/>
      <c r="F216" s="354"/>
      <c r="G216" s="354"/>
      <c r="H216" s="354"/>
      <c r="I216" s="354"/>
      <c r="J216" s="354"/>
      <c r="K216" s="355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SO 701 - ZŠ ŠVERMOVA- STA...</vt:lpstr>
      <vt:lpstr>701-1A - TECHNOLOGIE STRA...</vt:lpstr>
      <vt:lpstr>701-1 - ZDRAVOTNĚ TECHNIC...</vt:lpstr>
      <vt:lpstr>701-2 - VYTÁPĚNÍ</vt:lpstr>
      <vt:lpstr>701- 3A - SVÍTIDLA</vt:lpstr>
      <vt:lpstr>701-3 B - SILNOPROUDÉ ROZ...</vt:lpstr>
      <vt:lpstr>701- 4 - VZDUCHOTECHNIKA</vt:lpstr>
      <vt:lpstr>701-5 - MĚŘENÍ A REGULACE</vt:lpstr>
      <vt:lpstr>Pokyny pro vyplnění</vt:lpstr>
      <vt:lpstr>'701- 3A - SVÍTIDLA'!Názvy_tisku</vt:lpstr>
      <vt:lpstr>'701- 4 - VZDUCHOTECHNIKA'!Názvy_tisku</vt:lpstr>
      <vt:lpstr>'701-1 - ZDRAVOTNĚ TECHNIC...'!Názvy_tisku</vt:lpstr>
      <vt:lpstr>'701-1A - TECHNOLOGIE STRA...'!Názvy_tisku</vt:lpstr>
      <vt:lpstr>'701-2 - VYTÁPĚNÍ'!Názvy_tisku</vt:lpstr>
      <vt:lpstr>'701-3 B - SILNOPROUDÉ ROZ...'!Názvy_tisku</vt:lpstr>
      <vt:lpstr>'701-5 - MĚŘENÍ A REGULACE'!Názvy_tisku</vt:lpstr>
      <vt:lpstr>'Rekapitulace stavby'!Názvy_tisku</vt:lpstr>
      <vt:lpstr>'SO 701 - ZŠ ŠVERMOVA- STA...'!Názvy_tisku</vt:lpstr>
      <vt:lpstr>'701- 3A - SVÍTIDLA'!Oblast_tisku</vt:lpstr>
      <vt:lpstr>'701- 4 - VZDUCHOTECHNIKA'!Oblast_tisku</vt:lpstr>
      <vt:lpstr>'701-1 - ZDRAVOTNĚ TECHNIC...'!Oblast_tisku</vt:lpstr>
      <vt:lpstr>'701-1A - TECHNOLOGIE STRA...'!Oblast_tisku</vt:lpstr>
      <vt:lpstr>'701-2 - VYTÁPĚNÍ'!Oblast_tisku</vt:lpstr>
      <vt:lpstr>'701-3 B - SILNOPROUDÉ ROZ...'!Oblast_tisku</vt:lpstr>
      <vt:lpstr>'701-5 - MĚŘENÍ A REGULACE'!Oblast_tisku</vt:lpstr>
      <vt:lpstr>'Pokyny pro vyplnění'!Oblast_tisku</vt:lpstr>
      <vt:lpstr>'Rekapitulace stavby'!Oblast_tisku</vt:lpstr>
      <vt:lpstr>'SO 701 - ZŠ ŠVERMOVA- STA...'!Oblast_tisku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VALES-ROZPOCTY\Valeš</dc:creator>
  <cp:lastModifiedBy>Valeš</cp:lastModifiedBy>
  <dcterms:created xsi:type="dcterms:W3CDTF">2017-12-18T10:03:38Z</dcterms:created>
  <dcterms:modified xsi:type="dcterms:W3CDTF">2017-12-18T10:03:51Z</dcterms:modified>
</cp:coreProperties>
</file>