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KrosData\Export\"/>
    </mc:Choice>
  </mc:AlternateContent>
  <bookViews>
    <workbookView xWindow="0" yWindow="0" windowWidth="28800" windowHeight="14280"/>
  </bookViews>
  <sheets>
    <sheet name="Rekapitulace stavby" sheetId="1" r:id="rId1"/>
    <sheet name="D0.00.000 - VRN - Vedlejš..." sheetId="2" r:id="rId2"/>
    <sheet name="D1.01.100 - Architektonic..." sheetId="3" r:id="rId3"/>
    <sheet name="D1.04.100 - ZTI - Zdravot..." sheetId="4" r:id="rId4"/>
    <sheet name="D1.04.200 - VZT - Vzducho..." sheetId="5" r:id="rId5"/>
    <sheet name="D1.04.300 - VYT - Vytápění" sheetId="6" r:id="rId6"/>
    <sheet name="D1.04.600 - PLYN - Plynov..." sheetId="7" r:id="rId7"/>
    <sheet name="D1.04.700 - EL - Silnopro..." sheetId="8" r:id="rId8"/>
    <sheet name="D2.06.100 - Technologie s..." sheetId="9" r:id="rId9"/>
    <sheet name="Pokyny pro vyplnění" sheetId="10" r:id="rId10"/>
  </sheets>
  <definedNames>
    <definedName name="_xlnm._FilterDatabase" localSheetId="1" hidden="1">'D0.00.000 - VRN - Vedlejš...'!$C$81:$K$108</definedName>
    <definedName name="_xlnm._FilterDatabase" localSheetId="2" hidden="1">'D1.01.100 - Architektonic...'!$C$96:$K$749</definedName>
    <definedName name="_xlnm._FilterDatabase" localSheetId="3" hidden="1">'D1.04.100 - ZTI - Zdravot...'!$C$78:$K$293</definedName>
    <definedName name="_xlnm._FilterDatabase" localSheetId="4" hidden="1">'D1.04.200 - VZT - Vzducho...'!$C$79:$K$127</definedName>
    <definedName name="_xlnm._FilterDatabase" localSheetId="5" hidden="1">'D1.04.300 - VYT - Vytápění'!$C$84:$K$147</definedName>
    <definedName name="_xlnm._FilterDatabase" localSheetId="6" hidden="1">'D1.04.600 - PLYN - Plynov...'!$C$76:$K$116</definedName>
    <definedName name="_xlnm._FilterDatabase" localSheetId="7" hidden="1">'D1.04.700 - EL - Silnopro...'!$C$83:$K$179</definedName>
    <definedName name="_xlnm._FilterDatabase" localSheetId="8" hidden="1">'D2.06.100 - Technologie s...'!$C$76:$K$112</definedName>
    <definedName name="_xlnm.Print_Titles" localSheetId="1">'D0.00.000 - VRN - Vedlejš...'!$81:$81</definedName>
    <definedName name="_xlnm.Print_Titles" localSheetId="2">'D1.01.100 - Architektonic...'!$96:$96</definedName>
    <definedName name="_xlnm.Print_Titles" localSheetId="3">'D1.04.100 - ZTI - Zdravot...'!$78:$78</definedName>
    <definedName name="_xlnm.Print_Titles" localSheetId="4">'D1.04.200 - VZT - Vzducho...'!$79:$79</definedName>
    <definedName name="_xlnm.Print_Titles" localSheetId="5">'D1.04.300 - VYT - Vytápění'!$84:$84</definedName>
    <definedName name="_xlnm.Print_Titles" localSheetId="6">'D1.04.600 - PLYN - Plynov...'!$76:$76</definedName>
    <definedName name="_xlnm.Print_Titles" localSheetId="7">'D1.04.700 - EL - Silnopro...'!$83:$83</definedName>
    <definedName name="_xlnm.Print_Titles" localSheetId="8">'D2.06.100 - Technologie s...'!$76:$76</definedName>
    <definedName name="_xlnm.Print_Titles" localSheetId="0">'Rekapitulace stavby'!$49:$49</definedName>
    <definedName name="_xlnm.Print_Area" localSheetId="1">'D0.00.000 - VRN - Vedlejš...'!$C$4:$J$36,'D0.00.000 - VRN - Vedlejš...'!$C$42:$J$63,'D0.00.000 - VRN - Vedlejš...'!$C$69:$K$108</definedName>
    <definedName name="_xlnm.Print_Area" localSheetId="2">'D1.01.100 - Architektonic...'!$C$4:$J$36,'D1.01.100 - Architektonic...'!$C$42:$J$78,'D1.01.100 - Architektonic...'!$C$84:$K$749</definedName>
    <definedName name="_xlnm.Print_Area" localSheetId="3">'D1.04.100 - ZTI - Zdravot...'!$C$4:$J$36,'D1.04.100 - ZTI - Zdravot...'!$C$42:$J$60,'D1.04.100 - ZTI - Zdravot...'!$C$66:$K$293</definedName>
    <definedName name="_xlnm.Print_Area" localSheetId="4">'D1.04.200 - VZT - Vzducho...'!$C$4:$J$36,'D1.04.200 - VZT - Vzducho...'!$C$42:$J$61,'D1.04.200 - VZT - Vzducho...'!$C$67:$K$127</definedName>
    <definedName name="_xlnm.Print_Area" localSheetId="5">'D1.04.300 - VYT - Vytápění'!$C$4:$J$36,'D1.04.300 - VYT - Vytápění'!$C$42:$J$66,'D1.04.300 - VYT - Vytápění'!$C$72:$K$147</definedName>
    <definedName name="_xlnm.Print_Area" localSheetId="6">'D1.04.600 - PLYN - Plynov...'!$C$4:$J$36,'D1.04.600 - PLYN - Plynov...'!$C$42:$J$58,'D1.04.600 - PLYN - Plynov...'!$C$64:$K$116</definedName>
    <definedName name="_xlnm.Print_Area" localSheetId="7">'D1.04.700 - EL - Silnopro...'!$C$4:$J$36,'D1.04.700 - EL - Silnopro...'!$C$42:$J$65,'D1.04.700 - EL - Silnopro...'!$C$71:$K$179</definedName>
    <definedName name="_xlnm.Print_Area" localSheetId="8">'D2.06.100 - Technologie s...'!$C$4:$J$36,'D2.06.100 - Technologie s...'!$C$42:$J$58,'D2.06.100 - Technologie s...'!$C$64:$K$112</definedName>
    <definedName name="_xlnm.Print_Area" localSheetId="9">'Pokyny pro vyplnění'!$B$2:$K$69,'Pokyny pro vyplnění'!$B$72:$K$116,'Pokyny pro vyplnění'!$B$119:$K$188,'Pokyny pro vyplnění'!$B$196:$K$216</definedName>
    <definedName name="_xlnm.Print_Area" localSheetId="0">'Rekapitulace stavby'!$D$4:$AO$33,'Rekapitulace stavby'!$C$39:$AQ$60</definedName>
  </definedNames>
  <calcPr calcId="152511"/>
</workbook>
</file>

<file path=xl/calcChain.xml><?xml version="1.0" encoding="utf-8"?>
<calcChain xmlns="http://schemas.openxmlformats.org/spreadsheetml/2006/main">
  <c r="AY59" i="1" l="1"/>
  <c r="AX59" i="1"/>
  <c r="BI112" i="9"/>
  <c r="BH112" i="9"/>
  <c r="BG112" i="9"/>
  <c r="BF112" i="9"/>
  <c r="T112" i="9"/>
  <c r="R112" i="9"/>
  <c r="P112" i="9"/>
  <c r="BK112" i="9"/>
  <c r="J112" i="9"/>
  <c r="BE112" i="9"/>
  <c r="BI111" i="9"/>
  <c r="BH111" i="9"/>
  <c r="BG111" i="9"/>
  <c r="BF111" i="9"/>
  <c r="T111" i="9"/>
  <c r="R111" i="9"/>
  <c r="P111" i="9"/>
  <c r="BK111" i="9"/>
  <c r="J111" i="9"/>
  <c r="BE111" i="9"/>
  <c r="BI110" i="9"/>
  <c r="BH110" i="9"/>
  <c r="BG110" i="9"/>
  <c r="BF110" i="9"/>
  <c r="T110" i="9"/>
  <c r="R110" i="9"/>
  <c r="P110" i="9"/>
  <c r="BK110" i="9"/>
  <c r="J110" i="9"/>
  <c r="BE110" i="9"/>
  <c r="BI109" i="9"/>
  <c r="BH109" i="9"/>
  <c r="BG109" i="9"/>
  <c r="BF109" i="9"/>
  <c r="T109" i="9"/>
  <c r="R109" i="9"/>
  <c r="P109" i="9"/>
  <c r="BK109" i="9"/>
  <c r="J109" i="9"/>
  <c r="BE109" i="9"/>
  <c r="BI108" i="9"/>
  <c r="BH108" i="9"/>
  <c r="BG108" i="9"/>
  <c r="BF108" i="9"/>
  <c r="T108" i="9"/>
  <c r="R108" i="9"/>
  <c r="P108" i="9"/>
  <c r="BK108" i="9"/>
  <c r="J108" i="9"/>
  <c r="BE108" i="9"/>
  <c r="BI107" i="9"/>
  <c r="BH107" i="9"/>
  <c r="BG107" i="9"/>
  <c r="BF107" i="9"/>
  <c r="T107" i="9"/>
  <c r="R107" i="9"/>
  <c r="P107" i="9"/>
  <c r="BK107" i="9"/>
  <c r="J107" i="9"/>
  <c r="BE107" i="9"/>
  <c r="BI106" i="9"/>
  <c r="BH106" i="9"/>
  <c r="BG106" i="9"/>
  <c r="BF106" i="9"/>
  <c r="T106" i="9"/>
  <c r="R106" i="9"/>
  <c r="P106" i="9"/>
  <c r="BK106" i="9"/>
  <c r="J106" i="9"/>
  <c r="BE106" i="9"/>
  <c r="BI105" i="9"/>
  <c r="BH105" i="9"/>
  <c r="BG105" i="9"/>
  <c r="BF105" i="9"/>
  <c r="T105" i="9"/>
  <c r="R105" i="9"/>
  <c r="P105" i="9"/>
  <c r="BK105" i="9"/>
  <c r="J105" i="9"/>
  <c r="BE105" i="9"/>
  <c r="BI104" i="9"/>
  <c r="BH104" i="9"/>
  <c r="BG104" i="9"/>
  <c r="BF104" i="9"/>
  <c r="T104" i="9"/>
  <c r="R104" i="9"/>
  <c r="P104" i="9"/>
  <c r="BK104" i="9"/>
  <c r="J104" i="9"/>
  <c r="BE104" i="9"/>
  <c r="BI103" i="9"/>
  <c r="BH103" i="9"/>
  <c r="BG103" i="9"/>
  <c r="BF103" i="9"/>
  <c r="T103" i="9"/>
  <c r="R103" i="9"/>
  <c r="P103" i="9"/>
  <c r="BK103" i="9"/>
  <c r="J103" i="9"/>
  <c r="BE103" i="9"/>
  <c r="BI102" i="9"/>
  <c r="BH102" i="9"/>
  <c r="BG102" i="9"/>
  <c r="BF102" i="9"/>
  <c r="T102" i="9"/>
  <c r="R102" i="9"/>
  <c r="P102" i="9"/>
  <c r="BK102" i="9"/>
  <c r="J102" i="9"/>
  <c r="BE102" i="9"/>
  <c r="BI101" i="9"/>
  <c r="BH101" i="9"/>
  <c r="BG101" i="9"/>
  <c r="BF101" i="9"/>
  <c r="T101" i="9"/>
  <c r="R101" i="9"/>
  <c r="P101" i="9"/>
  <c r="BK101" i="9"/>
  <c r="J101" i="9"/>
  <c r="BE101" i="9"/>
  <c r="BI100" i="9"/>
  <c r="BH100" i="9"/>
  <c r="BG100" i="9"/>
  <c r="BF100" i="9"/>
  <c r="T100" i="9"/>
  <c r="R100" i="9"/>
  <c r="P100" i="9"/>
  <c r="BK100" i="9"/>
  <c r="J100" i="9"/>
  <c r="BE100" i="9"/>
  <c r="BI99" i="9"/>
  <c r="BH99" i="9"/>
  <c r="BG99" i="9"/>
  <c r="BF99" i="9"/>
  <c r="T99" i="9"/>
  <c r="R99" i="9"/>
  <c r="P99" i="9"/>
  <c r="BK99" i="9"/>
  <c r="J99" i="9"/>
  <c r="BE99" i="9"/>
  <c r="BI98" i="9"/>
  <c r="BH98" i="9"/>
  <c r="BG98" i="9"/>
  <c r="BF98" i="9"/>
  <c r="T98" i="9"/>
  <c r="R98" i="9"/>
  <c r="P98" i="9"/>
  <c r="BK98" i="9"/>
  <c r="J98" i="9"/>
  <c r="BE98" i="9"/>
  <c r="BI97" i="9"/>
  <c r="BH97" i="9"/>
  <c r="BG97" i="9"/>
  <c r="BF97" i="9"/>
  <c r="T97" i="9"/>
  <c r="R97" i="9"/>
  <c r="P97" i="9"/>
  <c r="BK97" i="9"/>
  <c r="J97" i="9"/>
  <c r="BE97" i="9"/>
  <c r="BI96" i="9"/>
  <c r="BH96" i="9"/>
  <c r="BG96" i="9"/>
  <c r="BF96" i="9"/>
  <c r="T96" i="9"/>
  <c r="R96" i="9"/>
  <c r="P96" i="9"/>
  <c r="BK96" i="9"/>
  <c r="J96" i="9"/>
  <c r="BE96" i="9"/>
  <c r="BI95" i="9"/>
  <c r="BH95" i="9"/>
  <c r="BG95" i="9"/>
  <c r="BF95" i="9"/>
  <c r="T95" i="9"/>
  <c r="R95" i="9"/>
  <c r="P95" i="9"/>
  <c r="BK95" i="9"/>
  <c r="J95" i="9"/>
  <c r="BE95" i="9"/>
  <c r="BI94" i="9"/>
  <c r="BH94" i="9"/>
  <c r="BG94" i="9"/>
  <c r="BF94" i="9"/>
  <c r="T94" i="9"/>
  <c r="R94" i="9"/>
  <c r="P94" i="9"/>
  <c r="BK94" i="9"/>
  <c r="J94" i="9"/>
  <c r="BE94" i="9"/>
  <c r="BI93" i="9"/>
  <c r="BH93" i="9"/>
  <c r="BG93" i="9"/>
  <c r="BF93" i="9"/>
  <c r="T93" i="9"/>
  <c r="R93" i="9"/>
  <c r="P93" i="9"/>
  <c r="BK93" i="9"/>
  <c r="J93" i="9"/>
  <c r="BE93" i="9"/>
  <c r="BI92" i="9"/>
  <c r="BH92" i="9"/>
  <c r="BG92" i="9"/>
  <c r="BF92" i="9"/>
  <c r="T92" i="9"/>
  <c r="R92" i="9"/>
  <c r="P92" i="9"/>
  <c r="BK92" i="9"/>
  <c r="J92" i="9"/>
  <c r="BE92" i="9"/>
  <c r="BI91" i="9"/>
  <c r="BH91" i="9"/>
  <c r="BG91" i="9"/>
  <c r="BF91" i="9"/>
  <c r="T91" i="9"/>
  <c r="R91" i="9"/>
  <c r="P91" i="9"/>
  <c r="BK91" i="9"/>
  <c r="J91" i="9"/>
  <c r="BE91" i="9"/>
  <c r="BI90" i="9"/>
  <c r="BH90" i="9"/>
  <c r="BG90" i="9"/>
  <c r="BF90" i="9"/>
  <c r="T90" i="9"/>
  <c r="R90" i="9"/>
  <c r="P90" i="9"/>
  <c r="BK90" i="9"/>
  <c r="J90" i="9"/>
  <c r="BE90" i="9"/>
  <c r="BI89" i="9"/>
  <c r="BH89" i="9"/>
  <c r="BG89" i="9"/>
  <c r="BF89" i="9"/>
  <c r="T89" i="9"/>
  <c r="R89" i="9"/>
  <c r="P89" i="9"/>
  <c r="BK89" i="9"/>
  <c r="J89" i="9"/>
  <c r="BE89" i="9"/>
  <c r="BI88" i="9"/>
  <c r="BH88" i="9"/>
  <c r="BG88" i="9"/>
  <c r="BF88" i="9"/>
  <c r="T88" i="9"/>
  <c r="R88" i="9"/>
  <c r="P88" i="9"/>
  <c r="BK88" i="9"/>
  <c r="J88" i="9"/>
  <c r="BE88" i="9"/>
  <c r="BI87" i="9"/>
  <c r="BH87" i="9"/>
  <c r="BG87" i="9"/>
  <c r="BF87" i="9"/>
  <c r="T87" i="9"/>
  <c r="R87" i="9"/>
  <c r="P87" i="9"/>
  <c r="BK87" i="9"/>
  <c r="J87" i="9"/>
  <c r="BE87" i="9"/>
  <c r="BI86" i="9"/>
  <c r="BH86" i="9"/>
  <c r="BG86" i="9"/>
  <c r="BF86" i="9"/>
  <c r="T86" i="9"/>
  <c r="R86" i="9"/>
  <c r="P86" i="9"/>
  <c r="BK86" i="9"/>
  <c r="J86" i="9"/>
  <c r="BE86" i="9"/>
  <c r="BI85" i="9"/>
  <c r="BH85" i="9"/>
  <c r="BG85" i="9"/>
  <c r="BF85" i="9"/>
  <c r="T85" i="9"/>
  <c r="R85" i="9"/>
  <c r="P85" i="9"/>
  <c r="BK85" i="9"/>
  <c r="J85" i="9"/>
  <c r="BE85" i="9"/>
  <c r="BI84" i="9"/>
  <c r="BH84" i="9"/>
  <c r="BG84" i="9"/>
  <c r="BF84" i="9"/>
  <c r="T84" i="9"/>
  <c r="R84" i="9"/>
  <c r="P84" i="9"/>
  <c r="BK84" i="9"/>
  <c r="J84" i="9"/>
  <c r="BE84" i="9"/>
  <c r="BI83" i="9"/>
  <c r="BH83" i="9"/>
  <c r="BG83" i="9"/>
  <c r="BF83" i="9"/>
  <c r="T83" i="9"/>
  <c r="R83" i="9"/>
  <c r="P83" i="9"/>
  <c r="BK83" i="9"/>
  <c r="J83" i="9"/>
  <c r="BE83" i="9"/>
  <c r="BI82" i="9"/>
  <c r="BH82" i="9"/>
  <c r="BG82" i="9"/>
  <c r="BF82" i="9"/>
  <c r="T82" i="9"/>
  <c r="R82" i="9"/>
  <c r="P82" i="9"/>
  <c r="BK82" i="9"/>
  <c r="J82" i="9"/>
  <c r="BE82" i="9"/>
  <c r="BI81" i="9"/>
  <c r="BH81" i="9"/>
  <c r="BG81" i="9"/>
  <c r="BF81" i="9"/>
  <c r="T81" i="9"/>
  <c r="R81" i="9"/>
  <c r="P81" i="9"/>
  <c r="BK81" i="9"/>
  <c r="J81" i="9"/>
  <c r="BE81" i="9"/>
  <c r="BI80" i="9"/>
  <c r="BH80" i="9"/>
  <c r="BG80" i="9"/>
  <c r="BF80" i="9"/>
  <c r="T80" i="9"/>
  <c r="R80" i="9"/>
  <c r="P80" i="9"/>
  <c r="BK80" i="9"/>
  <c r="J80" i="9"/>
  <c r="BE80" i="9"/>
  <c r="BI79" i="9"/>
  <c r="F34" i="9"/>
  <c r="BD59" i="1" s="1"/>
  <c r="BH79" i="9"/>
  <c r="BG79" i="9"/>
  <c r="F32" i="9"/>
  <c r="BB59" i="1" s="1"/>
  <c r="BF79" i="9"/>
  <c r="T79" i="9"/>
  <c r="T78" i="9"/>
  <c r="T77" i="9" s="1"/>
  <c r="R79" i="9"/>
  <c r="P79" i="9"/>
  <c r="P78" i="9"/>
  <c r="P77" i="9" s="1"/>
  <c r="AU59" i="1" s="1"/>
  <c r="BK79" i="9"/>
  <c r="J79" i="9"/>
  <c r="BE79" i="9"/>
  <c r="J73" i="9"/>
  <c r="F73" i="9"/>
  <c r="F71" i="9"/>
  <c r="E69" i="9"/>
  <c r="J51" i="9"/>
  <c r="F51" i="9"/>
  <c r="F49" i="9"/>
  <c r="E47" i="9"/>
  <c r="J18" i="9"/>
  <c r="E18" i="9"/>
  <c r="F74" i="9" s="1"/>
  <c r="F52" i="9"/>
  <c r="J17" i="9"/>
  <c r="J12" i="9"/>
  <c r="J71" i="9" s="1"/>
  <c r="E7" i="9"/>
  <c r="E67" i="9" s="1"/>
  <c r="AY58" i="1"/>
  <c r="AX58" i="1"/>
  <c r="BI179" i="8"/>
  <c r="BH179" i="8"/>
  <c r="BG179" i="8"/>
  <c r="BF179" i="8"/>
  <c r="T179" i="8"/>
  <c r="R179" i="8"/>
  <c r="P179" i="8"/>
  <c r="BK179" i="8"/>
  <c r="J179" i="8"/>
  <c r="BE179" i="8"/>
  <c r="BI178" i="8"/>
  <c r="BH178" i="8"/>
  <c r="BG178" i="8"/>
  <c r="BF178" i="8"/>
  <c r="T178" i="8"/>
  <c r="R178" i="8"/>
  <c r="P178" i="8"/>
  <c r="BK178" i="8"/>
  <c r="J178" i="8"/>
  <c r="BE178" i="8"/>
  <c r="BI177" i="8"/>
  <c r="BH177" i="8"/>
  <c r="BG177" i="8"/>
  <c r="BF177" i="8"/>
  <c r="T177" i="8"/>
  <c r="R177" i="8"/>
  <c r="P177" i="8"/>
  <c r="BK177" i="8"/>
  <c r="J177" i="8"/>
  <c r="BE177" i="8" s="1"/>
  <c r="BI176" i="8"/>
  <c r="BH176" i="8"/>
  <c r="BG176" i="8"/>
  <c r="BF176" i="8"/>
  <c r="T176" i="8"/>
  <c r="R176" i="8"/>
  <c r="P176" i="8"/>
  <c r="BK176" i="8"/>
  <c r="J176" i="8"/>
  <c r="BE176" i="8" s="1"/>
  <c r="BI175" i="8"/>
  <c r="BH175" i="8"/>
  <c r="BG175" i="8"/>
  <c r="BF175" i="8"/>
  <c r="T175" i="8"/>
  <c r="R175" i="8"/>
  <c r="P175" i="8"/>
  <c r="BK175" i="8"/>
  <c r="J175" i="8"/>
  <c r="BE175" i="8"/>
  <c r="BI174" i="8"/>
  <c r="BH174" i="8"/>
  <c r="BG174" i="8"/>
  <c r="BF174" i="8"/>
  <c r="T174" i="8"/>
  <c r="R174" i="8"/>
  <c r="P174" i="8"/>
  <c r="BK174" i="8"/>
  <c r="J174" i="8"/>
  <c r="BE174" i="8"/>
  <c r="BI173" i="8"/>
  <c r="BH173" i="8"/>
  <c r="BG173" i="8"/>
  <c r="BF173" i="8"/>
  <c r="T173" i="8"/>
  <c r="R173" i="8"/>
  <c r="P173" i="8"/>
  <c r="BK173" i="8"/>
  <c r="J173" i="8"/>
  <c r="BE173" i="8"/>
  <c r="BI172" i="8"/>
  <c r="BH172" i="8"/>
  <c r="BG172" i="8"/>
  <c r="BF172" i="8"/>
  <c r="T172" i="8"/>
  <c r="R172" i="8"/>
  <c r="P172" i="8"/>
  <c r="BK172" i="8"/>
  <c r="J172" i="8"/>
  <c r="BE172" i="8" s="1"/>
  <c r="BI171" i="8"/>
  <c r="BH171" i="8"/>
  <c r="BG171" i="8"/>
  <c r="BF171" i="8"/>
  <c r="T171" i="8"/>
  <c r="R171" i="8"/>
  <c r="P171" i="8"/>
  <c r="BK171" i="8"/>
  <c r="J171" i="8"/>
  <c r="BE171" i="8"/>
  <c r="BI170" i="8"/>
  <c r="BH170" i="8"/>
  <c r="BG170" i="8"/>
  <c r="BF170" i="8"/>
  <c r="T170" i="8"/>
  <c r="R170" i="8"/>
  <c r="P170" i="8"/>
  <c r="BK170" i="8"/>
  <c r="J170" i="8"/>
  <c r="BE170" i="8"/>
  <c r="BI169" i="8"/>
  <c r="BH169" i="8"/>
  <c r="BG169" i="8"/>
  <c r="BF169" i="8"/>
  <c r="T169" i="8"/>
  <c r="R169" i="8"/>
  <c r="P169" i="8"/>
  <c r="BK169" i="8"/>
  <c r="J169" i="8"/>
  <c r="BE169" i="8"/>
  <c r="BI168" i="8"/>
  <c r="BH168" i="8"/>
  <c r="BG168" i="8"/>
  <c r="BF168" i="8"/>
  <c r="T168" i="8"/>
  <c r="R168" i="8"/>
  <c r="P168" i="8"/>
  <c r="BK168" i="8"/>
  <c r="J168" i="8"/>
  <c r="BE168" i="8" s="1"/>
  <c r="BI167" i="8"/>
  <c r="BH167" i="8"/>
  <c r="BG167" i="8"/>
  <c r="BF167" i="8"/>
  <c r="T167" i="8"/>
  <c r="R167" i="8"/>
  <c r="P167" i="8"/>
  <c r="BK167" i="8"/>
  <c r="J167" i="8"/>
  <c r="BE167" i="8"/>
  <c r="BI166" i="8"/>
  <c r="BH166" i="8"/>
  <c r="BG166" i="8"/>
  <c r="BF166" i="8"/>
  <c r="T166" i="8"/>
  <c r="R166" i="8"/>
  <c r="P166" i="8"/>
  <c r="BK166" i="8"/>
  <c r="J166" i="8"/>
  <c r="BE166" i="8"/>
  <c r="BI165" i="8"/>
  <c r="BH165" i="8"/>
  <c r="BG165" i="8"/>
  <c r="BF165" i="8"/>
  <c r="T165" i="8"/>
  <c r="R165" i="8"/>
  <c r="P165" i="8"/>
  <c r="BK165" i="8"/>
  <c r="J165" i="8"/>
  <c r="BE165" i="8"/>
  <c r="BI164" i="8"/>
  <c r="BH164" i="8"/>
  <c r="BG164" i="8"/>
  <c r="BF164" i="8"/>
  <c r="T164" i="8"/>
  <c r="R164" i="8"/>
  <c r="R161" i="8" s="1"/>
  <c r="P164" i="8"/>
  <c r="BK164" i="8"/>
  <c r="J164" i="8"/>
  <c r="BE164" i="8" s="1"/>
  <c r="BI163" i="8"/>
  <c r="BH163" i="8"/>
  <c r="BG163" i="8"/>
  <c r="BF163" i="8"/>
  <c r="T163" i="8"/>
  <c r="R163" i="8"/>
  <c r="P163" i="8"/>
  <c r="P161" i="8" s="1"/>
  <c r="BK163" i="8"/>
  <c r="BK161" i="8" s="1"/>
  <c r="J161" i="8" s="1"/>
  <c r="J64" i="8" s="1"/>
  <c r="J163" i="8"/>
  <c r="BE163" i="8"/>
  <c r="BI162" i="8"/>
  <c r="BH162" i="8"/>
  <c r="BG162" i="8"/>
  <c r="BF162" i="8"/>
  <c r="T162" i="8"/>
  <c r="T161" i="8" s="1"/>
  <c r="R162" i="8"/>
  <c r="P162" i="8"/>
  <c r="BK162" i="8"/>
  <c r="J162" i="8"/>
  <c r="BE162" i="8" s="1"/>
  <c r="BI160" i="8"/>
  <c r="BH160" i="8"/>
  <c r="BG160" i="8"/>
  <c r="BF160" i="8"/>
  <c r="T160" i="8"/>
  <c r="T157" i="8" s="1"/>
  <c r="R160" i="8"/>
  <c r="P160" i="8"/>
  <c r="BK160" i="8"/>
  <c r="J160" i="8"/>
  <c r="BE160" i="8"/>
  <c r="BI159" i="8"/>
  <c r="BH159" i="8"/>
  <c r="BG159" i="8"/>
  <c r="BF159" i="8"/>
  <c r="T159" i="8"/>
  <c r="R159" i="8"/>
  <c r="P159" i="8"/>
  <c r="BK159" i="8"/>
  <c r="BK157" i="8" s="1"/>
  <c r="J157" i="8" s="1"/>
  <c r="J63" i="8" s="1"/>
  <c r="J159" i="8"/>
  <c r="BE159" i="8"/>
  <c r="BI158" i="8"/>
  <c r="BH158" i="8"/>
  <c r="BG158" i="8"/>
  <c r="BF158" i="8"/>
  <c r="T158" i="8"/>
  <c r="R158" i="8"/>
  <c r="R157" i="8"/>
  <c r="P158" i="8"/>
  <c r="P157" i="8" s="1"/>
  <c r="BK158" i="8"/>
  <c r="J158" i="8"/>
  <c r="BE158" i="8" s="1"/>
  <c r="BI156" i="8"/>
  <c r="BH156" i="8"/>
  <c r="BG156" i="8"/>
  <c r="BF156" i="8"/>
  <c r="T156" i="8"/>
  <c r="R156" i="8"/>
  <c r="P156" i="8"/>
  <c r="BK156" i="8"/>
  <c r="J156" i="8"/>
  <c r="BE156" i="8" s="1"/>
  <c r="BI155" i="8"/>
  <c r="BH155" i="8"/>
  <c r="BG155" i="8"/>
  <c r="BF155" i="8"/>
  <c r="T155" i="8"/>
  <c r="R155" i="8"/>
  <c r="P155" i="8"/>
  <c r="P150" i="8" s="1"/>
  <c r="BK155" i="8"/>
  <c r="J155" i="8"/>
  <c r="BE155" i="8"/>
  <c r="BI154" i="8"/>
  <c r="BH154" i="8"/>
  <c r="BG154" i="8"/>
  <c r="BF154" i="8"/>
  <c r="T154" i="8"/>
  <c r="T150" i="8" s="1"/>
  <c r="R154" i="8"/>
  <c r="P154" i="8"/>
  <c r="BK154" i="8"/>
  <c r="J154" i="8"/>
  <c r="BE154" i="8"/>
  <c r="BI153" i="8"/>
  <c r="BH153" i="8"/>
  <c r="BG153" i="8"/>
  <c r="BF153" i="8"/>
  <c r="T153" i="8"/>
  <c r="R153" i="8"/>
  <c r="P153" i="8"/>
  <c r="BK153" i="8"/>
  <c r="J153" i="8"/>
  <c r="BE153" i="8"/>
  <c r="BI152" i="8"/>
  <c r="BH152" i="8"/>
  <c r="BG152" i="8"/>
  <c r="BF152" i="8"/>
  <c r="T152" i="8"/>
  <c r="R152" i="8"/>
  <c r="P152" i="8"/>
  <c r="BK152" i="8"/>
  <c r="J152" i="8"/>
  <c r="BE152" i="8" s="1"/>
  <c r="BI151" i="8"/>
  <c r="BH151" i="8"/>
  <c r="BG151" i="8"/>
  <c r="BF151" i="8"/>
  <c r="T151" i="8"/>
  <c r="R151" i="8"/>
  <c r="R150" i="8" s="1"/>
  <c r="P151" i="8"/>
  <c r="BK151" i="8"/>
  <c r="BK150" i="8"/>
  <c r="J150" i="8" s="1"/>
  <c r="J62" i="8" s="1"/>
  <c r="J151" i="8"/>
  <c r="BE151" i="8"/>
  <c r="BI149" i="8"/>
  <c r="BH149" i="8"/>
  <c r="BG149" i="8"/>
  <c r="BF149" i="8"/>
  <c r="T149" i="8"/>
  <c r="R149" i="8"/>
  <c r="P149" i="8"/>
  <c r="BK149" i="8"/>
  <c r="J149" i="8"/>
  <c r="BE149" i="8"/>
  <c r="BI148" i="8"/>
  <c r="BH148" i="8"/>
  <c r="BG148" i="8"/>
  <c r="BF148" i="8"/>
  <c r="T148" i="8"/>
  <c r="R148" i="8"/>
  <c r="P148" i="8"/>
  <c r="BK148" i="8"/>
  <c r="J148" i="8"/>
  <c r="BE148" i="8"/>
  <c r="BI147" i="8"/>
  <c r="BH147" i="8"/>
  <c r="BG147" i="8"/>
  <c r="BF147" i="8"/>
  <c r="T147" i="8"/>
  <c r="R147" i="8"/>
  <c r="P147" i="8"/>
  <c r="BK147" i="8"/>
  <c r="J147" i="8"/>
  <c r="BE147" i="8"/>
  <c r="BI146" i="8"/>
  <c r="BH146" i="8"/>
  <c r="BG146" i="8"/>
  <c r="BF146" i="8"/>
  <c r="T146" i="8"/>
  <c r="R146" i="8"/>
  <c r="P146" i="8"/>
  <c r="BK146" i="8"/>
  <c r="J146" i="8"/>
  <c r="BE146" i="8" s="1"/>
  <c r="BI145" i="8"/>
  <c r="BH145" i="8"/>
  <c r="BG145" i="8"/>
  <c r="BF145" i="8"/>
  <c r="T145" i="8"/>
  <c r="R145" i="8"/>
  <c r="P145" i="8"/>
  <c r="BK145" i="8"/>
  <c r="J145" i="8"/>
  <c r="BE145" i="8"/>
  <c r="BI144" i="8"/>
  <c r="BH144" i="8"/>
  <c r="BG144" i="8"/>
  <c r="BF144" i="8"/>
  <c r="T144" i="8"/>
  <c r="R144" i="8"/>
  <c r="P144" i="8"/>
  <c r="BK144" i="8"/>
  <c r="J144" i="8"/>
  <c r="BE144" i="8"/>
  <c r="BI143" i="8"/>
  <c r="BH143" i="8"/>
  <c r="BG143" i="8"/>
  <c r="BF143" i="8"/>
  <c r="T143" i="8"/>
  <c r="R143" i="8"/>
  <c r="P143" i="8"/>
  <c r="BK143" i="8"/>
  <c r="J143" i="8"/>
  <c r="BE143" i="8"/>
  <c r="BI142" i="8"/>
  <c r="BH142" i="8"/>
  <c r="BG142" i="8"/>
  <c r="BF142" i="8"/>
  <c r="T142" i="8"/>
  <c r="R142" i="8"/>
  <c r="P142" i="8"/>
  <c r="BK142" i="8"/>
  <c r="J142" i="8"/>
  <c r="BE142" i="8" s="1"/>
  <c r="BI141" i="8"/>
  <c r="BH141" i="8"/>
  <c r="BG141" i="8"/>
  <c r="BF141" i="8"/>
  <c r="T141" i="8"/>
  <c r="R141" i="8"/>
  <c r="P141" i="8"/>
  <c r="P136" i="8" s="1"/>
  <c r="BK141" i="8"/>
  <c r="J141" i="8"/>
  <c r="BE141" i="8"/>
  <c r="BI140" i="8"/>
  <c r="BH140" i="8"/>
  <c r="BG140" i="8"/>
  <c r="BF140" i="8"/>
  <c r="T140" i="8"/>
  <c r="T136" i="8" s="1"/>
  <c r="R140" i="8"/>
  <c r="P140" i="8"/>
  <c r="BK140" i="8"/>
  <c r="J140" i="8"/>
  <c r="BE140" i="8"/>
  <c r="BI139" i="8"/>
  <c r="BH139" i="8"/>
  <c r="BG139" i="8"/>
  <c r="BF139" i="8"/>
  <c r="T139" i="8"/>
  <c r="R139" i="8"/>
  <c r="P139" i="8"/>
  <c r="BK139" i="8"/>
  <c r="J139" i="8"/>
  <c r="BE139" i="8"/>
  <c r="BI138" i="8"/>
  <c r="BH138" i="8"/>
  <c r="BG138" i="8"/>
  <c r="BF138" i="8"/>
  <c r="T138" i="8"/>
  <c r="R138" i="8"/>
  <c r="P138" i="8"/>
  <c r="BK138" i="8"/>
  <c r="J138" i="8"/>
  <c r="BE138" i="8" s="1"/>
  <c r="BI137" i="8"/>
  <c r="BH137" i="8"/>
  <c r="BG137" i="8"/>
  <c r="BF137" i="8"/>
  <c r="T137" i="8"/>
  <c r="R137" i="8"/>
  <c r="R136" i="8" s="1"/>
  <c r="P137" i="8"/>
  <c r="BK137" i="8"/>
  <c r="BK136" i="8"/>
  <c r="J136" i="8" s="1"/>
  <c r="J61" i="8" s="1"/>
  <c r="J137" i="8"/>
  <c r="BE137" i="8"/>
  <c r="BI135" i="8"/>
  <c r="BH135" i="8"/>
  <c r="BG135" i="8"/>
  <c r="BF135" i="8"/>
  <c r="T135" i="8"/>
  <c r="R135" i="8"/>
  <c r="P135" i="8"/>
  <c r="BK135" i="8"/>
  <c r="J135" i="8"/>
  <c r="BE135" i="8"/>
  <c r="BI134" i="8"/>
  <c r="BH134" i="8"/>
  <c r="BG134" i="8"/>
  <c r="BF134" i="8"/>
  <c r="T134" i="8"/>
  <c r="R134" i="8"/>
  <c r="P134" i="8"/>
  <c r="BK134" i="8"/>
  <c r="J134" i="8"/>
  <c r="BE134" i="8"/>
  <c r="BI133" i="8"/>
  <c r="BH133" i="8"/>
  <c r="BG133" i="8"/>
  <c r="BF133" i="8"/>
  <c r="T133" i="8"/>
  <c r="R133" i="8"/>
  <c r="P133" i="8"/>
  <c r="BK133" i="8"/>
  <c r="J133" i="8"/>
  <c r="BE133" i="8"/>
  <c r="BI132" i="8"/>
  <c r="BH132" i="8"/>
  <c r="BG132" i="8"/>
  <c r="BF132" i="8"/>
  <c r="T132" i="8"/>
  <c r="R132" i="8"/>
  <c r="P132" i="8"/>
  <c r="BK132" i="8"/>
  <c r="J132" i="8"/>
  <c r="BE132" i="8" s="1"/>
  <c r="BI131" i="8"/>
  <c r="BH131" i="8"/>
  <c r="BG131" i="8"/>
  <c r="BF131" i="8"/>
  <c r="T131" i="8"/>
  <c r="R131" i="8"/>
  <c r="P131" i="8"/>
  <c r="BK131" i="8"/>
  <c r="J131" i="8"/>
  <c r="BE131" i="8"/>
  <c r="BI130" i="8"/>
  <c r="BH130" i="8"/>
  <c r="BG130" i="8"/>
  <c r="BF130" i="8"/>
  <c r="T130" i="8"/>
  <c r="R130" i="8"/>
  <c r="P130" i="8"/>
  <c r="BK130" i="8"/>
  <c r="J130" i="8"/>
  <c r="BE130" i="8"/>
  <c r="BI129" i="8"/>
  <c r="BH129" i="8"/>
  <c r="BG129" i="8"/>
  <c r="BF129" i="8"/>
  <c r="T129" i="8"/>
  <c r="R129" i="8"/>
  <c r="P129" i="8"/>
  <c r="BK129" i="8"/>
  <c r="J129" i="8"/>
  <c r="BE129" i="8"/>
  <c r="BI128" i="8"/>
  <c r="BH128" i="8"/>
  <c r="BG128" i="8"/>
  <c r="BF128" i="8"/>
  <c r="T128" i="8"/>
  <c r="R128" i="8"/>
  <c r="P128" i="8"/>
  <c r="BK128" i="8"/>
  <c r="J128" i="8"/>
  <c r="BE128" i="8" s="1"/>
  <c r="BI127" i="8"/>
  <c r="BH127" i="8"/>
  <c r="BG127" i="8"/>
  <c r="BF127" i="8"/>
  <c r="T127" i="8"/>
  <c r="R127" i="8"/>
  <c r="P127" i="8"/>
  <c r="BK127" i="8"/>
  <c r="J127" i="8"/>
  <c r="BE127" i="8"/>
  <c r="BI126" i="8"/>
  <c r="BH126" i="8"/>
  <c r="BG126" i="8"/>
  <c r="BF126" i="8"/>
  <c r="T126" i="8"/>
  <c r="R126" i="8"/>
  <c r="P126" i="8"/>
  <c r="BK126" i="8"/>
  <c r="J126" i="8"/>
  <c r="BE126" i="8"/>
  <c r="BI125" i="8"/>
  <c r="BH125" i="8"/>
  <c r="BG125" i="8"/>
  <c r="BF125" i="8"/>
  <c r="T125" i="8"/>
  <c r="R125" i="8"/>
  <c r="P125" i="8"/>
  <c r="BK125" i="8"/>
  <c r="J125" i="8"/>
  <c r="BE125" i="8"/>
  <c r="BI124" i="8"/>
  <c r="BH124" i="8"/>
  <c r="BG124" i="8"/>
  <c r="BF124" i="8"/>
  <c r="T124" i="8"/>
  <c r="R124" i="8"/>
  <c r="P124" i="8"/>
  <c r="BK124" i="8"/>
  <c r="J124" i="8"/>
  <c r="BE124" i="8" s="1"/>
  <c r="BI123" i="8"/>
  <c r="BH123" i="8"/>
  <c r="BG123" i="8"/>
  <c r="BF123" i="8"/>
  <c r="T123" i="8"/>
  <c r="R123" i="8"/>
  <c r="P123" i="8"/>
  <c r="BK123" i="8"/>
  <c r="J123" i="8"/>
  <c r="BE123" i="8"/>
  <c r="BI122" i="8"/>
  <c r="BH122" i="8"/>
  <c r="BG122" i="8"/>
  <c r="BF122" i="8"/>
  <c r="T122" i="8"/>
  <c r="R122" i="8"/>
  <c r="P122" i="8"/>
  <c r="BK122" i="8"/>
  <c r="J122" i="8"/>
  <c r="BE122" i="8"/>
  <c r="BI121" i="8"/>
  <c r="BH121" i="8"/>
  <c r="BG121" i="8"/>
  <c r="BF121" i="8"/>
  <c r="T121" i="8"/>
  <c r="R121" i="8"/>
  <c r="R120" i="8"/>
  <c r="P121" i="8"/>
  <c r="BK121" i="8"/>
  <c r="BK120" i="8" s="1"/>
  <c r="J120" i="8" s="1"/>
  <c r="J60" i="8" s="1"/>
  <c r="J121" i="8"/>
  <c r="BE121" i="8" s="1"/>
  <c r="BI118" i="8"/>
  <c r="BH118" i="8"/>
  <c r="BG118" i="8"/>
  <c r="BF118" i="8"/>
  <c r="T118" i="8"/>
  <c r="R118" i="8"/>
  <c r="P118" i="8"/>
  <c r="BK118" i="8"/>
  <c r="J118" i="8"/>
  <c r="BE118" i="8"/>
  <c r="BI116" i="8"/>
  <c r="BH116" i="8"/>
  <c r="BG116" i="8"/>
  <c r="BF116" i="8"/>
  <c r="T116" i="8"/>
  <c r="R116" i="8"/>
  <c r="R111" i="8" s="1"/>
  <c r="P116" i="8"/>
  <c r="BK116" i="8"/>
  <c r="J116" i="8"/>
  <c r="BE116" i="8" s="1"/>
  <c r="BI114" i="8"/>
  <c r="BH114" i="8"/>
  <c r="BG114" i="8"/>
  <c r="BF114" i="8"/>
  <c r="T114" i="8"/>
  <c r="R114" i="8"/>
  <c r="P114" i="8"/>
  <c r="P111" i="8" s="1"/>
  <c r="BK114" i="8"/>
  <c r="BK111" i="8" s="1"/>
  <c r="J111" i="8" s="1"/>
  <c r="J59" i="8" s="1"/>
  <c r="J114" i="8"/>
  <c r="BE114" i="8"/>
  <c r="BI112" i="8"/>
  <c r="BH112" i="8"/>
  <c r="BG112" i="8"/>
  <c r="BF112" i="8"/>
  <c r="T112" i="8"/>
  <c r="T111" i="8" s="1"/>
  <c r="R112" i="8"/>
  <c r="P112" i="8"/>
  <c r="BK112" i="8"/>
  <c r="J112" i="8"/>
  <c r="BE112" i="8" s="1"/>
  <c r="BI109" i="8"/>
  <c r="BH109" i="8"/>
  <c r="BG109" i="8"/>
  <c r="BF109" i="8"/>
  <c r="T109" i="8"/>
  <c r="R109" i="8"/>
  <c r="P109" i="8"/>
  <c r="BK109" i="8"/>
  <c r="J109" i="8"/>
  <c r="BE109" i="8"/>
  <c r="BI107" i="8"/>
  <c r="BH107" i="8"/>
  <c r="BG107" i="8"/>
  <c r="BF107" i="8"/>
  <c r="T107" i="8"/>
  <c r="R107" i="8"/>
  <c r="P107" i="8"/>
  <c r="BK107" i="8"/>
  <c r="J107" i="8"/>
  <c r="BE107" i="8"/>
  <c r="BI106" i="8"/>
  <c r="BH106" i="8"/>
  <c r="BG106" i="8"/>
  <c r="BF106" i="8"/>
  <c r="T106" i="8"/>
  <c r="R106" i="8"/>
  <c r="P106" i="8"/>
  <c r="BK106" i="8"/>
  <c r="J106" i="8"/>
  <c r="BE106" i="8" s="1"/>
  <c r="BI105" i="8"/>
  <c r="BH105" i="8"/>
  <c r="BG105" i="8"/>
  <c r="BF105" i="8"/>
  <c r="T105" i="8"/>
  <c r="R105" i="8"/>
  <c r="P105" i="8"/>
  <c r="BK105" i="8"/>
  <c r="J105" i="8"/>
  <c r="BE105" i="8"/>
  <c r="BI104" i="8"/>
  <c r="BH104" i="8"/>
  <c r="BG104" i="8"/>
  <c r="BF104" i="8"/>
  <c r="T104" i="8"/>
  <c r="R104" i="8"/>
  <c r="P104" i="8"/>
  <c r="BK104" i="8"/>
  <c r="J104" i="8"/>
  <c r="BE104" i="8"/>
  <c r="BI102" i="8"/>
  <c r="BH102" i="8"/>
  <c r="BG102" i="8"/>
  <c r="BF102" i="8"/>
  <c r="T102" i="8"/>
  <c r="R102" i="8"/>
  <c r="P102" i="8"/>
  <c r="BK102" i="8"/>
  <c r="J102" i="8"/>
  <c r="BE102" i="8"/>
  <c r="BI100" i="8"/>
  <c r="BH100" i="8"/>
  <c r="BG100" i="8"/>
  <c r="BF100" i="8"/>
  <c r="T100" i="8"/>
  <c r="R100" i="8"/>
  <c r="P100" i="8"/>
  <c r="BK100" i="8"/>
  <c r="J100" i="8"/>
  <c r="BE100" i="8" s="1"/>
  <c r="BI98" i="8"/>
  <c r="BH98" i="8"/>
  <c r="BG98" i="8"/>
  <c r="BF98" i="8"/>
  <c r="T98" i="8"/>
  <c r="R98" i="8"/>
  <c r="P98" i="8"/>
  <c r="P89" i="8" s="1"/>
  <c r="BK98" i="8"/>
  <c r="J98" i="8"/>
  <c r="BE98" i="8"/>
  <c r="BI96" i="8"/>
  <c r="BH96" i="8"/>
  <c r="BG96" i="8"/>
  <c r="BF96" i="8"/>
  <c r="T96" i="8"/>
  <c r="T89" i="8" s="1"/>
  <c r="R96" i="8"/>
  <c r="P96" i="8"/>
  <c r="BK96" i="8"/>
  <c r="J96" i="8"/>
  <c r="BE96" i="8"/>
  <c r="BI94" i="8"/>
  <c r="BH94" i="8"/>
  <c r="BG94" i="8"/>
  <c r="F32" i="8" s="1"/>
  <c r="BB58" i="1" s="1"/>
  <c r="BF94" i="8"/>
  <c r="T94" i="8"/>
  <c r="R94" i="8"/>
  <c r="P94" i="8"/>
  <c r="BK94" i="8"/>
  <c r="J94" i="8"/>
  <c r="BE94" i="8"/>
  <c r="BI92" i="8"/>
  <c r="F34" i="8" s="1"/>
  <c r="BD58" i="1" s="1"/>
  <c r="BH92" i="8"/>
  <c r="BG92" i="8"/>
  <c r="BF92" i="8"/>
  <c r="T92" i="8"/>
  <c r="R92" i="8"/>
  <c r="P92" i="8"/>
  <c r="BK92" i="8"/>
  <c r="J92" i="8"/>
  <c r="BE92" i="8" s="1"/>
  <c r="J30" i="8" s="1"/>
  <c r="AV58" i="1" s="1"/>
  <c r="BI90" i="8"/>
  <c r="BH90" i="8"/>
  <c r="BG90" i="8"/>
  <c r="BF90" i="8"/>
  <c r="T90" i="8"/>
  <c r="R90" i="8"/>
  <c r="R89" i="8" s="1"/>
  <c r="P90" i="8"/>
  <c r="BK90" i="8"/>
  <c r="BK89" i="8"/>
  <c r="J89" i="8" s="1"/>
  <c r="J58" i="8" s="1"/>
  <c r="J90" i="8"/>
  <c r="BE90" i="8"/>
  <c r="BI88" i="8"/>
  <c r="BH88" i="8"/>
  <c r="BG88" i="8"/>
  <c r="BF88" i="8"/>
  <c r="T88" i="8"/>
  <c r="R88" i="8"/>
  <c r="P88" i="8"/>
  <c r="P85" i="8" s="1"/>
  <c r="BK88" i="8"/>
  <c r="J88" i="8"/>
  <c r="BE88" i="8"/>
  <c r="BI87" i="8"/>
  <c r="BH87" i="8"/>
  <c r="BG87" i="8"/>
  <c r="BF87" i="8"/>
  <c r="T87" i="8"/>
  <c r="T85" i="8" s="1"/>
  <c r="R87" i="8"/>
  <c r="P87" i="8"/>
  <c r="BK87" i="8"/>
  <c r="BK85" i="8" s="1"/>
  <c r="BK84" i="8" s="1"/>
  <c r="J84" i="8" s="1"/>
  <c r="J87" i="8"/>
  <c r="BE87" i="8"/>
  <c r="BI86" i="8"/>
  <c r="BH86" i="8"/>
  <c r="F33" i="8" s="1"/>
  <c r="BC58" i="1" s="1"/>
  <c r="BG86" i="8"/>
  <c r="BF86" i="8"/>
  <c r="F31" i="8" s="1"/>
  <c r="BA58" i="1" s="1"/>
  <c r="J31" i="8"/>
  <c r="AW58" i="1" s="1"/>
  <c r="T86" i="8"/>
  <c r="R86" i="8"/>
  <c r="R85" i="8"/>
  <c r="R84" i="8" s="1"/>
  <c r="P86" i="8"/>
  <c r="BK86" i="8"/>
  <c r="J86" i="8"/>
  <c r="BE86" i="8"/>
  <c r="F30" i="8" s="1"/>
  <c r="AZ58" i="1" s="1"/>
  <c r="J80" i="8"/>
  <c r="F80" i="8"/>
  <c r="F78" i="8"/>
  <c r="E76" i="8"/>
  <c r="J51" i="8"/>
  <c r="F51" i="8"/>
  <c r="F49" i="8"/>
  <c r="E47" i="8"/>
  <c r="J18" i="8"/>
  <c r="E18" i="8"/>
  <c r="F52" i="8" s="1"/>
  <c r="F81" i="8"/>
  <c r="J17" i="8"/>
  <c r="J12" i="8"/>
  <c r="J78" i="8" s="1"/>
  <c r="J49" i="8"/>
  <c r="E7" i="8"/>
  <c r="E74" i="8"/>
  <c r="E45" i="8"/>
  <c r="AY57" i="1"/>
  <c r="AX57" i="1"/>
  <c r="BI116" i="7"/>
  <c r="BH116" i="7"/>
  <c r="BG116" i="7"/>
  <c r="BF116" i="7"/>
  <c r="T116" i="7"/>
  <c r="R116" i="7"/>
  <c r="P116" i="7"/>
  <c r="BK116" i="7"/>
  <c r="J116" i="7"/>
  <c r="BE116" i="7" s="1"/>
  <c r="BI115" i="7"/>
  <c r="BH115" i="7"/>
  <c r="BG115" i="7"/>
  <c r="BF115" i="7"/>
  <c r="T115" i="7"/>
  <c r="R115" i="7"/>
  <c r="P115" i="7"/>
  <c r="BK115" i="7"/>
  <c r="J115" i="7"/>
  <c r="BE115" i="7" s="1"/>
  <c r="BI114" i="7"/>
  <c r="BH114" i="7"/>
  <c r="BG114" i="7"/>
  <c r="BF114" i="7"/>
  <c r="T114" i="7"/>
  <c r="R114" i="7"/>
  <c r="P114" i="7"/>
  <c r="BK114" i="7"/>
  <c r="J114" i="7"/>
  <c r="BE114" i="7"/>
  <c r="BI110" i="7"/>
  <c r="BH110" i="7"/>
  <c r="BG110" i="7"/>
  <c r="BF110" i="7"/>
  <c r="T110" i="7"/>
  <c r="R110" i="7"/>
  <c r="P110" i="7"/>
  <c r="BK110" i="7"/>
  <c r="J110" i="7"/>
  <c r="BE110" i="7" s="1"/>
  <c r="BI107" i="7"/>
  <c r="BH107" i="7"/>
  <c r="BG107" i="7"/>
  <c r="BF107" i="7"/>
  <c r="T107" i="7"/>
  <c r="R107" i="7"/>
  <c r="P107" i="7"/>
  <c r="BK107" i="7"/>
  <c r="J107" i="7"/>
  <c r="BE107" i="7" s="1"/>
  <c r="BI106" i="7"/>
  <c r="BH106" i="7"/>
  <c r="BG106" i="7"/>
  <c r="BF106" i="7"/>
  <c r="T106" i="7"/>
  <c r="R106" i="7"/>
  <c r="P106" i="7"/>
  <c r="BK106" i="7"/>
  <c r="J106" i="7"/>
  <c r="BE106" i="7" s="1"/>
  <c r="BI103" i="7"/>
  <c r="BH103" i="7"/>
  <c r="BG103" i="7"/>
  <c r="BF103" i="7"/>
  <c r="T103" i="7"/>
  <c r="R103" i="7"/>
  <c r="P103" i="7"/>
  <c r="BK103" i="7"/>
  <c r="J103" i="7"/>
  <c r="BE103" i="7"/>
  <c r="BI100" i="7"/>
  <c r="BH100" i="7"/>
  <c r="BG100" i="7"/>
  <c r="BF100" i="7"/>
  <c r="T100" i="7"/>
  <c r="R100" i="7"/>
  <c r="P100" i="7"/>
  <c r="BK100" i="7"/>
  <c r="J100" i="7"/>
  <c r="BE100" i="7" s="1"/>
  <c r="BI97" i="7"/>
  <c r="BH97" i="7"/>
  <c r="BG97" i="7"/>
  <c r="BF97" i="7"/>
  <c r="T97" i="7"/>
  <c r="R97" i="7"/>
  <c r="P97" i="7"/>
  <c r="BK97" i="7"/>
  <c r="J97" i="7"/>
  <c r="BE97" i="7" s="1"/>
  <c r="BI93" i="7"/>
  <c r="BH93" i="7"/>
  <c r="BG93" i="7"/>
  <c r="BF93" i="7"/>
  <c r="J31" i="7" s="1"/>
  <c r="AW57" i="1" s="1"/>
  <c r="T93" i="7"/>
  <c r="R93" i="7"/>
  <c r="P93" i="7"/>
  <c r="BK93" i="7"/>
  <c r="J93" i="7"/>
  <c r="BE93" i="7" s="1"/>
  <c r="BI90" i="7"/>
  <c r="BH90" i="7"/>
  <c r="BG90" i="7"/>
  <c r="BF90" i="7"/>
  <c r="T90" i="7"/>
  <c r="R90" i="7"/>
  <c r="P90" i="7"/>
  <c r="BK90" i="7"/>
  <c r="J90" i="7"/>
  <c r="BE90" i="7"/>
  <c r="BI87" i="7"/>
  <c r="BH87" i="7"/>
  <c r="BG87" i="7"/>
  <c r="BF87" i="7"/>
  <c r="T87" i="7"/>
  <c r="R87" i="7"/>
  <c r="P87" i="7"/>
  <c r="BK87" i="7"/>
  <c r="J87" i="7"/>
  <c r="BE87" i="7" s="1"/>
  <c r="BI83" i="7"/>
  <c r="BH83" i="7"/>
  <c r="BG83" i="7"/>
  <c r="BF83" i="7"/>
  <c r="T83" i="7"/>
  <c r="R83" i="7"/>
  <c r="P83" i="7"/>
  <c r="BK83" i="7"/>
  <c r="J83" i="7"/>
  <c r="BE83" i="7" s="1"/>
  <c r="BI79" i="7"/>
  <c r="F34" i="7" s="1"/>
  <c r="BD57" i="1" s="1"/>
  <c r="BH79" i="7"/>
  <c r="BG79" i="7"/>
  <c r="F32" i="7" s="1"/>
  <c r="BB57" i="1" s="1"/>
  <c r="BF79" i="7"/>
  <c r="F31" i="7" s="1"/>
  <c r="BA57" i="1" s="1"/>
  <c r="T79" i="7"/>
  <c r="T78" i="7" s="1"/>
  <c r="T77" i="7" s="1"/>
  <c r="R79" i="7"/>
  <c r="P79" i="7"/>
  <c r="P78" i="7" s="1"/>
  <c r="P77" i="7" s="1"/>
  <c r="AU57" i="1" s="1"/>
  <c r="BK79" i="7"/>
  <c r="J79" i="7"/>
  <c r="BE79" i="7" s="1"/>
  <c r="J73" i="7"/>
  <c r="F73" i="7"/>
  <c r="F71" i="7"/>
  <c r="E69" i="7"/>
  <c r="J51" i="7"/>
  <c r="F51" i="7"/>
  <c r="F49" i="7"/>
  <c r="E47" i="7"/>
  <c r="J18" i="7"/>
  <c r="E18" i="7"/>
  <c r="F74" i="7"/>
  <c r="F52" i="7"/>
  <c r="J17" i="7"/>
  <c r="J12" i="7"/>
  <c r="J49" i="7" s="1"/>
  <c r="J71" i="7"/>
  <c r="E7" i="7"/>
  <c r="E67" i="7" s="1"/>
  <c r="AY56" i="1"/>
  <c r="AX56" i="1"/>
  <c r="BI147" i="6"/>
  <c r="BH147" i="6"/>
  <c r="BG147" i="6"/>
  <c r="BF147" i="6"/>
  <c r="T147" i="6"/>
  <c r="R147" i="6"/>
  <c r="P147" i="6"/>
  <c r="P145" i="6" s="1"/>
  <c r="BK147" i="6"/>
  <c r="J147" i="6"/>
  <c r="BE147" i="6"/>
  <c r="BI146" i="6"/>
  <c r="BH146" i="6"/>
  <c r="BG146" i="6"/>
  <c r="BF146" i="6"/>
  <c r="T146" i="6"/>
  <c r="T145" i="6" s="1"/>
  <c r="R146" i="6"/>
  <c r="R145" i="6"/>
  <c r="P146" i="6"/>
  <c r="BK146" i="6"/>
  <c r="BK145" i="6"/>
  <c r="J145" i="6"/>
  <c r="J65" i="6" s="1"/>
  <c r="J146" i="6"/>
  <c r="BE146" i="6" s="1"/>
  <c r="BI143" i="6"/>
  <c r="BH143" i="6"/>
  <c r="BG143" i="6"/>
  <c r="BF143" i="6"/>
  <c r="T143" i="6"/>
  <c r="T142" i="6" s="1"/>
  <c r="R143" i="6"/>
  <c r="R142" i="6"/>
  <c r="P143" i="6"/>
  <c r="P142" i="6"/>
  <c r="BK143" i="6"/>
  <c r="BK142" i="6"/>
  <c r="J142" i="6"/>
  <c r="J64" i="6" s="1"/>
  <c r="J143" i="6"/>
  <c r="BE143" i="6"/>
  <c r="BI141" i="6"/>
  <c r="BH141" i="6"/>
  <c r="BG141" i="6"/>
  <c r="BF141" i="6"/>
  <c r="T141" i="6"/>
  <c r="R141" i="6"/>
  <c r="P141" i="6"/>
  <c r="BK141" i="6"/>
  <c r="J141" i="6"/>
  <c r="BE141" i="6"/>
  <c r="BI140" i="6"/>
  <c r="BH140" i="6"/>
  <c r="BG140" i="6"/>
  <c r="BF140" i="6"/>
  <c r="T140" i="6"/>
  <c r="R140" i="6"/>
  <c r="P140" i="6"/>
  <c r="BK140" i="6"/>
  <c r="BK136" i="6" s="1"/>
  <c r="J136" i="6" s="1"/>
  <c r="J63" i="6" s="1"/>
  <c r="J140" i="6"/>
  <c r="BE140" i="6"/>
  <c r="BI139" i="6"/>
  <c r="BH139" i="6"/>
  <c r="BG139" i="6"/>
  <c r="BF139" i="6"/>
  <c r="T139" i="6"/>
  <c r="R139" i="6"/>
  <c r="R136" i="6" s="1"/>
  <c r="P139" i="6"/>
  <c r="BK139" i="6"/>
  <c r="J139" i="6"/>
  <c r="BE139" i="6" s="1"/>
  <c r="BI138" i="6"/>
  <c r="BH138" i="6"/>
  <c r="BG138" i="6"/>
  <c r="BF138" i="6"/>
  <c r="T138" i="6"/>
  <c r="R138" i="6"/>
  <c r="P138" i="6"/>
  <c r="P136" i="6" s="1"/>
  <c r="BK138" i="6"/>
  <c r="J138" i="6"/>
  <c r="BE138" i="6"/>
  <c r="BI137" i="6"/>
  <c r="BH137" i="6"/>
  <c r="BG137" i="6"/>
  <c r="BF137" i="6"/>
  <c r="T137" i="6"/>
  <c r="T136" i="6" s="1"/>
  <c r="R137" i="6"/>
  <c r="P137" i="6"/>
  <c r="BK137" i="6"/>
  <c r="J137" i="6"/>
  <c r="BE137" i="6"/>
  <c r="BI135" i="6"/>
  <c r="BH135" i="6"/>
  <c r="BG135" i="6"/>
  <c r="BF135" i="6"/>
  <c r="T135" i="6"/>
  <c r="R135" i="6"/>
  <c r="P135" i="6"/>
  <c r="BK135" i="6"/>
  <c r="J135" i="6"/>
  <c r="BE135" i="6"/>
  <c r="BI134" i="6"/>
  <c r="BH134" i="6"/>
  <c r="BG134" i="6"/>
  <c r="BF134" i="6"/>
  <c r="T134" i="6"/>
  <c r="R134" i="6"/>
  <c r="P134" i="6"/>
  <c r="BK134" i="6"/>
  <c r="J134" i="6"/>
  <c r="BE134" i="6"/>
  <c r="BI133" i="6"/>
  <c r="BH133" i="6"/>
  <c r="BG133" i="6"/>
  <c r="BF133" i="6"/>
  <c r="T133" i="6"/>
  <c r="R133" i="6"/>
  <c r="P133" i="6"/>
  <c r="BK133" i="6"/>
  <c r="J133" i="6"/>
  <c r="BE133" i="6" s="1"/>
  <c r="BI132" i="6"/>
  <c r="BH132" i="6"/>
  <c r="BG132" i="6"/>
  <c r="BF132" i="6"/>
  <c r="T132" i="6"/>
  <c r="R132" i="6"/>
  <c r="P132" i="6"/>
  <c r="BK132" i="6"/>
  <c r="J132" i="6"/>
  <c r="BE132" i="6"/>
  <c r="BI131" i="6"/>
  <c r="BH131" i="6"/>
  <c r="BG131" i="6"/>
  <c r="BF131" i="6"/>
  <c r="T131" i="6"/>
  <c r="R131" i="6"/>
  <c r="P131" i="6"/>
  <c r="BK131" i="6"/>
  <c r="J131" i="6"/>
  <c r="BE131" i="6"/>
  <c r="BI130" i="6"/>
  <c r="BH130" i="6"/>
  <c r="BG130" i="6"/>
  <c r="BF130" i="6"/>
  <c r="T130" i="6"/>
  <c r="R130" i="6"/>
  <c r="P130" i="6"/>
  <c r="BK130" i="6"/>
  <c r="J130" i="6"/>
  <c r="BE130" i="6"/>
  <c r="BI129" i="6"/>
  <c r="BH129" i="6"/>
  <c r="BG129" i="6"/>
  <c r="BF129" i="6"/>
  <c r="T129" i="6"/>
  <c r="R129" i="6"/>
  <c r="P129" i="6"/>
  <c r="BK129" i="6"/>
  <c r="J129" i="6"/>
  <c r="BE129" i="6" s="1"/>
  <c r="BI128" i="6"/>
  <c r="BH128" i="6"/>
  <c r="BG128" i="6"/>
  <c r="BF128" i="6"/>
  <c r="T128" i="6"/>
  <c r="R128" i="6"/>
  <c r="P128" i="6"/>
  <c r="BK128" i="6"/>
  <c r="J128" i="6"/>
  <c r="BE128" i="6"/>
  <c r="BI127" i="6"/>
  <c r="BH127" i="6"/>
  <c r="BG127" i="6"/>
  <c r="BF127" i="6"/>
  <c r="T127" i="6"/>
  <c r="R127" i="6"/>
  <c r="P127" i="6"/>
  <c r="BK127" i="6"/>
  <c r="J127" i="6"/>
  <c r="BE127" i="6"/>
  <c r="BI126" i="6"/>
  <c r="BH126" i="6"/>
  <c r="BG126" i="6"/>
  <c r="BF126" i="6"/>
  <c r="T126" i="6"/>
  <c r="R126" i="6"/>
  <c r="P126" i="6"/>
  <c r="BK126" i="6"/>
  <c r="J126" i="6"/>
  <c r="BE126" i="6"/>
  <c r="BI125" i="6"/>
  <c r="BH125" i="6"/>
  <c r="BG125" i="6"/>
  <c r="BF125" i="6"/>
  <c r="T125" i="6"/>
  <c r="R125" i="6"/>
  <c r="R120" i="6" s="1"/>
  <c r="P125" i="6"/>
  <c r="BK125" i="6"/>
  <c r="J125" i="6"/>
  <c r="BE125" i="6" s="1"/>
  <c r="BI124" i="6"/>
  <c r="BH124" i="6"/>
  <c r="BG124" i="6"/>
  <c r="BF124" i="6"/>
  <c r="T124" i="6"/>
  <c r="R124" i="6"/>
  <c r="P124" i="6"/>
  <c r="BK124" i="6"/>
  <c r="J124" i="6"/>
  <c r="BE124" i="6"/>
  <c r="BI123" i="6"/>
  <c r="BH123" i="6"/>
  <c r="BG123" i="6"/>
  <c r="BF123" i="6"/>
  <c r="T123" i="6"/>
  <c r="T120" i="6" s="1"/>
  <c r="R123" i="6"/>
  <c r="P123" i="6"/>
  <c r="BK123" i="6"/>
  <c r="J123" i="6"/>
  <c r="BE123" i="6"/>
  <c r="BI122" i="6"/>
  <c r="BH122" i="6"/>
  <c r="BG122" i="6"/>
  <c r="BF122" i="6"/>
  <c r="T122" i="6"/>
  <c r="R122" i="6"/>
  <c r="P122" i="6"/>
  <c r="BK122" i="6"/>
  <c r="BK120" i="6" s="1"/>
  <c r="J120" i="6" s="1"/>
  <c r="J62" i="6" s="1"/>
  <c r="J122" i="6"/>
  <c r="BE122" i="6"/>
  <c r="BI121" i="6"/>
  <c r="BH121" i="6"/>
  <c r="BG121" i="6"/>
  <c r="BF121" i="6"/>
  <c r="T121" i="6"/>
  <c r="R121" i="6"/>
  <c r="P121" i="6"/>
  <c r="BK121" i="6"/>
  <c r="J121" i="6"/>
  <c r="BE121" i="6" s="1"/>
  <c r="BI119" i="6"/>
  <c r="BH119" i="6"/>
  <c r="BG119" i="6"/>
  <c r="BF119" i="6"/>
  <c r="T119" i="6"/>
  <c r="R119" i="6"/>
  <c r="P119" i="6"/>
  <c r="BK119" i="6"/>
  <c r="J119" i="6"/>
  <c r="BE119" i="6" s="1"/>
  <c r="BI118" i="6"/>
  <c r="BH118" i="6"/>
  <c r="BG118" i="6"/>
  <c r="BF118" i="6"/>
  <c r="T118" i="6"/>
  <c r="R118" i="6"/>
  <c r="P118" i="6"/>
  <c r="BK118" i="6"/>
  <c r="J118" i="6"/>
  <c r="BE118" i="6"/>
  <c r="BI117" i="6"/>
  <c r="BH117" i="6"/>
  <c r="BG117" i="6"/>
  <c r="BF117" i="6"/>
  <c r="T117" i="6"/>
  <c r="R117" i="6"/>
  <c r="P117" i="6"/>
  <c r="BK117" i="6"/>
  <c r="J117" i="6"/>
  <c r="BE117" i="6"/>
  <c r="BI116" i="6"/>
  <c r="BH116" i="6"/>
  <c r="BG116" i="6"/>
  <c r="BF116" i="6"/>
  <c r="T116" i="6"/>
  <c r="R116" i="6"/>
  <c r="P116" i="6"/>
  <c r="BK116" i="6"/>
  <c r="J116" i="6"/>
  <c r="BE116" i="6"/>
  <c r="BI115" i="6"/>
  <c r="BH115" i="6"/>
  <c r="BG115" i="6"/>
  <c r="BF115" i="6"/>
  <c r="T115" i="6"/>
  <c r="R115" i="6"/>
  <c r="P115" i="6"/>
  <c r="BK115" i="6"/>
  <c r="J115" i="6"/>
  <c r="BE115" i="6" s="1"/>
  <c r="BI114" i="6"/>
  <c r="BH114" i="6"/>
  <c r="BG114" i="6"/>
  <c r="BF114" i="6"/>
  <c r="T114" i="6"/>
  <c r="R114" i="6"/>
  <c r="P114" i="6"/>
  <c r="BK114" i="6"/>
  <c r="J114" i="6"/>
  <c r="BE114" i="6"/>
  <c r="BI113" i="6"/>
  <c r="BH113" i="6"/>
  <c r="BG113" i="6"/>
  <c r="BF113" i="6"/>
  <c r="T113" i="6"/>
  <c r="R113" i="6"/>
  <c r="P113" i="6"/>
  <c r="BK113" i="6"/>
  <c r="J113" i="6"/>
  <c r="BE113" i="6"/>
  <c r="BI112" i="6"/>
  <c r="BH112" i="6"/>
  <c r="BG112" i="6"/>
  <c r="BF112" i="6"/>
  <c r="T112" i="6"/>
  <c r="R112" i="6"/>
  <c r="P112" i="6"/>
  <c r="BK112" i="6"/>
  <c r="BK108" i="6" s="1"/>
  <c r="J112" i="6"/>
  <c r="BE112" i="6"/>
  <c r="BI111" i="6"/>
  <c r="BH111" i="6"/>
  <c r="BG111" i="6"/>
  <c r="BF111" i="6"/>
  <c r="T111" i="6"/>
  <c r="R111" i="6"/>
  <c r="R108" i="6" s="1"/>
  <c r="P111" i="6"/>
  <c r="BK111" i="6"/>
  <c r="J111" i="6"/>
  <c r="BE111" i="6" s="1"/>
  <c r="BI110" i="6"/>
  <c r="BH110" i="6"/>
  <c r="BG110" i="6"/>
  <c r="BF110" i="6"/>
  <c r="T110" i="6"/>
  <c r="R110" i="6"/>
  <c r="P110" i="6"/>
  <c r="BK110" i="6"/>
  <c r="J110" i="6"/>
  <c r="BE110" i="6"/>
  <c r="BI109" i="6"/>
  <c r="BH109" i="6"/>
  <c r="BG109" i="6"/>
  <c r="BF109" i="6"/>
  <c r="T109" i="6"/>
  <c r="R109" i="6"/>
  <c r="P109" i="6"/>
  <c r="BK109" i="6"/>
  <c r="J108" i="6"/>
  <c r="J61" i="6" s="1"/>
  <c r="J109" i="6"/>
  <c r="BE109" i="6" s="1"/>
  <c r="BI107" i="6"/>
  <c r="BH107" i="6"/>
  <c r="BG107" i="6"/>
  <c r="BF107" i="6"/>
  <c r="T107" i="6"/>
  <c r="R107" i="6"/>
  <c r="P107" i="6"/>
  <c r="BK107" i="6"/>
  <c r="J107" i="6"/>
  <c r="BE107" i="6"/>
  <c r="BI106" i="6"/>
  <c r="BH106" i="6"/>
  <c r="BG106" i="6"/>
  <c r="BF106" i="6"/>
  <c r="T106" i="6"/>
  <c r="R106" i="6"/>
  <c r="P106" i="6"/>
  <c r="BK106" i="6"/>
  <c r="J106" i="6"/>
  <c r="BE106" i="6"/>
  <c r="BI105" i="6"/>
  <c r="BH105" i="6"/>
  <c r="BG105" i="6"/>
  <c r="BF105" i="6"/>
  <c r="T105" i="6"/>
  <c r="R105" i="6"/>
  <c r="P105" i="6"/>
  <c r="BK105" i="6"/>
  <c r="J105" i="6"/>
  <c r="BE105" i="6" s="1"/>
  <c r="BI104" i="6"/>
  <c r="BH104" i="6"/>
  <c r="BG104" i="6"/>
  <c r="BF104" i="6"/>
  <c r="T104" i="6"/>
  <c r="R104" i="6"/>
  <c r="P104" i="6"/>
  <c r="P101" i="6" s="1"/>
  <c r="BK104" i="6"/>
  <c r="J104" i="6"/>
  <c r="BE104" i="6"/>
  <c r="BI103" i="6"/>
  <c r="BH103" i="6"/>
  <c r="BG103" i="6"/>
  <c r="BF103" i="6"/>
  <c r="T103" i="6"/>
  <c r="R103" i="6"/>
  <c r="P103" i="6"/>
  <c r="BK103" i="6"/>
  <c r="J103" i="6"/>
  <c r="BE103" i="6"/>
  <c r="BI102" i="6"/>
  <c r="BH102" i="6"/>
  <c r="BG102" i="6"/>
  <c r="BF102" i="6"/>
  <c r="T102" i="6"/>
  <c r="R102" i="6"/>
  <c r="R101" i="6"/>
  <c r="P102" i="6"/>
  <c r="BK102" i="6"/>
  <c r="BK101" i="6" s="1"/>
  <c r="J101" i="6" s="1"/>
  <c r="J60" i="6" s="1"/>
  <c r="J102" i="6"/>
  <c r="BE102" i="6" s="1"/>
  <c r="BI100" i="6"/>
  <c r="BH100" i="6"/>
  <c r="BG100" i="6"/>
  <c r="BF100" i="6"/>
  <c r="T100" i="6"/>
  <c r="R100" i="6"/>
  <c r="P100" i="6"/>
  <c r="BK100" i="6"/>
  <c r="J100" i="6"/>
  <c r="BE100" i="6"/>
  <c r="BI98" i="6"/>
  <c r="BH98" i="6"/>
  <c r="BG98" i="6"/>
  <c r="BF98" i="6"/>
  <c r="T98" i="6"/>
  <c r="R98" i="6"/>
  <c r="P98" i="6"/>
  <c r="BK98" i="6"/>
  <c r="J98" i="6"/>
  <c r="BE98" i="6" s="1"/>
  <c r="BI97" i="6"/>
  <c r="BH97" i="6"/>
  <c r="BG97" i="6"/>
  <c r="BF97" i="6"/>
  <c r="T97" i="6"/>
  <c r="R97" i="6"/>
  <c r="P97" i="6"/>
  <c r="P90" i="6" s="1"/>
  <c r="BK97" i="6"/>
  <c r="J97" i="6"/>
  <c r="BE97" i="6"/>
  <c r="BI96" i="6"/>
  <c r="BH96" i="6"/>
  <c r="BG96" i="6"/>
  <c r="BF96" i="6"/>
  <c r="T96" i="6"/>
  <c r="T90" i="6" s="1"/>
  <c r="R96" i="6"/>
  <c r="P96" i="6"/>
  <c r="BK96" i="6"/>
  <c r="J96" i="6"/>
  <c r="BE96" i="6"/>
  <c r="BI94" i="6"/>
  <c r="BH94" i="6"/>
  <c r="BG94" i="6"/>
  <c r="BF94" i="6"/>
  <c r="T94" i="6"/>
  <c r="R94" i="6"/>
  <c r="P94" i="6"/>
  <c r="BK94" i="6"/>
  <c r="J94" i="6"/>
  <c r="BE94" i="6"/>
  <c r="BI92" i="6"/>
  <c r="F34" i="6" s="1"/>
  <c r="BD56" i="1" s="1"/>
  <c r="BH92" i="6"/>
  <c r="BG92" i="6"/>
  <c r="BF92" i="6"/>
  <c r="T92" i="6"/>
  <c r="R92" i="6"/>
  <c r="P92" i="6"/>
  <c r="BK92" i="6"/>
  <c r="J92" i="6"/>
  <c r="BE92" i="6" s="1"/>
  <c r="BI91" i="6"/>
  <c r="BH91" i="6"/>
  <c r="BG91" i="6"/>
  <c r="BF91" i="6"/>
  <c r="T91" i="6"/>
  <c r="R91" i="6"/>
  <c r="R90" i="6" s="1"/>
  <c r="P91" i="6"/>
  <c r="BK91" i="6"/>
  <c r="BK90" i="6"/>
  <c r="J90" i="6" s="1"/>
  <c r="J59" i="6" s="1"/>
  <c r="J91" i="6"/>
  <c r="BE91" i="6"/>
  <c r="BI88" i="6"/>
  <c r="BH88" i="6"/>
  <c r="F33" i="6" s="1"/>
  <c r="BC56" i="1" s="1"/>
  <c r="BG88" i="6"/>
  <c r="BF88" i="6"/>
  <c r="J31" i="6" s="1"/>
  <c r="AW56" i="1" s="1"/>
  <c r="T88" i="6"/>
  <c r="T87" i="6" s="1"/>
  <c r="R88" i="6"/>
  <c r="R87" i="6"/>
  <c r="R86" i="6" s="1"/>
  <c r="R85" i="6" s="1"/>
  <c r="P88" i="6"/>
  <c r="P87" i="6" s="1"/>
  <c r="BK88" i="6"/>
  <c r="BK87" i="6" s="1"/>
  <c r="J87" i="6" s="1"/>
  <c r="J58" i="6" s="1"/>
  <c r="J88" i="6"/>
  <c r="BE88" i="6"/>
  <c r="J81" i="6"/>
  <c r="F81" i="6"/>
  <c r="F79" i="6"/>
  <c r="E77" i="6"/>
  <c r="J51" i="6"/>
  <c r="F51" i="6"/>
  <c r="F49" i="6"/>
  <c r="E47" i="6"/>
  <c r="J18" i="6"/>
  <c r="E18" i="6"/>
  <c r="F82" i="6" s="1"/>
  <c r="F52" i="6"/>
  <c r="J17" i="6"/>
  <c r="J12" i="6"/>
  <c r="J79" i="6" s="1"/>
  <c r="E7" i="6"/>
  <c r="AY55" i="1"/>
  <c r="AX55" i="1"/>
  <c r="BI127" i="5"/>
  <c r="BH127" i="5"/>
  <c r="BG127" i="5"/>
  <c r="BF127" i="5"/>
  <c r="T127" i="5"/>
  <c r="R127" i="5"/>
  <c r="P127" i="5"/>
  <c r="BK127" i="5"/>
  <c r="J127" i="5"/>
  <c r="BE127" i="5" s="1"/>
  <c r="BI126" i="5"/>
  <c r="BH126" i="5"/>
  <c r="BG126" i="5"/>
  <c r="BF126" i="5"/>
  <c r="T126" i="5"/>
  <c r="R126" i="5"/>
  <c r="P126" i="5"/>
  <c r="BK126" i="5"/>
  <c r="J126" i="5"/>
  <c r="BE126" i="5"/>
  <c r="BI125" i="5"/>
  <c r="BH125" i="5"/>
  <c r="BG125" i="5"/>
  <c r="BF125" i="5"/>
  <c r="T125" i="5"/>
  <c r="R125" i="5"/>
  <c r="P125" i="5"/>
  <c r="BK125" i="5"/>
  <c r="J125" i="5"/>
  <c r="BE125" i="5" s="1"/>
  <c r="BI124" i="5"/>
  <c r="BH124" i="5"/>
  <c r="BG124" i="5"/>
  <c r="BF124" i="5"/>
  <c r="T124" i="5"/>
  <c r="R124" i="5"/>
  <c r="P124" i="5"/>
  <c r="BK124" i="5"/>
  <c r="J124" i="5"/>
  <c r="BE124" i="5" s="1"/>
  <c r="BI123" i="5"/>
  <c r="BH123" i="5"/>
  <c r="BG123" i="5"/>
  <c r="BF123" i="5"/>
  <c r="T123" i="5"/>
  <c r="R123" i="5"/>
  <c r="P123" i="5"/>
  <c r="BK123" i="5"/>
  <c r="J123" i="5"/>
  <c r="BE123" i="5" s="1"/>
  <c r="BI122" i="5"/>
  <c r="BH122" i="5"/>
  <c r="BG122" i="5"/>
  <c r="BF122" i="5"/>
  <c r="T122" i="5"/>
  <c r="R122" i="5"/>
  <c r="P122" i="5"/>
  <c r="BK122" i="5"/>
  <c r="J122" i="5"/>
  <c r="BE122" i="5"/>
  <c r="BI121" i="5"/>
  <c r="BH121" i="5"/>
  <c r="BG121" i="5"/>
  <c r="BF121" i="5"/>
  <c r="T121" i="5"/>
  <c r="R121" i="5"/>
  <c r="P121" i="5"/>
  <c r="BK121" i="5"/>
  <c r="J121" i="5"/>
  <c r="BE121" i="5" s="1"/>
  <c r="BI120" i="5"/>
  <c r="BH120" i="5"/>
  <c r="BG120" i="5"/>
  <c r="BF120" i="5"/>
  <c r="T120" i="5"/>
  <c r="T119" i="5"/>
  <c r="R120" i="5"/>
  <c r="P120" i="5"/>
  <c r="P119" i="5" s="1"/>
  <c r="BK120" i="5"/>
  <c r="BK119" i="5" s="1"/>
  <c r="J119" i="5" s="1"/>
  <c r="J60" i="5" s="1"/>
  <c r="J120" i="5"/>
  <c r="BE120" i="5" s="1"/>
  <c r="BI118" i="5"/>
  <c r="BH118" i="5"/>
  <c r="BG118" i="5"/>
  <c r="BF118" i="5"/>
  <c r="T118" i="5"/>
  <c r="R118" i="5"/>
  <c r="P118" i="5"/>
  <c r="BK118" i="5"/>
  <c r="J118" i="5"/>
  <c r="BE118" i="5" s="1"/>
  <c r="BI117" i="5"/>
  <c r="BH117" i="5"/>
  <c r="BG117" i="5"/>
  <c r="BF117" i="5"/>
  <c r="T117" i="5"/>
  <c r="R117" i="5"/>
  <c r="P117" i="5"/>
  <c r="BK117" i="5"/>
  <c r="J117" i="5"/>
  <c r="BE117" i="5" s="1"/>
  <c r="BI116" i="5"/>
  <c r="BH116" i="5"/>
  <c r="BG116" i="5"/>
  <c r="BF116" i="5"/>
  <c r="T116" i="5"/>
  <c r="R116" i="5"/>
  <c r="P116" i="5"/>
  <c r="BK116" i="5"/>
  <c r="J116" i="5"/>
  <c r="BE116" i="5"/>
  <c r="BI115" i="5"/>
  <c r="BH115" i="5"/>
  <c r="BG115" i="5"/>
  <c r="BF115" i="5"/>
  <c r="T115" i="5"/>
  <c r="R115" i="5"/>
  <c r="P115" i="5"/>
  <c r="BK115" i="5"/>
  <c r="J115" i="5"/>
  <c r="BE115" i="5" s="1"/>
  <c r="BI114" i="5"/>
  <c r="BH114" i="5"/>
  <c r="BG114" i="5"/>
  <c r="BF114" i="5"/>
  <c r="T114" i="5"/>
  <c r="T113" i="5"/>
  <c r="R114" i="5"/>
  <c r="P114" i="5"/>
  <c r="P113" i="5" s="1"/>
  <c r="BK114" i="5"/>
  <c r="BK113" i="5" s="1"/>
  <c r="J113" i="5" s="1"/>
  <c r="J59" i="5" s="1"/>
  <c r="J114" i="5"/>
  <c r="BE114" i="5" s="1"/>
  <c r="BI112" i="5"/>
  <c r="BH112" i="5"/>
  <c r="BG112" i="5"/>
  <c r="BF112" i="5"/>
  <c r="T112" i="5"/>
  <c r="R112" i="5"/>
  <c r="P112" i="5"/>
  <c r="BK112" i="5"/>
  <c r="J112" i="5"/>
  <c r="BE112" i="5" s="1"/>
  <c r="BI111" i="5"/>
  <c r="BH111" i="5"/>
  <c r="BG111" i="5"/>
  <c r="BF111" i="5"/>
  <c r="T111" i="5"/>
  <c r="R111" i="5"/>
  <c r="P111" i="5"/>
  <c r="BK111" i="5"/>
  <c r="J111" i="5"/>
  <c r="BE111" i="5" s="1"/>
  <c r="BI110" i="5"/>
  <c r="BH110" i="5"/>
  <c r="BG110" i="5"/>
  <c r="BF110" i="5"/>
  <c r="T110" i="5"/>
  <c r="R110" i="5"/>
  <c r="P110" i="5"/>
  <c r="BK110" i="5"/>
  <c r="J110" i="5"/>
  <c r="BE110" i="5"/>
  <c r="BI109" i="5"/>
  <c r="BH109" i="5"/>
  <c r="BG109" i="5"/>
  <c r="BF109" i="5"/>
  <c r="T109" i="5"/>
  <c r="R109" i="5"/>
  <c r="P109" i="5"/>
  <c r="BK109" i="5"/>
  <c r="J109" i="5"/>
  <c r="BE109" i="5" s="1"/>
  <c r="BI108" i="5"/>
  <c r="BH108" i="5"/>
  <c r="BG108" i="5"/>
  <c r="BF108" i="5"/>
  <c r="T108" i="5"/>
  <c r="R108" i="5"/>
  <c r="P108" i="5"/>
  <c r="BK108" i="5"/>
  <c r="J108" i="5"/>
  <c r="BE108" i="5" s="1"/>
  <c r="BI107" i="5"/>
  <c r="BH107" i="5"/>
  <c r="BG107" i="5"/>
  <c r="BF107" i="5"/>
  <c r="T107" i="5"/>
  <c r="R107" i="5"/>
  <c r="P107" i="5"/>
  <c r="BK107" i="5"/>
  <c r="J107" i="5"/>
  <c r="BE107" i="5" s="1"/>
  <c r="BI106" i="5"/>
  <c r="BH106" i="5"/>
  <c r="BG106" i="5"/>
  <c r="BF106" i="5"/>
  <c r="T106" i="5"/>
  <c r="R106" i="5"/>
  <c r="P106" i="5"/>
  <c r="BK106" i="5"/>
  <c r="J106" i="5"/>
  <c r="BE106" i="5"/>
  <c r="BI105" i="5"/>
  <c r="BH105" i="5"/>
  <c r="BG105" i="5"/>
  <c r="BF105" i="5"/>
  <c r="T105" i="5"/>
  <c r="R105" i="5"/>
  <c r="P105" i="5"/>
  <c r="BK105" i="5"/>
  <c r="J105" i="5"/>
  <c r="BE105" i="5" s="1"/>
  <c r="BI104" i="5"/>
  <c r="BH104" i="5"/>
  <c r="BG104" i="5"/>
  <c r="BF104" i="5"/>
  <c r="T104" i="5"/>
  <c r="R104" i="5"/>
  <c r="P104" i="5"/>
  <c r="BK104" i="5"/>
  <c r="J104" i="5"/>
  <c r="BE104" i="5" s="1"/>
  <c r="BI103" i="5"/>
  <c r="BH103" i="5"/>
  <c r="BG103" i="5"/>
  <c r="BF103" i="5"/>
  <c r="T103" i="5"/>
  <c r="T102" i="5" s="1"/>
  <c r="R103" i="5"/>
  <c r="P103" i="5"/>
  <c r="P102" i="5" s="1"/>
  <c r="BK103" i="5"/>
  <c r="BK102" i="5"/>
  <c r="J102" i="5" s="1"/>
  <c r="J58" i="5" s="1"/>
  <c r="J103" i="5"/>
  <c r="BE103" i="5"/>
  <c r="BI101" i="5"/>
  <c r="BH101" i="5"/>
  <c r="BG101" i="5"/>
  <c r="BF101" i="5"/>
  <c r="T101" i="5"/>
  <c r="R101" i="5"/>
  <c r="P101" i="5"/>
  <c r="BK101" i="5"/>
  <c r="J101" i="5"/>
  <c r="BE101" i="5" s="1"/>
  <c r="BI100" i="5"/>
  <c r="BH100" i="5"/>
  <c r="BG100" i="5"/>
  <c r="BF100" i="5"/>
  <c r="T100" i="5"/>
  <c r="R100" i="5"/>
  <c r="P100" i="5"/>
  <c r="BK100" i="5"/>
  <c r="J100" i="5"/>
  <c r="BE100" i="5"/>
  <c r="BI99" i="5"/>
  <c r="BH99" i="5"/>
  <c r="BG99" i="5"/>
  <c r="BF99" i="5"/>
  <c r="T99" i="5"/>
  <c r="R99" i="5"/>
  <c r="P99" i="5"/>
  <c r="BK99" i="5"/>
  <c r="J99" i="5"/>
  <c r="BE99" i="5" s="1"/>
  <c r="BI98" i="5"/>
  <c r="BH98" i="5"/>
  <c r="BG98" i="5"/>
  <c r="BF98" i="5"/>
  <c r="T98" i="5"/>
  <c r="R98" i="5"/>
  <c r="P98" i="5"/>
  <c r="BK98" i="5"/>
  <c r="J98" i="5"/>
  <c r="BE98" i="5" s="1"/>
  <c r="BI97" i="5"/>
  <c r="BH97" i="5"/>
  <c r="BG97" i="5"/>
  <c r="BF97" i="5"/>
  <c r="T97" i="5"/>
  <c r="R97" i="5"/>
  <c r="P97" i="5"/>
  <c r="BK97" i="5"/>
  <c r="J97" i="5"/>
  <c r="BE97" i="5" s="1"/>
  <c r="BI96" i="5"/>
  <c r="BH96" i="5"/>
  <c r="BG96" i="5"/>
  <c r="BF96" i="5"/>
  <c r="T96" i="5"/>
  <c r="R96" i="5"/>
  <c r="P96" i="5"/>
  <c r="BK96" i="5"/>
  <c r="J96" i="5"/>
  <c r="BE96" i="5"/>
  <c r="BI95" i="5"/>
  <c r="BH95" i="5"/>
  <c r="BG95" i="5"/>
  <c r="BF95" i="5"/>
  <c r="T95" i="5"/>
  <c r="R95" i="5"/>
  <c r="P95" i="5"/>
  <c r="BK95" i="5"/>
  <c r="J95" i="5"/>
  <c r="BE95" i="5" s="1"/>
  <c r="BI94" i="5"/>
  <c r="BH94" i="5"/>
  <c r="BG94" i="5"/>
  <c r="BF94" i="5"/>
  <c r="T94" i="5"/>
  <c r="R94" i="5"/>
  <c r="P94" i="5"/>
  <c r="BK94" i="5"/>
  <c r="J94" i="5"/>
  <c r="BE94" i="5" s="1"/>
  <c r="BI93" i="5"/>
  <c r="BH93" i="5"/>
  <c r="BG93" i="5"/>
  <c r="BF93" i="5"/>
  <c r="T93" i="5"/>
  <c r="R93" i="5"/>
  <c r="P93" i="5"/>
  <c r="BK93" i="5"/>
  <c r="J93" i="5"/>
  <c r="BE93" i="5" s="1"/>
  <c r="BI92" i="5"/>
  <c r="BH92" i="5"/>
  <c r="BG92" i="5"/>
  <c r="BF92" i="5"/>
  <c r="T92" i="5"/>
  <c r="R92" i="5"/>
  <c r="P92" i="5"/>
  <c r="BK92" i="5"/>
  <c r="J92" i="5"/>
  <c r="BE92" i="5"/>
  <c r="BI91" i="5"/>
  <c r="BH91" i="5"/>
  <c r="BG91" i="5"/>
  <c r="BF91" i="5"/>
  <c r="T91" i="5"/>
  <c r="R91" i="5"/>
  <c r="P91" i="5"/>
  <c r="BK91" i="5"/>
  <c r="J91" i="5"/>
  <c r="BE91" i="5" s="1"/>
  <c r="BI90" i="5"/>
  <c r="BH90" i="5"/>
  <c r="BG90" i="5"/>
  <c r="BF90" i="5"/>
  <c r="T90" i="5"/>
  <c r="R90" i="5"/>
  <c r="P90" i="5"/>
  <c r="BK90" i="5"/>
  <c r="J90" i="5"/>
  <c r="BE90" i="5" s="1"/>
  <c r="BI89" i="5"/>
  <c r="BH89" i="5"/>
  <c r="BG89" i="5"/>
  <c r="BF89" i="5"/>
  <c r="T89" i="5"/>
  <c r="R89" i="5"/>
  <c r="P89" i="5"/>
  <c r="BK89" i="5"/>
  <c r="J89" i="5"/>
  <c r="BE89" i="5" s="1"/>
  <c r="BI88" i="5"/>
  <c r="BH88" i="5"/>
  <c r="BG88" i="5"/>
  <c r="BF88" i="5"/>
  <c r="T88" i="5"/>
  <c r="R88" i="5"/>
  <c r="P88" i="5"/>
  <c r="BK88" i="5"/>
  <c r="J88" i="5"/>
  <c r="BE88" i="5"/>
  <c r="BI87" i="5"/>
  <c r="BH87" i="5"/>
  <c r="BG87" i="5"/>
  <c r="BF87" i="5"/>
  <c r="T87" i="5"/>
  <c r="R87" i="5"/>
  <c r="P87" i="5"/>
  <c r="BK87" i="5"/>
  <c r="J87" i="5"/>
  <c r="BE87" i="5" s="1"/>
  <c r="BI86" i="5"/>
  <c r="BH86" i="5"/>
  <c r="BG86" i="5"/>
  <c r="BF86" i="5"/>
  <c r="T86" i="5"/>
  <c r="R86" i="5"/>
  <c r="R81" i="5" s="1"/>
  <c r="P86" i="5"/>
  <c r="BK86" i="5"/>
  <c r="J86" i="5"/>
  <c r="BE86" i="5" s="1"/>
  <c r="BI85" i="5"/>
  <c r="BH85" i="5"/>
  <c r="BG85" i="5"/>
  <c r="BF85" i="5"/>
  <c r="T85" i="5"/>
  <c r="R85" i="5"/>
  <c r="P85" i="5"/>
  <c r="BK85" i="5"/>
  <c r="J85" i="5"/>
  <c r="BE85" i="5" s="1"/>
  <c r="BI84" i="5"/>
  <c r="BH84" i="5"/>
  <c r="BG84" i="5"/>
  <c r="BF84" i="5"/>
  <c r="T84" i="5"/>
  <c r="R84" i="5"/>
  <c r="P84" i="5"/>
  <c r="BK84" i="5"/>
  <c r="J84" i="5"/>
  <c r="BE84" i="5"/>
  <c r="BI83" i="5"/>
  <c r="BH83" i="5"/>
  <c r="BG83" i="5"/>
  <c r="BF83" i="5"/>
  <c r="T83" i="5"/>
  <c r="R83" i="5"/>
  <c r="P83" i="5"/>
  <c r="BK83" i="5"/>
  <c r="J83" i="5"/>
  <c r="BE83" i="5"/>
  <c r="BI82" i="5"/>
  <c r="F34" i="5" s="1"/>
  <c r="BD55" i="1" s="1"/>
  <c r="BH82" i="5"/>
  <c r="BG82" i="5"/>
  <c r="F32" i="5" s="1"/>
  <c r="BB55" i="1" s="1"/>
  <c r="BF82" i="5"/>
  <c r="T82" i="5"/>
  <c r="T81" i="5" s="1"/>
  <c r="R82" i="5"/>
  <c r="P82" i="5"/>
  <c r="P81" i="5"/>
  <c r="BK82" i="5"/>
  <c r="J82" i="5"/>
  <c r="BE82" i="5"/>
  <c r="J76" i="5"/>
  <c r="F76" i="5"/>
  <c r="F74" i="5"/>
  <c r="E72" i="5"/>
  <c r="J51" i="5"/>
  <c r="F51" i="5"/>
  <c r="F49" i="5"/>
  <c r="E47" i="5"/>
  <c r="J18" i="5"/>
  <c r="E18" i="5"/>
  <c r="F52" i="5" s="1"/>
  <c r="F77" i="5"/>
  <c r="J17" i="5"/>
  <c r="J12" i="5"/>
  <c r="E7" i="5"/>
  <c r="E70" i="5"/>
  <c r="E45" i="5"/>
  <c r="AY54" i="1"/>
  <c r="AX54" i="1"/>
  <c r="BI293" i="4"/>
  <c r="BH293" i="4"/>
  <c r="BG293" i="4"/>
  <c r="BF293" i="4"/>
  <c r="T293" i="4"/>
  <c r="R293" i="4"/>
  <c r="P293" i="4"/>
  <c r="BK293" i="4"/>
  <c r="J293" i="4"/>
  <c r="BE293" i="4" s="1"/>
  <c r="BI292" i="4"/>
  <c r="BH292" i="4"/>
  <c r="BG292" i="4"/>
  <c r="BF292" i="4"/>
  <c r="T292" i="4"/>
  <c r="R292" i="4"/>
  <c r="P292" i="4"/>
  <c r="BK292" i="4"/>
  <c r="J292" i="4"/>
  <c r="BE292" i="4"/>
  <c r="BI289" i="4"/>
  <c r="BH289" i="4"/>
  <c r="BG289" i="4"/>
  <c r="BF289" i="4"/>
  <c r="T289" i="4"/>
  <c r="R289" i="4"/>
  <c r="P289" i="4"/>
  <c r="BK289" i="4"/>
  <c r="J289" i="4"/>
  <c r="BE289" i="4"/>
  <c r="BI286" i="4"/>
  <c r="BH286" i="4"/>
  <c r="BG286" i="4"/>
  <c r="BF286" i="4"/>
  <c r="T286" i="4"/>
  <c r="R286" i="4"/>
  <c r="P286" i="4"/>
  <c r="BK286" i="4"/>
  <c r="J286" i="4"/>
  <c r="BE286" i="4"/>
  <c r="BI283" i="4"/>
  <c r="BH283" i="4"/>
  <c r="BG283" i="4"/>
  <c r="BF283" i="4"/>
  <c r="T283" i="4"/>
  <c r="R283" i="4"/>
  <c r="P283" i="4"/>
  <c r="BK283" i="4"/>
  <c r="J283" i="4"/>
  <c r="BE283" i="4" s="1"/>
  <c r="BI280" i="4"/>
  <c r="BH280" i="4"/>
  <c r="BG280" i="4"/>
  <c r="BF280" i="4"/>
  <c r="T280" i="4"/>
  <c r="R280" i="4"/>
  <c r="P280" i="4"/>
  <c r="P267" i="4" s="1"/>
  <c r="BK280" i="4"/>
  <c r="J280" i="4"/>
  <c r="BE280" i="4"/>
  <c r="BI277" i="4"/>
  <c r="BH277" i="4"/>
  <c r="BG277" i="4"/>
  <c r="BF277" i="4"/>
  <c r="T277" i="4"/>
  <c r="T267" i="4" s="1"/>
  <c r="R277" i="4"/>
  <c r="P277" i="4"/>
  <c r="BK277" i="4"/>
  <c r="J277" i="4"/>
  <c r="BE277" i="4"/>
  <c r="BI274" i="4"/>
  <c r="BH274" i="4"/>
  <c r="BG274" i="4"/>
  <c r="BF274" i="4"/>
  <c r="T274" i="4"/>
  <c r="R274" i="4"/>
  <c r="P274" i="4"/>
  <c r="BK274" i="4"/>
  <c r="J274" i="4"/>
  <c r="BE274" i="4"/>
  <c r="BI271" i="4"/>
  <c r="BH271" i="4"/>
  <c r="BG271" i="4"/>
  <c r="BF271" i="4"/>
  <c r="T271" i="4"/>
  <c r="R271" i="4"/>
  <c r="P271" i="4"/>
  <c r="BK271" i="4"/>
  <c r="J271" i="4"/>
  <c r="BE271" i="4" s="1"/>
  <c r="BI268" i="4"/>
  <c r="BH268" i="4"/>
  <c r="BG268" i="4"/>
  <c r="BF268" i="4"/>
  <c r="T268" i="4"/>
  <c r="R268" i="4"/>
  <c r="R267" i="4" s="1"/>
  <c r="P268" i="4"/>
  <c r="BK268" i="4"/>
  <c r="BK267" i="4"/>
  <c r="J267" i="4" s="1"/>
  <c r="J59" i="4" s="1"/>
  <c r="J268" i="4"/>
  <c r="BE268" i="4"/>
  <c r="BI266" i="4"/>
  <c r="BH266" i="4"/>
  <c r="BG266" i="4"/>
  <c r="BF266" i="4"/>
  <c r="T266" i="4"/>
  <c r="R266" i="4"/>
  <c r="P266" i="4"/>
  <c r="BK266" i="4"/>
  <c r="J266" i="4"/>
  <c r="BE266" i="4"/>
  <c r="BI262" i="4"/>
  <c r="BH262" i="4"/>
  <c r="BG262" i="4"/>
  <c r="BF262" i="4"/>
  <c r="T262" i="4"/>
  <c r="R262" i="4"/>
  <c r="P262" i="4"/>
  <c r="BK262" i="4"/>
  <c r="J262" i="4"/>
  <c r="BE262" i="4"/>
  <c r="BI259" i="4"/>
  <c r="BH259" i="4"/>
  <c r="BG259" i="4"/>
  <c r="BF259" i="4"/>
  <c r="T259" i="4"/>
  <c r="R259" i="4"/>
  <c r="P259" i="4"/>
  <c r="BK259" i="4"/>
  <c r="J259" i="4"/>
  <c r="BE259" i="4"/>
  <c r="BI256" i="4"/>
  <c r="BH256" i="4"/>
  <c r="BG256" i="4"/>
  <c r="BF256" i="4"/>
  <c r="T256" i="4"/>
  <c r="R256" i="4"/>
  <c r="P256" i="4"/>
  <c r="BK256" i="4"/>
  <c r="J256" i="4"/>
  <c r="BE256" i="4" s="1"/>
  <c r="BI253" i="4"/>
  <c r="BH253" i="4"/>
  <c r="BG253" i="4"/>
  <c r="BF253" i="4"/>
  <c r="T253" i="4"/>
  <c r="R253" i="4"/>
  <c r="P253" i="4"/>
  <c r="BK253" i="4"/>
  <c r="J253" i="4"/>
  <c r="BE253" i="4"/>
  <c r="BI250" i="4"/>
  <c r="BH250" i="4"/>
  <c r="BG250" i="4"/>
  <c r="BF250" i="4"/>
  <c r="T250" i="4"/>
  <c r="R250" i="4"/>
  <c r="P250" i="4"/>
  <c r="BK250" i="4"/>
  <c r="J250" i="4"/>
  <c r="BE250" i="4"/>
  <c r="BI247" i="4"/>
  <c r="BH247" i="4"/>
  <c r="BG247" i="4"/>
  <c r="BF247" i="4"/>
  <c r="T247" i="4"/>
  <c r="R247" i="4"/>
  <c r="P247" i="4"/>
  <c r="BK247" i="4"/>
  <c r="J247" i="4"/>
  <c r="BE247" i="4"/>
  <c r="BI243" i="4"/>
  <c r="BH243" i="4"/>
  <c r="BG243" i="4"/>
  <c r="BF243" i="4"/>
  <c r="T243" i="4"/>
  <c r="R243" i="4"/>
  <c r="P243" i="4"/>
  <c r="BK243" i="4"/>
  <c r="J243" i="4"/>
  <c r="BE243" i="4" s="1"/>
  <c r="BI240" i="4"/>
  <c r="BH240" i="4"/>
  <c r="BG240" i="4"/>
  <c r="BF240" i="4"/>
  <c r="T240" i="4"/>
  <c r="R240" i="4"/>
  <c r="P240" i="4"/>
  <c r="BK240" i="4"/>
  <c r="J240" i="4"/>
  <c r="BE240" i="4"/>
  <c r="BI237" i="4"/>
  <c r="BH237" i="4"/>
  <c r="BG237" i="4"/>
  <c r="BF237" i="4"/>
  <c r="T237" i="4"/>
  <c r="R237" i="4"/>
  <c r="P237" i="4"/>
  <c r="BK237" i="4"/>
  <c r="J237" i="4"/>
  <c r="BE237" i="4"/>
  <c r="BI234" i="4"/>
  <c r="BH234" i="4"/>
  <c r="BG234" i="4"/>
  <c r="BF234" i="4"/>
  <c r="T234" i="4"/>
  <c r="R234" i="4"/>
  <c r="P234" i="4"/>
  <c r="BK234" i="4"/>
  <c r="J234" i="4"/>
  <c r="BE234" i="4"/>
  <c r="BI231" i="4"/>
  <c r="BH231" i="4"/>
  <c r="BG231" i="4"/>
  <c r="BF231" i="4"/>
  <c r="T231" i="4"/>
  <c r="R231" i="4"/>
  <c r="P231" i="4"/>
  <c r="BK231" i="4"/>
  <c r="J231" i="4"/>
  <c r="BE231" i="4" s="1"/>
  <c r="BI228" i="4"/>
  <c r="BH228" i="4"/>
  <c r="BG228" i="4"/>
  <c r="BF228" i="4"/>
  <c r="T228" i="4"/>
  <c r="R228" i="4"/>
  <c r="P228" i="4"/>
  <c r="BK228" i="4"/>
  <c r="J228" i="4"/>
  <c r="BE228" i="4"/>
  <c r="BI224" i="4"/>
  <c r="BH224" i="4"/>
  <c r="BG224" i="4"/>
  <c r="BF224" i="4"/>
  <c r="T224" i="4"/>
  <c r="R224" i="4"/>
  <c r="P224" i="4"/>
  <c r="BK224" i="4"/>
  <c r="J224" i="4"/>
  <c r="BE224" i="4"/>
  <c r="BI221" i="4"/>
  <c r="BH221" i="4"/>
  <c r="BG221" i="4"/>
  <c r="BF221" i="4"/>
  <c r="T221" i="4"/>
  <c r="R221" i="4"/>
  <c r="P221" i="4"/>
  <c r="BK221" i="4"/>
  <c r="J221" i="4"/>
  <c r="BE221" i="4"/>
  <c r="BI218" i="4"/>
  <c r="BH218" i="4"/>
  <c r="BG218" i="4"/>
  <c r="BF218" i="4"/>
  <c r="T218" i="4"/>
  <c r="R218" i="4"/>
  <c r="P218" i="4"/>
  <c r="BK218" i="4"/>
  <c r="J218" i="4"/>
  <c r="BE218" i="4" s="1"/>
  <c r="BI217" i="4"/>
  <c r="BH217" i="4"/>
  <c r="BG217" i="4"/>
  <c r="BF217" i="4"/>
  <c r="T217" i="4"/>
  <c r="R217" i="4"/>
  <c r="P217" i="4"/>
  <c r="BK217" i="4"/>
  <c r="J217" i="4"/>
  <c r="BE217" i="4"/>
  <c r="BI214" i="4"/>
  <c r="BH214" i="4"/>
  <c r="BG214" i="4"/>
  <c r="BF214" i="4"/>
  <c r="T214" i="4"/>
  <c r="R214" i="4"/>
  <c r="P214" i="4"/>
  <c r="BK214" i="4"/>
  <c r="J214" i="4"/>
  <c r="BE214" i="4"/>
  <c r="BI211" i="4"/>
  <c r="BH211" i="4"/>
  <c r="BG211" i="4"/>
  <c r="BF211" i="4"/>
  <c r="T211" i="4"/>
  <c r="R211" i="4"/>
  <c r="P211" i="4"/>
  <c r="BK211" i="4"/>
  <c r="J211" i="4"/>
  <c r="BE211" i="4"/>
  <c r="BI210" i="4"/>
  <c r="BH210" i="4"/>
  <c r="BG210" i="4"/>
  <c r="BF210" i="4"/>
  <c r="T210" i="4"/>
  <c r="R210" i="4"/>
  <c r="P210" i="4"/>
  <c r="BK210" i="4"/>
  <c r="J210" i="4"/>
  <c r="BE210" i="4" s="1"/>
  <c r="BI207" i="4"/>
  <c r="BH207" i="4"/>
  <c r="BG207" i="4"/>
  <c r="BF207" i="4"/>
  <c r="T207" i="4"/>
  <c r="R207" i="4"/>
  <c r="P207" i="4"/>
  <c r="BK207" i="4"/>
  <c r="BK206" i="4"/>
  <c r="J206" i="4" s="1"/>
  <c r="J58" i="4" s="1"/>
  <c r="J207" i="4"/>
  <c r="BE207" i="4"/>
  <c r="BI205" i="4"/>
  <c r="BH205" i="4"/>
  <c r="BG205" i="4"/>
  <c r="BF205" i="4"/>
  <c r="T205" i="4"/>
  <c r="R205" i="4"/>
  <c r="P205" i="4"/>
  <c r="BK205" i="4"/>
  <c r="J205" i="4"/>
  <c r="BE205" i="4"/>
  <c r="BI204" i="4"/>
  <c r="BH204" i="4"/>
  <c r="BG204" i="4"/>
  <c r="BF204" i="4"/>
  <c r="T204" i="4"/>
  <c r="R204" i="4"/>
  <c r="P204" i="4"/>
  <c r="BK204" i="4"/>
  <c r="J204" i="4"/>
  <c r="BE204" i="4"/>
  <c r="BI201" i="4"/>
  <c r="BH201" i="4"/>
  <c r="BG201" i="4"/>
  <c r="BF201" i="4"/>
  <c r="T201" i="4"/>
  <c r="R201" i="4"/>
  <c r="P201" i="4"/>
  <c r="BK201" i="4"/>
  <c r="BK80" i="4" s="1"/>
  <c r="J201" i="4"/>
  <c r="BE201" i="4"/>
  <c r="BI198" i="4"/>
  <c r="BH198" i="4"/>
  <c r="BG198" i="4"/>
  <c r="BF198" i="4"/>
  <c r="T198" i="4"/>
  <c r="R198" i="4"/>
  <c r="P198" i="4"/>
  <c r="BK198" i="4"/>
  <c r="J198" i="4"/>
  <c r="BE198" i="4" s="1"/>
  <c r="BI195" i="4"/>
  <c r="BH195" i="4"/>
  <c r="BG195" i="4"/>
  <c r="BF195" i="4"/>
  <c r="T195" i="4"/>
  <c r="R195" i="4"/>
  <c r="P195" i="4"/>
  <c r="BK195" i="4"/>
  <c r="J195" i="4"/>
  <c r="BE195" i="4"/>
  <c r="BI192" i="4"/>
  <c r="BH192" i="4"/>
  <c r="BG192" i="4"/>
  <c r="BF192" i="4"/>
  <c r="T192" i="4"/>
  <c r="R192" i="4"/>
  <c r="P192" i="4"/>
  <c r="BK192" i="4"/>
  <c r="J192" i="4"/>
  <c r="BE192" i="4"/>
  <c r="BI189" i="4"/>
  <c r="BH189" i="4"/>
  <c r="BG189" i="4"/>
  <c r="BF189" i="4"/>
  <c r="T189" i="4"/>
  <c r="R189" i="4"/>
  <c r="P189" i="4"/>
  <c r="BK189" i="4"/>
  <c r="J189" i="4"/>
  <c r="BE189" i="4"/>
  <c r="BI186" i="4"/>
  <c r="BH186" i="4"/>
  <c r="BG186" i="4"/>
  <c r="BF186" i="4"/>
  <c r="T186" i="4"/>
  <c r="R186" i="4"/>
  <c r="P186" i="4"/>
  <c r="BK186" i="4"/>
  <c r="J186" i="4"/>
  <c r="BE186" i="4" s="1"/>
  <c r="BI182" i="4"/>
  <c r="BH182" i="4"/>
  <c r="BG182" i="4"/>
  <c r="BF182" i="4"/>
  <c r="T182" i="4"/>
  <c r="R182" i="4"/>
  <c r="P182" i="4"/>
  <c r="BK182" i="4"/>
  <c r="J182" i="4"/>
  <c r="BE182" i="4"/>
  <c r="BI179" i="4"/>
  <c r="BH179" i="4"/>
  <c r="BG179" i="4"/>
  <c r="BF179" i="4"/>
  <c r="T179" i="4"/>
  <c r="R179" i="4"/>
  <c r="P179" i="4"/>
  <c r="BK179" i="4"/>
  <c r="J179" i="4"/>
  <c r="BE179" i="4"/>
  <c r="BI176" i="4"/>
  <c r="BH176" i="4"/>
  <c r="BG176" i="4"/>
  <c r="BF176" i="4"/>
  <c r="T176" i="4"/>
  <c r="R176" i="4"/>
  <c r="P176" i="4"/>
  <c r="BK176" i="4"/>
  <c r="J176" i="4"/>
  <c r="BE176" i="4"/>
  <c r="BI173" i="4"/>
  <c r="BH173" i="4"/>
  <c r="BG173" i="4"/>
  <c r="BF173" i="4"/>
  <c r="T173" i="4"/>
  <c r="R173" i="4"/>
  <c r="P173" i="4"/>
  <c r="BK173" i="4"/>
  <c r="J173" i="4"/>
  <c r="BE173" i="4" s="1"/>
  <c r="BI170" i="4"/>
  <c r="BH170" i="4"/>
  <c r="BG170" i="4"/>
  <c r="BF170" i="4"/>
  <c r="T170" i="4"/>
  <c r="R170" i="4"/>
  <c r="P170" i="4"/>
  <c r="BK170" i="4"/>
  <c r="J170" i="4"/>
  <c r="BE170" i="4"/>
  <c r="BI167" i="4"/>
  <c r="BH167" i="4"/>
  <c r="BG167" i="4"/>
  <c r="BF167" i="4"/>
  <c r="T167" i="4"/>
  <c r="R167" i="4"/>
  <c r="P167" i="4"/>
  <c r="BK167" i="4"/>
  <c r="J167" i="4"/>
  <c r="BE167" i="4"/>
  <c r="BI164" i="4"/>
  <c r="BH164" i="4"/>
  <c r="BG164" i="4"/>
  <c r="BF164" i="4"/>
  <c r="T164" i="4"/>
  <c r="R164" i="4"/>
  <c r="P164" i="4"/>
  <c r="BK164" i="4"/>
  <c r="J164" i="4"/>
  <c r="BE164" i="4"/>
  <c r="BI161" i="4"/>
  <c r="BH161" i="4"/>
  <c r="BG161" i="4"/>
  <c r="BF161" i="4"/>
  <c r="T161" i="4"/>
  <c r="R161" i="4"/>
  <c r="P161" i="4"/>
  <c r="BK161" i="4"/>
  <c r="J161" i="4"/>
  <c r="BE161" i="4" s="1"/>
  <c r="BI158" i="4"/>
  <c r="BH158" i="4"/>
  <c r="BG158" i="4"/>
  <c r="BF158" i="4"/>
  <c r="T158" i="4"/>
  <c r="R158" i="4"/>
  <c r="P158" i="4"/>
  <c r="BK158" i="4"/>
  <c r="J158" i="4"/>
  <c r="BE158" i="4"/>
  <c r="BI155" i="4"/>
  <c r="BH155" i="4"/>
  <c r="BG155" i="4"/>
  <c r="BF155" i="4"/>
  <c r="T155" i="4"/>
  <c r="R155" i="4"/>
  <c r="P155" i="4"/>
  <c r="BK155" i="4"/>
  <c r="J155" i="4"/>
  <c r="BE155" i="4"/>
  <c r="BI152" i="4"/>
  <c r="BH152" i="4"/>
  <c r="BG152" i="4"/>
  <c r="BF152" i="4"/>
  <c r="T152" i="4"/>
  <c r="R152" i="4"/>
  <c r="P152" i="4"/>
  <c r="BK152" i="4"/>
  <c r="J152" i="4"/>
  <c r="BE152" i="4" s="1"/>
  <c r="BI149" i="4"/>
  <c r="BH149" i="4"/>
  <c r="BG149" i="4"/>
  <c r="BF149" i="4"/>
  <c r="T149" i="4"/>
  <c r="R149" i="4"/>
  <c r="P149" i="4"/>
  <c r="BK149" i="4"/>
  <c r="J149" i="4"/>
  <c r="BE149" i="4" s="1"/>
  <c r="BI146" i="4"/>
  <c r="BH146" i="4"/>
  <c r="BG146" i="4"/>
  <c r="BF146" i="4"/>
  <c r="T146" i="4"/>
  <c r="R146" i="4"/>
  <c r="P146" i="4"/>
  <c r="BK146" i="4"/>
  <c r="J146" i="4"/>
  <c r="BE146" i="4"/>
  <c r="BI143" i="4"/>
  <c r="BH143" i="4"/>
  <c r="BG143" i="4"/>
  <c r="BF143" i="4"/>
  <c r="T143" i="4"/>
  <c r="R143" i="4"/>
  <c r="P143" i="4"/>
  <c r="BK143" i="4"/>
  <c r="J143" i="4"/>
  <c r="BE143" i="4"/>
  <c r="BI140" i="4"/>
  <c r="BH140" i="4"/>
  <c r="BG140" i="4"/>
  <c r="BF140" i="4"/>
  <c r="T140" i="4"/>
  <c r="R140" i="4"/>
  <c r="P140" i="4"/>
  <c r="BK140" i="4"/>
  <c r="J140" i="4"/>
  <c r="BE140" i="4" s="1"/>
  <c r="BI137" i="4"/>
  <c r="BH137" i="4"/>
  <c r="BG137" i="4"/>
  <c r="BF137" i="4"/>
  <c r="T137" i="4"/>
  <c r="R137" i="4"/>
  <c r="P137" i="4"/>
  <c r="BK137" i="4"/>
  <c r="J137" i="4"/>
  <c r="BE137" i="4" s="1"/>
  <c r="BI134" i="4"/>
  <c r="BH134" i="4"/>
  <c r="BG134" i="4"/>
  <c r="BF134" i="4"/>
  <c r="T134" i="4"/>
  <c r="R134" i="4"/>
  <c r="P134" i="4"/>
  <c r="BK134" i="4"/>
  <c r="J134" i="4"/>
  <c r="BE134" i="4"/>
  <c r="BI131" i="4"/>
  <c r="BH131" i="4"/>
  <c r="BG131" i="4"/>
  <c r="BF131" i="4"/>
  <c r="T131" i="4"/>
  <c r="R131" i="4"/>
  <c r="P131" i="4"/>
  <c r="BK131" i="4"/>
  <c r="J131" i="4"/>
  <c r="BE131" i="4"/>
  <c r="BI128" i="4"/>
  <c r="BH128" i="4"/>
  <c r="BG128" i="4"/>
  <c r="BF128" i="4"/>
  <c r="T128" i="4"/>
  <c r="R128" i="4"/>
  <c r="P128" i="4"/>
  <c r="BK128" i="4"/>
  <c r="J128" i="4"/>
  <c r="BE128" i="4"/>
  <c r="BI125" i="4"/>
  <c r="BH125" i="4"/>
  <c r="BG125" i="4"/>
  <c r="BF125" i="4"/>
  <c r="T125" i="4"/>
  <c r="R125" i="4"/>
  <c r="P125" i="4"/>
  <c r="BK125" i="4"/>
  <c r="J125" i="4"/>
  <c r="BE125" i="4" s="1"/>
  <c r="BI122" i="4"/>
  <c r="BH122" i="4"/>
  <c r="BG122" i="4"/>
  <c r="BF122" i="4"/>
  <c r="T122" i="4"/>
  <c r="R122" i="4"/>
  <c r="P122" i="4"/>
  <c r="BK122" i="4"/>
  <c r="J122" i="4"/>
  <c r="BE122" i="4"/>
  <c r="BI118" i="4"/>
  <c r="BH118" i="4"/>
  <c r="BG118" i="4"/>
  <c r="BF118" i="4"/>
  <c r="T118" i="4"/>
  <c r="R118" i="4"/>
  <c r="P118" i="4"/>
  <c r="BK118" i="4"/>
  <c r="J118" i="4"/>
  <c r="BE118" i="4"/>
  <c r="BI115" i="4"/>
  <c r="BH115" i="4"/>
  <c r="BG115" i="4"/>
  <c r="BF115" i="4"/>
  <c r="T115" i="4"/>
  <c r="R115" i="4"/>
  <c r="P115" i="4"/>
  <c r="BK115" i="4"/>
  <c r="J115" i="4"/>
  <c r="BE115" i="4"/>
  <c r="BI112" i="4"/>
  <c r="BH112" i="4"/>
  <c r="BG112" i="4"/>
  <c r="BF112" i="4"/>
  <c r="T112" i="4"/>
  <c r="R112" i="4"/>
  <c r="P112" i="4"/>
  <c r="BK112" i="4"/>
  <c r="J112" i="4"/>
  <c r="BE112" i="4" s="1"/>
  <c r="BI109" i="4"/>
  <c r="BH109" i="4"/>
  <c r="BG109" i="4"/>
  <c r="BF109" i="4"/>
  <c r="T109" i="4"/>
  <c r="R109" i="4"/>
  <c r="P109" i="4"/>
  <c r="BK109" i="4"/>
  <c r="J109" i="4"/>
  <c r="BE109" i="4"/>
  <c r="BI105" i="4"/>
  <c r="BH105" i="4"/>
  <c r="BG105" i="4"/>
  <c r="BF105" i="4"/>
  <c r="T105" i="4"/>
  <c r="R105" i="4"/>
  <c r="P105" i="4"/>
  <c r="BK105" i="4"/>
  <c r="J105" i="4"/>
  <c r="BE105" i="4"/>
  <c r="BI102" i="4"/>
  <c r="BH102" i="4"/>
  <c r="BG102" i="4"/>
  <c r="BF102" i="4"/>
  <c r="T102" i="4"/>
  <c r="R102" i="4"/>
  <c r="P102" i="4"/>
  <c r="BK102" i="4"/>
  <c r="J102" i="4"/>
  <c r="BE102" i="4"/>
  <c r="BI98" i="4"/>
  <c r="BH98" i="4"/>
  <c r="BG98" i="4"/>
  <c r="BF98" i="4"/>
  <c r="T98" i="4"/>
  <c r="R98" i="4"/>
  <c r="P98" i="4"/>
  <c r="BK98" i="4"/>
  <c r="J98" i="4"/>
  <c r="BE98" i="4" s="1"/>
  <c r="BI94" i="4"/>
  <c r="BH94" i="4"/>
  <c r="BG94" i="4"/>
  <c r="BF94" i="4"/>
  <c r="T94" i="4"/>
  <c r="R94" i="4"/>
  <c r="P94" i="4"/>
  <c r="BK94" i="4"/>
  <c r="J94" i="4"/>
  <c r="BE94" i="4"/>
  <c r="BI91" i="4"/>
  <c r="BH91" i="4"/>
  <c r="BG91" i="4"/>
  <c r="BF91" i="4"/>
  <c r="T91" i="4"/>
  <c r="R91" i="4"/>
  <c r="P91" i="4"/>
  <c r="BK91" i="4"/>
  <c r="J91" i="4"/>
  <c r="BE91" i="4"/>
  <c r="BI87" i="4"/>
  <c r="BH87" i="4"/>
  <c r="BG87" i="4"/>
  <c r="BF87" i="4"/>
  <c r="T87" i="4"/>
  <c r="R87" i="4"/>
  <c r="P87" i="4"/>
  <c r="P80" i="4" s="1"/>
  <c r="BK87" i="4"/>
  <c r="J87" i="4"/>
  <c r="BE87" i="4"/>
  <c r="BI84" i="4"/>
  <c r="F34" i="4" s="1"/>
  <c r="BD54" i="1" s="1"/>
  <c r="BH84" i="4"/>
  <c r="BG84" i="4"/>
  <c r="BF84" i="4"/>
  <c r="T84" i="4"/>
  <c r="R84" i="4"/>
  <c r="P84" i="4"/>
  <c r="BK84" i="4"/>
  <c r="J84" i="4"/>
  <c r="BE84" i="4" s="1"/>
  <c r="BI81" i="4"/>
  <c r="BH81" i="4"/>
  <c r="F33" i="4" s="1"/>
  <c r="BC54" i="1" s="1"/>
  <c r="BG81" i="4"/>
  <c r="F32" i="4" s="1"/>
  <c r="BB54" i="1" s="1"/>
  <c r="BF81" i="4"/>
  <c r="J31" i="4" s="1"/>
  <c r="AW54" i="1" s="1"/>
  <c r="T81" i="4"/>
  <c r="T80" i="4" s="1"/>
  <c r="R81" i="4"/>
  <c r="R80" i="4" s="1"/>
  <c r="P81" i="4"/>
  <c r="BK81" i="4"/>
  <c r="J81" i="4"/>
  <c r="BE81" i="4"/>
  <c r="J75" i="4"/>
  <c r="F75" i="4"/>
  <c r="F73" i="4"/>
  <c r="E71" i="4"/>
  <c r="J51" i="4"/>
  <c r="F51" i="4"/>
  <c r="F49" i="4"/>
  <c r="E47" i="4"/>
  <c r="J18" i="4"/>
  <c r="E18" i="4"/>
  <c r="F76" i="4" s="1"/>
  <c r="J17" i="4"/>
  <c r="J12" i="4"/>
  <c r="J73" i="4"/>
  <c r="J49" i="4"/>
  <c r="E7" i="4"/>
  <c r="E69" i="4"/>
  <c r="E45" i="4"/>
  <c r="AY53" i="1"/>
  <c r="AX53" i="1"/>
  <c r="BI709" i="3"/>
  <c r="BH709" i="3"/>
  <c r="BG709" i="3"/>
  <c r="BF709" i="3"/>
  <c r="T709" i="3"/>
  <c r="T708" i="3" s="1"/>
  <c r="R709" i="3"/>
  <c r="R708" i="3" s="1"/>
  <c r="P709" i="3"/>
  <c r="P708" i="3"/>
  <c r="BK709" i="3"/>
  <c r="BK708" i="3" s="1"/>
  <c r="J708" i="3" s="1"/>
  <c r="J77" i="3" s="1"/>
  <c r="J709" i="3"/>
  <c r="BE709" i="3"/>
  <c r="BI700" i="3"/>
  <c r="BH700" i="3"/>
  <c r="BG700" i="3"/>
  <c r="BF700" i="3"/>
  <c r="T700" i="3"/>
  <c r="R700" i="3"/>
  <c r="P700" i="3"/>
  <c r="BK700" i="3"/>
  <c r="J700" i="3"/>
  <c r="BE700" i="3"/>
  <c r="BI693" i="3"/>
  <c r="BH693" i="3"/>
  <c r="BG693" i="3"/>
  <c r="BF693" i="3"/>
  <c r="T693" i="3"/>
  <c r="R693" i="3"/>
  <c r="P693" i="3"/>
  <c r="BK693" i="3"/>
  <c r="J693" i="3"/>
  <c r="BE693" i="3" s="1"/>
  <c r="BI687" i="3"/>
  <c r="BH687" i="3"/>
  <c r="BG687" i="3"/>
  <c r="BF687" i="3"/>
  <c r="T687" i="3"/>
  <c r="T686" i="3"/>
  <c r="R687" i="3"/>
  <c r="R686" i="3" s="1"/>
  <c r="P687" i="3"/>
  <c r="P686" i="3" s="1"/>
  <c r="BK687" i="3"/>
  <c r="BK686" i="3" s="1"/>
  <c r="J686" i="3" s="1"/>
  <c r="J76" i="3" s="1"/>
  <c r="J687" i="3"/>
  <c r="BE687" i="3" s="1"/>
  <c r="BI685" i="3"/>
  <c r="BH685" i="3"/>
  <c r="BG685" i="3"/>
  <c r="BF685" i="3"/>
  <c r="T685" i="3"/>
  <c r="R685" i="3"/>
  <c r="P685" i="3"/>
  <c r="BK685" i="3"/>
  <c r="J685" i="3"/>
  <c r="BE685" i="3" s="1"/>
  <c r="BI684" i="3"/>
  <c r="BH684" i="3"/>
  <c r="BG684" i="3"/>
  <c r="BF684" i="3"/>
  <c r="T684" i="3"/>
  <c r="R684" i="3"/>
  <c r="P684" i="3"/>
  <c r="BK684" i="3"/>
  <c r="J684" i="3"/>
  <c r="BE684" i="3" s="1"/>
  <c r="BI683" i="3"/>
  <c r="BH683" i="3"/>
  <c r="BG683" i="3"/>
  <c r="BF683" i="3"/>
  <c r="T683" i="3"/>
  <c r="R683" i="3"/>
  <c r="P683" i="3"/>
  <c r="BK683" i="3"/>
  <c r="J683" i="3"/>
  <c r="BE683" i="3"/>
  <c r="BI655" i="3"/>
  <c r="BH655" i="3"/>
  <c r="BG655" i="3"/>
  <c r="BF655" i="3"/>
  <c r="T655" i="3"/>
  <c r="R655" i="3"/>
  <c r="P655" i="3"/>
  <c r="BK655" i="3"/>
  <c r="J655" i="3"/>
  <c r="BE655" i="3" s="1"/>
  <c r="BI640" i="3"/>
  <c r="BH640" i="3"/>
  <c r="BG640" i="3"/>
  <c r="BF640" i="3"/>
  <c r="T640" i="3"/>
  <c r="R640" i="3"/>
  <c r="P640" i="3"/>
  <c r="BK640" i="3"/>
  <c r="J640" i="3"/>
  <c r="BE640" i="3" s="1"/>
  <c r="BI638" i="3"/>
  <c r="BH638" i="3"/>
  <c r="BG638" i="3"/>
  <c r="BF638" i="3"/>
  <c r="T638" i="3"/>
  <c r="R638" i="3"/>
  <c r="P638" i="3"/>
  <c r="BK638" i="3"/>
  <c r="J638" i="3"/>
  <c r="BE638" i="3" s="1"/>
  <c r="BI636" i="3"/>
  <c r="BH636" i="3"/>
  <c r="BG636" i="3"/>
  <c r="BF636" i="3"/>
  <c r="T636" i="3"/>
  <c r="R636" i="3"/>
  <c r="P636" i="3"/>
  <c r="BK636" i="3"/>
  <c r="J636" i="3"/>
  <c r="BE636" i="3"/>
  <c r="BI608" i="3"/>
  <c r="BH608" i="3"/>
  <c r="BG608" i="3"/>
  <c r="BF608" i="3"/>
  <c r="T608" i="3"/>
  <c r="T607" i="3" s="1"/>
  <c r="R608" i="3"/>
  <c r="R607" i="3"/>
  <c r="P608" i="3"/>
  <c r="P607" i="3" s="1"/>
  <c r="BK608" i="3"/>
  <c r="BK607" i="3" s="1"/>
  <c r="J607" i="3" s="1"/>
  <c r="J75" i="3" s="1"/>
  <c r="J608" i="3"/>
  <c r="BE608" i="3" s="1"/>
  <c r="BI606" i="3"/>
  <c r="BH606" i="3"/>
  <c r="BG606" i="3"/>
  <c r="BF606" i="3"/>
  <c r="T606" i="3"/>
  <c r="R606" i="3"/>
  <c r="P606" i="3"/>
  <c r="BK606" i="3"/>
  <c r="J606" i="3"/>
  <c r="BE606" i="3" s="1"/>
  <c r="BI605" i="3"/>
  <c r="BH605" i="3"/>
  <c r="BG605" i="3"/>
  <c r="BF605" i="3"/>
  <c r="T605" i="3"/>
  <c r="R605" i="3"/>
  <c r="P605" i="3"/>
  <c r="BK605" i="3"/>
  <c r="J605" i="3"/>
  <c r="BE605" i="3" s="1"/>
  <c r="BI600" i="3"/>
  <c r="BH600" i="3"/>
  <c r="BG600" i="3"/>
  <c r="BF600" i="3"/>
  <c r="T600" i="3"/>
  <c r="R600" i="3"/>
  <c r="P600" i="3"/>
  <c r="BK600" i="3"/>
  <c r="J600" i="3"/>
  <c r="BE600" i="3" s="1"/>
  <c r="BI595" i="3"/>
  <c r="BH595" i="3"/>
  <c r="BG595" i="3"/>
  <c r="BF595" i="3"/>
  <c r="T595" i="3"/>
  <c r="T594" i="3" s="1"/>
  <c r="R595" i="3"/>
  <c r="R594" i="3" s="1"/>
  <c r="P595" i="3"/>
  <c r="P594" i="3"/>
  <c r="BK595" i="3"/>
  <c r="BK594" i="3" s="1"/>
  <c r="J594" i="3" s="1"/>
  <c r="J74" i="3" s="1"/>
  <c r="J595" i="3"/>
  <c r="BE595" i="3"/>
  <c r="BI593" i="3"/>
  <c r="BH593" i="3"/>
  <c r="BG593" i="3"/>
  <c r="BF593" i="3"/>
  <c r="T593" i="3"/>
  <c r="R593" i="3"/>
  <c r="P593" i="3"/>
  <c r="BK593" i="3"/>
  <c r="J593" i="3"/>
  <c r="BE593" i="3"/>
  <c r="BI592" i="3"/>
  <c r="BH592" i="3"/>
  <c r="BG592" i="3"/>
  <c r="BF592" i="3"/>
  <c r="T592" i="3"/>
  <c r="R592" i="3"/>
  <c r="P592" i="3"/>
  <c r="BK592" i="3"/>
  <c r="J592" i="3"/>
  <c r="BE592" i="3" s="1"/>
  <c r="BI570" i="3"/>
  <c r="BH570" i="3"/>
  <c r="BG570" i="3"/>
  <c r="BF570" i="3"/>
  <c r="T570" i="3"/>
  <c r="R570" i="3"/>
  <c r="P570" i="3"/>
  <c r="BK570" i="3"/>
  <c r="J570" i="3"/>
  <c r="BE570" i="3" s="1"/>
  <c r="BI562" i="3"/>
  <c r="BH562" i="3"/>
  <c r="BG562" i="3"/>
  <c r="BF562" i="3"/>
  <c r="T562" i="3"/>
  <c r="R562" i="3"/>
  <c r="P562" i="3"/>
  <c r="BK562" i="3"/>
  <c r="J562" i="3"/>
  <c r="BE562" i="3" s="1"/>
  <c r="BI559" i="3"/>
  <c r="BH559" i="3"/>
  <c r="BG559" i="3"/>
  <c r="BF559" i="3"/>
  <c r="T559" i="3"/>
  <c r="R559" i="3"/>
  <c r="P559" i="3"/>
  <c r="BK559" i="3"/>
  <c r="J559" i="3"/>
  <c r="BE559" i="3"/>
  <c r="BI557" i="3"/>
  <c r="BH557" i="3"/>
  <c r="BG557" i="3"/>
  <c r="BF557" i="3"/>
  <c r="T557" i="3"/>
  <c r="R557" i="3"/>
  <c r="P557" i="3"/>
  <c r="BK557" i="3"/>
  <c r="J557" i="3"/>
  <c r="BE557" i="3" s="1"/>
  <c r="BI534" i="3"/>
  <c r="BH534" i="3"/>
  <c r="BG534" i="3"/>
  <c r="BF534" i="3"/>
  <c r="T534" i="3"/>
  <c r="R534" i="3"/>
  <c r="P534" i="3"/>
  <c r="BK534" i="3"/>
  <c r="J534" i="3"/>
  <c r="BE534" i="3" s="1"/>
  <c r="BI514" i="3"/>
  <c r="BH514" i="3"/>
  <c r="BG514" i="3"/>
  <c r="BF514" i="3"/>
  <c r="T514" i="3"/>
  <c r="R514" i="3"/>
  <c r="P514" i="3"/>
  <c r="BK514" i="3"/>
  <c r="J514" i="3"/>
  <c r="BE514" i="3" s="1"/>
  <c r="BI512" i="3"/>
  <c r="BH512" i="3"/>
  <c r="BG512" i="3"/>
  <c r="BF512" i="3"/>
  <c r="T512" i="3"/>
  <c r="R512" i="3"/>
  <c r="P512" i="3"/>
  <c r="BK512" i="3"/>
  <c r="J512" i="3"/>
  <c r="BE512" i="3"/>
  <c r="BI507" i="3"/>
  <c r="BH507" i="3"/>
  <c r="BG507" i="3"/>
  <c r="BF507" i="3"/>
  <c r="T507" i="3"/>
  <c r="T506" i="3" s="1"/>
  <c r="R507" i="3"/>
  <c r="R506" i="3"/>
  <c r="P507" i="3"/>
  <c r="P506" i="3" s="1"/>
  <c r="BK507" i="3"/>
  <c r="BK506" i="3" s="1"/>
  <c r="J506" i="3" s="1"/>
  <c r="J73" i="3" s="1"/>
  <c r="J507" i="3"/>
  <c r="BE507" i="3"/>
  <c r="BI505" i="3"/>
  <c r="BH505" i="3"/>
  <c r="BG505" i="3"/>
  <c r="BF505" i="3"/>
  <c r="T505" i="3"/>
  <c r="R505" i="3"/>
  <c r="P505" i="3"/>
  <c r="BK505" i="3"/>
  <c r="J505" i="3"/>
  <c r="BE505" i="3"/>
  <c r="BI504" i="3"/>
  <c r="BH504" i="3"/>
  <c r="BG504" i="3"/>
  <c r="BF504" i="3"/>
  <c r="T504" i="3"/>
  <c r="R504" i="3"/>
  <c r="P504" i="3"/>
  <c r="BK504" i="3"/>
  <c r="J504" i="3"/>
  <c r="BE504" i="3" s="1"/>
  <c r="BI503" i="3"/>
  <c r="BH503" i="3"/>
  <c r="BG503" i="3"/>
  <c r="BF503" i="3"/>
  <c r="T503" i="3"/>
  <c r="R503" i="3"/>
  <c r="P503" i="3"/>
  <c r="BK503" i="3"/>
  <c r="J503" i="3"/>
  <c r="BE503" i="3" s="1"/>
  <c r="BI502" i="3"/>
  <c r="BH502" i="3"/>
  <c r="BG502" i="3"/>
  <c r="BF502" i="3"/>
  <c r="T502" i="3"/>
  <c r="R502" i="3"/>
  <c r="P502" i="3"/>
  <c r="BK502" i="3"/>
  <c r="J502" i="3"/>
  <c r="BE502" i="3"/>
  <c r="BI501" i="3"/>
  <c r="BH501" i="3"/>
  <c r="BG501" i="3"/>
  <c r="BF501" i="3"/>
  <c r="T501" i="3"/>
  <c r="R501" i="3"/>
  <c r="P501" i="3"/>
  <c r="BK501" i="3"/>
  <c r="J501" i="3"/>
  <c r="BE501" i="3"/>
  <c r="BI500" i="3"/>
  <c r="BH500" i="3"/>
  <c r="BG500" i="3"/>
  <c r="BF500" i="3"/>
  <c r="T500" i="3"/>
  <c r="R500" i="3"/>
  <c r="P500" i="3"/>
  <c r="BK500" i="3"/>
  <c r="J500" i="3"/>
  <c r="BE500" i="3" s="1"/>
  <c r="BI499" i="3"/>
  <c r="BH499" i="3"/>
  <c r="BG499" i="3"/>
  <c r="BF499" i="3"/>
  <c r="T499" i="3"/>
  <c r="R499" i="3"/>
  <c r="P499" i="3"/>
  <c r="BK499" i="3"/>
  <c r="J499" i="3"/>
  <c r="BE499" i="3" s="1"/>
  <c r="BI498" i="3"/>
  <c r="BH498" i="3"/>
  <c r="BG498" i="3"/>
  <c r="BF498" i="3"/>
  <c r="T498" i="3"/>
  <c r="R498" i="3"/>
  <c r="P498" i="3"/>
  <c r="BK498" i="3"/>
  <c r="J498" i="3"/>
  <c r="BE498" i="3"/>
  <c r="BI497" i="3"/>
  <c r="BH497" i="3"/>
  <c r="BG497" i="3"/>
  <c r="BF497" i="3"/>
  <c r="T497" i="3"/>
  <c r="T494" i="3" s="1"/>
  <c r="R497" i="3"/>
  <c r="P497" i="3"/>
  <c r="BK497" i="3"/>
  <c r="J497" i="3"/>
  <c r="BE497" i="3"/>
  <c r="BI496" i="3"/>
  <c r="BH496" i="3"/>
  <c r="BG496" i="3"/>
  <c r="BF496" i="3"/>
  <c r="T496" i="3"/>
  <c r="R496" i="3"/>
  <c r="P496" i="3"/>
  <c r="BK496" i="3"/>
  <c r="J496" i="3"/>
  <c r="BE496" i="3" s="1"/>
  <c r="BI495" i="3"/>
  <c r="BH495" i="3"/>
  <c r="BG495" i="3"/>
  <c r="BF495" i="3"/>
  <c r="T495" i="3"/>
  <c r="R495" i="3"/>
  <c r="R494" i="3" s="1"/>
  <c r="P495" i="3"/>
  <c r="P494" i="3" s="1"/>
  <c r="BK495" i="3"/>
  <c r="BK494" i="3"/>
  <c r="J494" i="3" s="1"/>
  <c r="J72" i="3" s="1"/>
  <c r="J495" i="3"/>
  <c r="BE495" i="3"/>
  <c r="BI493" i="3"/>
  <c r="BH493" i="3"/>
  <c r="BG493" i="3"/>
  <c r="BF493" i="3"/>
  <c r="T493" i="3"/>
  <c r="R493" i="3"/>
  <c r="P493" i="3"/>
  <c r="BK493" i="3"/>
  <c r="J493" i="3"/>
  <c r="BE493" i="3" s="1"/>
  <c r="BI491" i="3"/>
  <c r="BH491" i="3"/>
  <c r="BG491" i="3"/>
  <c r="BF491" i="3"/>
  <c r="T491" i="3"/>
  <c r="R491" i="3"/>
  <c r="P491" i="3"/>
  <c r="BK491" i="3"/>
  <c r="J491" i="3"/>
  <c r="BE491" i="3"/>
  <c r="BI490" i="3"/>
  <c r="BH490" i="3"/>
  <c r="BG490" i="3"/>
  <c r="BF490" i="3"/>
  <c r="T490" i="3"/>
  <c r="R490" i="3"/>
  <c r="P490" i="3"/>
  <c r="BK490" i="3"/>
  <c r="J490" i="3"/>
  <c r="BE490" i="3"/>
  <c r="BI488" i="3"/>
  <c r="BH488" i="3"/>
  <c r="BG488" i="3"/>
  <c r="BF488" i="3"/>
  <c r="T488" i="3"/>
  <c r="R488" i="3"/>
  <c r="P488" i="3"/>
  <c r="BK488" i="3"/>
  <c r="J488" i="3"/>
  <c r="BE488" i="3" s="1"/>
  <c r="BI486" i="3"/>
  <c r="BH486" i="3"/>
  <c r="BG486" i="3"/>
  <c r="BF486" i="3"/>
  <c r="T486" i="3"/>
  <c r="R486" i="3"/>
  <c r="P486" i="3"/>
  <c r="BK486" i="3"/>
  <c r="J486" i="3"/>
  <c r="BE486" i="3" s="1"/>
  <c r="BI485" i="3"/>
  <c r="BH485" i="3"/>
  <c r="BG485" i="3"/>
  <c r="BF485" i="3"/>
  <c r="T485" i="3"/>
  <c r="R485" i="3"/>
  <c r="P485" i="3"/>
  <c r="P480" i="3" s="1"/>
  <c r="BK485" i="3"/>
  <c r="J485" i="3"/>
  <c r="BE485" i="3"/>
  <c r="BI481" i="3"/>
  <c r="BH481" i="3"/>
  <c r="BG481" i="3"/>
  <c r="BF481" i="3"/>
  <c r="T481" i="3"/>
  <c r="T480" i="3" s="1"/>
  <c r="R481" i="3"/>
  <c r="R480" i="3"/>
  <c r="P481" i="3"/>
  <c r="BK481" i="3"/>
  <c r="BK480" i="3" s="1"/>
  <c r="J480" i="3" s="1"/>
  <c r="J71" i="3" s="1"/>
  <c r="J481" i="3"/>
  <c r="BE481" i="3" s="1"/>
  <c r="BI478" i="3"/>
  <c r="BH478" i="3"/>
  <c r="BG478" i="3"/>
  <c r="BF478" i="3"/>
  <c r="T478" i="3"/>
  <c r="T477" i="3" s="1"/>
  <c r="R478" i="3"/>
  <c r="R477" i="3"/>
  <c r="P478" i="3"/>
  <c r="P477" i="3"/>
  <c r="BK478" i="3"/>
  <c r="BK477" i="3" s="1"/>
  <c r="J477" i="3" s="1"/>
  <c r="J70" i="3" s="1"/>
  <c r="J478" i="3"/>
  <c r="BE478" i="3"/>
  <c r="BI476" i="3"/>
  <c r="BH476" i="3"/>
  <c r="BG476" i="3"/>
  <c r="BF476" i="3"/>
  <c r="T476" i="3"/>
  <c r="R476" i="3"/>
  <c r="P476" i="3"/>
  <c r="BK476" i="3"/>
  <c r="J476" i="3"/>
  <c r="BE476" i="3"/>
  <c r="BI475" i="3"/>
  <c r="BH475" i="3"/>
  <c r="BG475" i="3"/>
  <c r="BF475" i="3"/>
  <c r="T475" i="3"/>
  <c r="R475" i="3"/>
  <c r="P475" i="3"/>
  <c r="BK475" i="3"/>
  <c r="J475" i="3"/>
  <c r="BE475" i="3" s="1"/>
  <c r="BI473" i="3"/>
  <c r="BH473" i="3"/>
  <c r="BG473" i="3"/>
  <c r="BF473" i="3"/>
  <c r="T473" i="3"/>
  <c r="R473" i="3"/>
  <c r="P473" i="3"/>
  <c r="BK473" i="3"/>
  <c r="J473" i="3"/>
  <c r="BE473" i="3" s="1"/>
  <c r="BI471" i="3"/>
  <c r="BH471" i="3"/>
  <c r="BG471" i="3"/>
  <c r="BF471" i="3"/>
  <c r="T471" i="3"/>
  <c r="R471" i="3"/>
  <c r="P471" i="3"/>
  <c r="BK471" i="3"/>
  <c r="J471" i="3"/>
  <c r="BE471" i="3"/>
  <c r="BI470" i="3"/>
  <c r="BH470" i="3"/>
  <c r="BG470" i="3"/>
  <c r="BF470" i="3"/>
  <c r="T470" i="3"/>
  <c r="R470" i="3"/>
  <c r="P470" i="3"/>
  <c r="BK470" i="3"/>
  <c r="J470" i="3"/>
  <c r="BE470" i="3"/>
  <c r="BI468" i="3"/>
  <c r="BH468" i="3"/>
  <c r="BG468" i="3"/>
  <c r="BF468" i="3"/>
  <c r="T468" i="3"/>
  <c r="R468" i="3"/>
  <c r="P468" i="3"/>
  <c r="BK468" i="3"/>
  <c r="J468" i="3"/>
  <c r="BE468" i="3" s="1"/>
  <c r="BI467" i="3"/>
  <c r="BH467" i="3"/>
  <c r="BG467" i="3"/>
  <c r="BF467" i="3"/>
  <c r="T467" i="3"/>
  <c r="R467" i="3"/>
  <c r="P467" i="3"/>
  <c r="BK467" i="3"/>
  <c r="J467" i="3"/>
  <c r="BE467" i="3" s="1"/>
  <c r="BI466" i="3"/>
  <c r="BH466" i="3"/>
  <c r="BG466" i="3"/>
  <c r="BF466" i="3"/>
  <c r="T466" i="3"/>
  <c r="R466" i="3"/>
  <c r="P466" i="3"/>
  <c r="P460" i="3" s="1"/>
  <c r="BK466" i="3"/>
  <c r="J466" i="3"/>
  <c r="BE466" i="3"/>
  <c r="BI461" i="3"/>
  <c r="BH461" i="3"/>
  <c r="BG461" i="3"/>
  <c r="BF461" i="3"/>
  <c r="T461" i="3"/>
  <c r="T460" i="3" s="1"/>
  <c r="R461" i="3"/>
  <c r="R460" i="3"/>
  <c r="P461" i="3"/>
  <c r="BK461" i="3"/>
  <c r="BK460" i="3" s="1"/>
  <c r="J460" i="3" s="1"/>
  <c r="J69" i="3" s="1"/>
  <c r="J461" i="3"/>
  <c r="BE461" i="3"/>
  <c r="BI458" i="3"/>
  <c r="BH458" i="3"/>
  <c r="BG458" i="3"/>
  <c r="BF458" i="3"/>
  <c r="T458" i="3"/>
  <c r="R458" i="3"/>
  <c r="P458" i="3"/>
  <c r="BK458" i="3"/>
  <c r="J458" i="3"/>
  <c r="BE458" i="3"/>
  <c r="BI456" i="3"/>
  <c r="BH456" i="3"/>
  <c r="BG456" i="3"/>
  <c r="BF456" i="3"/>
  <c r="T456" i="3"/>
  <c r="R456" i="3"/>
  <c r="P456" i="3"/>
  <c r="BK456" i="3"/>
  <c r="J456" i="3"/>
  <c r="BE456" i="3" s="1"/>
  <c r="BI454" i="3"/>
  <c r="BH454" i="3"/>
  <c r="BG454" i="3"/>
  <c r="BF454" i="3"/>
  <c r="T454" i="3"/>
  <c r="R454" i="3"/>
  <c r="P454" i="3"/>
  <c r="BK454" i="3"/>
  <c r="BK451" i="3" s="1"/>
  <c r="J451" i="3" s="1"/>
  <c r="J68" i="3" s="1"/>
  <c r="J454" i="3"/>
  <c r="BE454" i="3" s="1"/>
  <c r="BI452" i="3"/>
  <c r="BH452" i="3"/>
  <c r="BG452" i="3"/>
  <c r="BF452" i="3"/>
  <c r="T452" i="3"/>
  <c r="T451" i="3" s="1"/>
  <c r="R452" i="3"/>
  <c r="R451" i="3" s="1"/>
  <c r="P452" i="3"/>
  <c r="P451" i="3"/>
  <c r="BK452" i="3"/>
  <c r="J452" i="3"/>
  <c r="BE452" i="3" s="1"/>
  <c r="BI450" i="3"/>
  <c r="BH450" i="3"/>
  <c r="BG450" i="3"/>
  <c r="BF450" i="3"/>
  <c r="T450" i="3"/>
  <c r="R450" i="3"/>
  <c r="P450" i="3"/>
  <c r="BK450" i="3"/>
  <c r="J450" i="3"/>
  <c r="BE450" i="3"/>
  <c r="BI449" i="3"/>
  <c r="BH449" i="3"/>
  <c r="BG449" i="3"/>
  <c r="BF449" i="3"/>
  <c r="T449" i="3"/>
  <c r="R449" i="3"/>
  <c r="P449" i="3"/>
  <c r="BK449" i="3"/>
  <c r="J449" i="3"/>
  <c r="BE449" i="3"/>
  <c r="BI446" i="3"/>
  <c r="BH446" i="3"/>
  <c r="BG446" i="3"/>
  <c r="BF446" i="3"/>
  <c r="T446" i="3"/>
  <c r="R446" i="3"/>
  <c r="P446" i="3"/>
  <c r="BK446" i="3"/>
  <c r="J446" i="3"/>
  <c r="BE446" i="3" s="1"/>
  <c r="BI445" i="3"/>
  <c r="BH445" i="3"/>
  <c r="BG445" i="3"/>
  <c r="BF445" i="3"/>
  <c r="T445" i="3"/>
  <c r="R445" i="3"/>
  <c r="P445" i="3"/>
  <c r="BK445" i="3"/>
  <c r="J445" i="3"/>
  <c r="BE445" i="3" s="1"/>
  <c r="BI443" i="3"/>
  <c r="BH443" i="3"/>
  <c r="BG443" i="3"/>
  <c r="BF443" i="3"/>
  <c r="T443" i="3"/>
  <c r="R443" i="3"/>
  <c r="P443" i="3"/>
  <c r="BK443" i="3"/>
  <c r="J443" i="3"/>
  <c r="BE443" i="3"/>
  <c r="BI440" i="3"/>
  <c r="BH440" i="3"/>
  <c r="BG440" i="3"/>
  <c r="BF440" i="3"/>
  <c r="T440" i="3"/>
  <c r="R440" i="3"/>
  <c r="P440" i="3"/>
  <c r="BK440" i="3"/>
  <c r="J440" i="3"/>
  <c r="BE440" i="3"/>
  <c r="BI437" i="3"/>
  <c r="BH437" i="3"/>
  <c r="BG437" i="3"/>
  <c r="BF437" i="3"/>
  <c r="T437" i="3"/>
  <c r="R437" i="3"/>
  <c r="P437" i="3"/>
  <c r="BK437" i="3"/>
  <c r="J437" i="3"/>
  <c r="BE437" i="3" s="1"/>
  <c r="BI435" i="3"/>
  <c r="BH435" i="3"/>
  <c r="BG435" i="3"/>
  <c r="BF435" i="3"/>
  <c r="T435" i="3"/>
  <c r="R435" i="3"/>
  <c r="P435" i="3"/>
  <c r="BK435" i="3"/>
  <c r="BK431" i="3" s="1"/>
  <c r="J431" i="3" s="1"/>
  <c r="J67" i="3" s="1"/>
  <c r="J435" i="3"/>
  <c r="BE435" i="3" s="1"/>
  <c r="BI432" i="3"/>
  <c r="BH432" i="3"/>
  <c r="BG432" i="3"/>
  <c r="BF432" i="3"/>
  <c r="T432" i="3"/>
  <c r="T431" i="3" s="1"/>
  <c r="R432" i="3"/>
  <c r="R431" i="3" s="1"/>
  <c r="P432" i="3"/>
  <c r="P431" i="3"/>
  <c r="BK432" i="3"/>
  <c r="J432" i="3"/>
  <c r="BE432" i="3" s="1"/>
  <c r="BI430" i="3"/>
  <c r="BH430" i="3"/>
  <c r="BG430" i="3"/>
  <c r="BF430" i="3"/>
  <c r="T430" i="3"/>
  <c r="T410" i="3" s="1"/>
  <c r="R430" i="3"/>
  <c r="P430" i="3"/>
  <c r="BK430" i="3"/>
  <c r="J430" i="3"/>
  <c r="BE430" i="3"/>
  <c r="BI429" i="3"/>
  <c r="BH429" i="3"/>
  <c r="BG429" i="3"/>
  <c r="BF429" i="3"/>
  <c r="T429" i="3"/>
  <c r="R429" i="3"/>
  <c r="P429" i="3"/>
  <c r="BK429" i="3"/>
  <c r="BK410" i="3" s="1"/>
  <c r="J429" i="3"/>
  <c r="BE429" i="3"/>
  <c r="BI420" i="3"/>
  <c r="BH420" i="3"/>
  <c r="BG420" i="3"/>
  <c r="BF420" i="3"/>
  <c r="T420" i="3"/>
  <c r="R420" i="3"/>
  <c r="P420" i="3"/>
  <c r="BK420" i="3"/>
  <c r="J420" i="3"/>
  <c r="BE420" i="3" s="1"/>
  <c r="BI411" i="3"/>
  <c r="BH411" i="3"/>
  <c r="BG411" i="3"/>
  <c r="BF411" i="3"/>
  <c r="T411" i="3"/>
  <c r="R411" i="3"/>
  <c r="R410" i="3" s="1"/>
  <c r="P411" i="3"/>
  <c r="P410" i="3"/>
  <c r="BK411" i="3"/>
  <c r="J411" i="3"/>
  <c r="BE411" i="3"/>
  <c r="BI408" i="3"/>
  <c r="BH408" i="3"/>
  <c r="BG408" i="3"/>
  <c r="BF408" i="3"/>
  <c r="T408" i="3"/>
  <c r="T407" i="3"/>
  <c r="R408" i="3"/>
  <c r="R407" i="3"/>
  <c r="P408" i="3"/>
  <c r="P407" i="3" s="1"/>
  <c r="BK408" i="3"/>
  <c r="BK407" i="3" s="1"/>
  <c r="J407" i="3" s="1"/>
  <c r="J64" i="3" s="1"/>
  <c r="J408" i="3"/>
  <c r="BE408" i="3" s="1"/>
  <c r="BI406" i="3"/>
  <c r="BH406" i="3"/>
  <c r="BG406" i="3"/>
  <c r="BF406" i="3"/>
  <c r="T406" i="3"/>
  <c r="R406" i="3"/>
  <c r="P406" i="3"/>
  <c r="BK406" i="3"/>
  <c r="J406" i="3"/>
  <c r="BE406" i="3" s="1"/>
  <c r="BI405" i="3"/>
  <c r="BH405" i="3"/>
  <c r="BG405" i="3"/>
  <c r="BF405" i="3"/>
  <c r="T405" i="3"/>
  <c r="R405" i="3"/>
  <c r="P405" i="3"/>
  <c r="BK405" i="3"/>
  <c r="J405" i="3"/>
  <c r="BE405" i="3" s="1"/>
  <c r="BI404" i="3"/>
  <c r="BH404" i="3"/>
  <c r="BG404" i="3"/>
  <c r="BF404" i="3"/>
  <c r="T404" i="3"/>
  <c r="R404" i="3"/>
  <c r="R401" i="3" s="1"/>
  <c r="P404" i="3"/>
  <c r="BK404" i="3"/>
  <c r="J404" i="3"/>
  <c r="BE404" i="3"/>
  <c r="BI403" i="3"/>
  <c r="BH403" i="3"/>
  <c r="BG403" i="3"/>
  <c r="BF403" i="3"/>
  <c r="T403" i="3"/>
  <c r="R403" i="3"/>
  <c r="P403" i="3"/>
  <c r="BK403" i="3"/>
  <c r="J403" i="3"/>
  <c r="BE403" i="3"/>
  <c r="BI402" i="3"/>
  <c r="BH402" i="3"/>
  <c r="BG402" i="3"/>
  <c r="BF402" i="3"/>
  <c r="T402" i="3"/>
  <c r="T401" i="3"/>
  <c r="R402" i="3"/>
  <c r="P402" i="3"/>
  <c r="P401" i="3" s="1"/>
  <c r="BK402" i="3"/>
  <c r="BK401" i="3" s="1"/>
  <c r="J401" i="3" s="1"/>
  <c r="J63" i="3" s="1"/>
  <c r="J402" i="3"/>
  <c r="BE402" i="3" s="1"/>
  <c r="BI399" i="3"/>
  <c r="BH399" i="3"/>
  <c r="BG399" i="3"/>
  <c r="BF399" i="3"/>
  <c r="T399" i="3"/>
  <c r="R399" i="3"/>
  <c r="P399" i="3"/>
  <c r="BK399" i="3"/>
  <c r="J399" i="3"/>
  <c r="BE399" i="3" s="1"/>
  <c r="BI397" i="3"/>
  <c r="BH397" i="3"/>
  <c r="BG397" i="3"/>
  <c r="BF397" i="3"/>
  <c r="T397" i="3"/>
  <c r="R397" i="3"/>
  <c r="P397" i="3"/>
  <c r="P392" i="3" s="1"/>
  <c r="BK397" i="3"/>
  <c r="J397" i="3"/>
  <c r="BE397" i="3" s="1"/>
  <c r="BI395" i="3"/>
  <c r="BH395" i="3"/>
  <c r="BG395" i="3"/>
  <c r="BF395" i="3"/>
  <c r="T395" i="3"/>
  <c r="R395" i="3"/>
  <c r="P395" i="3"/>
  <c r="BK395" i="3"/>
  <c r="J395" i="3"/>
  <c r="BE395" i="3"/>
  <c r="BI393" i="3"/>
  <c r="BH393" i="3"/>
  <c r="BG393" i="3"/>
  <c r="BF393" i="3"/>
  <c r="T393" i="3"/>
  <c r="T392" i="3" s="1"/>
  <c r="R393" i="3"/>
  <c r="R392" i="3"/>
  <c r="P393" i="3"/>
  <c r="BK393" i="3"/>
  <c r="BK392" i="3" s="1"/>
  <c r="J392" i="3" s="1"/>
  <c r="J62" i="3" s="1"/>
  <c r="J393" i="3"/>
  <c r="BE393" i="3" s="1"/>
  <c r="BI390" i="3"/>
  <c r="BH390" i="3"/>
  <c r="BG390" i="3"/>
  <c r="BF390" i="3"/>
  <c r="T390" i="3"/>
  <c r="R390" i="3"/>
  <c r="P390" i="3"/>
  <c r="BK390" i="3"/>
  <c r="J390" i="3"/>
  <c r="BE390" i="3"/>
  <c r="BI386" i="3"/>
  <c r="BH386" i="3"/>
  <c r="BG386" i="3"/>
  <c r="BF386" i="3"/>
  <c r="T386" i="3"/>
  <c r="R386" i="3"/>
  <c r="P386" i="3"/>
  <c r="BK386" i="3"/>
  <c r="J386" i="3"/>
  <c r="BE386" i="3" s="1"/>
  <c r="BI384" i="3"/>
  <c r="BH384" i="3"/>
  <c r="BG384" i="3"/>
  <c r="BF384" i="3"/>
  <c r="T384" i="3"/>
  <c r="R384" i="3"/>
  <c r="P384" i="3"/>
  <c r="BK384" i="3"/>
  <c r="J384" i="3"/>
  <c r="BE384" i="3"/>
  <c r="BI382" i="3"/>
  <c r="BH382" i="3"/>
  <c r="BG382" i="3"/>
  <c r="BF382" i="3"/>
  <c r="T382" i="3"/>
  <c r="R382" i="3"/>
  <c r="P382" i="3"/>
  <c r="BK382" i="3"/>
  <c r="J382" i="3"/>
  <c r="BE382" i="3"/>
  <c r="BI380" i="3"/>
  <c r="BH380" i="3"/>
  <c r="BG380" i="3"/>
  <c r="BF380" i="3"/>
  <c r="T380" i="3"/>
  <c r="R380" i="3"/>
  <c r="P380" i="3"/>
  <c r="BK380" i="3"/>
  <c r="J380" i="3"/>
  <c r="BE380" i="3"/>
  <c r="BI379" i="3"/>
  <c r="BH379" i="3"/>
  <c r="BG379" i="3"/>
  <c r="BF379" i="3"/>
  <c r="T379" i="3"/>
  <c r="R379" i="3"/>
  <c r="P379" i="3"/>
  <c r="BK379" i="3"/>
  <c r="J379" i="3"/>
  <c r="BE379" i="3" s="1"/>
  <c r="BI377" i="3"/>
  <c r="BH377" i="3"/>
  <c r="BG377" i="3"/>
  <c r="BF377" i="3"/>
  <c r="T377" i="3"/>
  <c r="R377" i="3"/>
  <c r="P377" i="3"/>
  <c r="BK377" i="3"/>
  <c r="J377" i="3"/>
  <c r="BE377" i="3"/>
  <c r="BI375" i="3"/>
  <c r="BH375" i="3"/>
  <c r="BG375" i="3"/>
  <c r="BF375" i="3"/>
  <c r="T375" i="3"/>
  <c r="R375" i="3"/>
  <c r="P375" i="3"/>
  <c r="BK375" i="3"/>
  <c r="J375" i="3"/>
  <c r="BE375" i="3"/>
  <c r="BI373" i="3"/>
  <c r="BH373" i="3"/>
  <c r="BG373" i="3"/>
  <c r="BF373" i="3"/>
  <c r="T373" i="3"/>
  <c r="R373" i="3"/>
  <c r="P373" i="3"/>
  <c r="BK373" i="3"/>
  <c r="J373" i="3"/>
  <c r="BE373" i="3"/>
  <c r="BI372" i="3"/>
  <c r="BH372" i="3"/>
  <c r="BG372" i="3"/>
  <c r="BF372" i="3"/>
  <c r="T372" i="3"/>
  <c r="R372" i="3"/>
  <c r="P372" i="3"/>
  <c r="BK372" i="3"/>
  <c r="J372" i="3"/>
  <c r="BE372" i="3" s="1"/>
  <c r="BI371" i="3"/>
  <c r="BH371" i="3"/>
  <c r="BG371" i="3"/>
  <c r="BF371" i="3"/>
  <c r="T371" i="3"/>
  <c r="R371" i="3"/>
  <c r="P371" i="3"/>
  <c r="BK371" i="3"/>
  <c r="J371" i="3"/>
  <c r="BE371" i="3"/>
  <c r="BI370" i="3"/>
  <c r="BH370" i="3"/>
  <c r="BG370" i="3"/>
  <c r="BF370" i="3"/>
  <c r="T370" i="3"/>
  <c r="R370" i="3"/>
  <c r="P370" i="3"/>
  <c r="BK370" i="3"/>
  <c r="J370" i="3"/>
  <c r="BE370" i="3"/>
  <c r="BI368" i="3"/>
  <c r="BH368" i="3"/>
  <c r="BG368" i="3"/>
  <c r="BF368" i="3"/>
  <c r="T368" i="3"/>
  <c r="R368" i="3"/>
  <c r="P368" i="3"/>
  <c r="BK368" i="3"/>
  <c r="J368" i="3"/>
  <c r="BE368" i="3"/>
  <c r="BI366" i="3"/>
  <c r="BH366" i="3"/>
  <c r="BG366" i="3"/>
  <c r="BF366" i="3"/>
  <c r="T366" i="3"/>
  <c r="R366" i="3"/>
  <c r="P366" i="3"/>
  <c r="BK366" i="3"/>
  <c r="J366" i="3"/>
  <c r="BE366" i="3" s="1"/>
  <c r="BI364" i="3"/>
  <c r="BH364" i="3"/>
  <c r="BG364" i="3"/>
  <c r="BF364" i="3"/>
  <c r="T364" i="3"/>
  <c r="R364" i="3"/>
  <c r="P364" i="3"/>
  <c r="BK364" i="3"/>
  <c r="J364" i="3"/>
  <c r="BE364" i="3"/>
  <c r="BI362" i="3"/>
  <c r="BH362" i="3"/>
  <c r="BG362" i="3"/>
  <c r="BF362" i="3"/>
  <c r="T362" i="3"/>
  <c r="R362" i="3"/>
  <c r="P362" i="3"/>
  <c r="BK362" i="3"/>
  <c r="J362" i="3"/>
  <c r="BE362" i="3"/>
  <c r="BI360" i="3"/>
  <c r="BH360" i="3"/>
  <c r="BG360" i="3"/>
  <c r="BF360" i="3"/>
  <c r="T360" i="3"/>
  <c r="R360" i="3"/>
  <c r="P360" i="3"/>
  <c r="BK360" i="3"/>
  <c r="J360" i="3"/>
  <c r="BE360" i="3"/>
  <c r="BI358" i="3"/>
  <c r="BH358" i="3"/>
  <c r="BG358" i="3"/>
  <c r="BF358" i="3"/>
  <c r="T358" i="3"/>
  <c r="R358" i="3"/>
  <c r="P358" i="3"/>
  <c r="BK358" i="3"/>
  <c r="J358" i="3"/>
  <c r="BE358" i="3" s="1"/>
  <c r="BI356" i="3"/>
  <c r="BH356" i="3"/>
  <c r="BG356" i="3"/>
  <c r="BF356" i="3"/>
  <c r="T356" i="3"/>
  <c r="R356" i="3"/>
  <c r="P356" i="3"/>
  <c r="BK356" i="3"/>
  <c r="J356" i="3"/>
  <c r="BE356" i="3"/>
  <c r="BI354" i="3"/>
  <c r="BH354" i="3"/>
  <c r="BG354" i="3"/>
  <c r="BF354" i="3"/>
  <c r="T354" i="3"/>
  <c r="R354" i="3"/>
  <c r="P354" i="3"/>
  <c r="BK354" i="3"/>
  <c r="J354" i="3"/>
  <c r="BE354" i="3"/>
  <c r="BI352" i="3"/>
  <c r="BH352" i="3"/>
  <c r="BG352" i="3"/>
  <c r="BF352" i="3"/>
  <c r="T352" i="3"/>
  <c r="R352" i="3"/>
  <c r="P352" i="3"/>
  <c r="BK352" i="3"/>
  <c r="J352" i="3"/>
  <c r="BE352" i="3"/>
  <c r="BI350" i="3"/>
  <c r="BH350" i="3"/>
  <c r="BG350" i="3"/>
  <c r="BF350" i="3"/>
  <c r="T350" i="3"/>
  <c r="R350" i="3"/>
  <c r="P350" i="3"/>
  <c r="BK350" i="3"/>
  <c r="J350" i="3"/>
  <c r="BE350" i="3" s="1"/>
  <c r="BI348" i="3"/>
  <c r="BH348" i="3"/>
  <c r="BG348" i="3"/>
  <c r="BF348" i="3"/>
  <c r="T348" i="3"/>
  <c r="R348" i="3"/>
  <c r="P348" i="3"/>
  <c r="BK348" i="3"/>
  <c r="J348" i="3"/>
  <c r="BE348" i="3"/>
  <c r="BI326" i="3"/>
  <c r="BH326" i="3"/>
  <c r="BG326" i="3"/>
  <c r="BF326" i="3"/>
  <c r="T326" i="3"/>
  <c r="R326" i="3"/>
  <c r="P326" i="3"/>
  <c r="BK326" i="3"/>
  <c r="J326" i="3"/>
  <c r="BE326" i="3"/>
  <c r="BI302" i="3"/>
  <c r="BH302" i="3"/>
  <c r="BG302" i="3"/>
  <c r="BF302" i="3"/>
  <c r="T302" i="3"/>
  <c r="R302" i="3"/>
  <c r="P302" i="3"/>
  <c r="BK302" i="3"/>
  <c r="J302" i="3"/>
  <c r="BE302" i="3"/>
  <c r="BI299" i="3"/>
  <c r="BH299" i="3"/>
  <c r="BG299" i="3"/>
  <c r="BF299" i="3"/>
  <c r="T299" i="3"/>
  <c r="R299" i="3"/>
  <c r="P299" i="3"/>
  <c r="BK299" i="3"/>
  <c r="J299" i="3"/>
  <c r="BE299" i="3" s="1"/>
  <c r="BI294" i="3"/>
  <c r="BH294" i="3"/>
  <c r="BG294" i="3"/>
  <c r="BF294" i="3"/>
  <c r="T294" i="3"/>
  <c r="R294" i="3"/>
  <c r="P294" i="3"/>
  <c r="BK294" i="3"/>
  <c r="J294" i="3"/>
  <c r="BE294" i="3"/>
  <c r="BI292" i="3"/>
  <c r="BH292" i="3"/>
  <c r="BG292" i="3"/>
  <c r="BF292" i="3"/>
  <c r="T292" i="3"/>
  <c r="R292" i="3"/>
  <c r="P292" i="3"/>
  <c r="BK292" i="3"/>
  <c r="J292" i="3"/>
  <c r="BE292" i="3"/>
  <c r="BI286" i="3"/>
  <c r="BH286" i="3"/>
  <c r="BG286" i="3"/>
  <c r="BF286" i="3"/>
  <c r="T286" i="3"/>
  <c r="R286" i="3"/>
  <c r="P286" i="3"/>
  <c r="BK286" i="3"/>
  <c r="J286" i="3"/>
  <c r="BE286" i="3"/>
  <c r="BI283" i="3"/>
  <c r="BH283" i="3"/>
  <c r="BG283" i="3"/>
  <c r="BF283" i="3"/>
  <c r="T283" i="3"/>
  <c r="R283" i="3"/>
  <c r="P283" i="3"/>
  <c r="BK283" i="3"/>
  <c r="J283" i="3"/>
  <c r="BE283" i="3" s="1"/>
  <c r="BI282" i="3"/>
  <c r="BH282" i="3"/>
  <c r="BG282" i="3"/>
  <c r="BF282" i="3"/>
  <c r="T282" i="3"/>
  <c r="R282" i="3"/>
  <c r="P282" i="3"/>
  <c r="BK282" i="3"/>
  <c r="J282" i="3"/>
  <c r="BE282" i="3"/>
  <c r="BI281" i="3"/>
  <c r="BH281" i="3"/>
  <c r="BG281" i="3"/>
  <c r="BF281" i="3"/>
  <c r="T281" i="3"/>
  <c r="R281" i="3"/>
  <c r="P281" i="3"/>
  <c r="BK281" i="3"/>
  <c r="J281" i="3"/>
  <c r="BE281" i="3"/>
  <c r="BI272" i="3"/>
  <c r="BH272" i="3"/>
  <c r="BG272" i="3"/>
  <c r="BF272" i="3"/>
  <c r="T272" i="3"/>
  <c r="R272" i="3"/>
  <c r="P272" i="3"/>
  <c r="BK272" i="3"/>
  <c r="J272" i="3"/>
  <c r="BE272" i="3"/>
  <c r="BI269" i="3"/>
  <c r="BH269" i="3"/>
  <c r="BG269" i="3"/>
  <c r="BF269" i="3"/>
  <c r="T269" i="3"/>
  <c r="R269" i="3"/>
  <c r="P269" i="3"/>
  <c r="BK269" i="3"/>
  <c r="J269" i="3"/>
  <c r="BE269" i="3" s="1"/>
  <c r="BI267" i="3"/>
  <c r="BH267" i="3"/>
  <c r="BG267" i="3"/>
  <c r="BF267" i="3"/>
  <c r="T267" i="3"/>
  <c r="R267" i="3"/>
  <c r="P267" i="3"/>
  <c r="BK267" i="3"/>
  <c r="J267" i="3"/>
  <c r="BE267" i="3"/>
  <c r="BI262" i="3"/>
  <c r="BH262" i="3"/>
  <c r="BG262" i="3"/>
  <c r="BF262" i="3"/>
  <c r="T262" i="3"/>
  <c r="R262" i="3"/>
  <c r="P262" i="3"/>
  <c r="BK262" i="3"/>
  <c r="J262" i="3"/>
  <c r="BE262" i="3"/>
  <c r="BI259" i="3"/>
  <c r="BH259" i="3"/>
  <c r="BG259" i="3"/>
  <c r="BF259" i="3"/>
  <c r="T259" i="3"/>
  <c r="R259" i="3"/>
  <c r="P259" i="3"/>
  <c r="BK259" i="3"/>
  <c r="J259" i="3"/>
  <c r="BE259" i="3"/>
  <c r="BI256" i="3"/>
  <c r="BH256" i="3"/>
  <c r="BG256" i="3"/>
  <c r="BF256" i="3"/>
  <c r="T256" i="3"/>
  <c r="R256" i="3"/>
  <c r="P256" i="3"/>
  <c r="BK256" i="3"/>
  <c r="J256" i="3"/>
  <c r="BE256" i="3" s="1"/>
  <c r="BI250" i="3"/>
  <c r="BH250" i="3"/>
  <c r="BG250" i="3"/>
  <c r="BF250" i="3"/>
  <c r="T250" i="3"/>
  <c r="R250" i="3"/>
  <c r="P250" i="3"/>
  <c r="BK250" i="3"/>
  <c r="J250" i="3"/>
  <c r="BE250" i="3"/>
  <c r="BI243" i="3"/>
  <c r="BH243" i="3"/>
  <c r="BG243" i="3"/>
  <c r="BF243" i="3"/>
  <c r="T243" i="3"/>
  <c r="R243" i="3"/>
  <c r="P243" i="3"/>
  <c r="BK243" i="3"/>
  <c r="J243" i="3"/>
  <c r="BE243" i="3"/>
  <c r="BI238" i="3"/>
  <c r="BH238" i="3"/>
  <c r="BG238" i="3"/>
  <c r="BF238" i="3"/>
  <c r="T238" i="3"/>
  <c r="R238" i="3"/>
  <c r="P238" i="3"/>
  <c r="BK238" i="3"/>
  <c r="J238" i="3"/>
  <c r="BE238" i="3"/>
  <c r="BI236" i="3"/>
  <c r="BH236" i="3"/>
  <c r="BG236" i="3"/>
  <c r="BF236" i="3"/>
  <c r="T236" i="3"/>
  <c r="R236" i="3"/>
  <c r="P236" i="3"/>
  <c r="BK236" i="3"/>
  <c r="J236" i="3"/>
  <c r="BE236" i="3" s="1"/>
  <c r="BI235" i="3"/>
  <c r="BH235" i="3"/>
  <c r="BG235" i="3"/>
  <c r="BF235" i="3"/>
  <c r="T235" i="3"/>
  <c r="R235" i="3"/>
  <c r="P235" i="3"/>
  <c r="P226" i="3" s="1"/>
  <c r="BK235" i="3"/>
  <c r="J235" i="3"/>
  <c r="BE235" i="3"/>
  <c r="BI234" i="3"/>
  <c r="BH234" i="3"/>
  <c r="BG234" i="3"/>
  <c r="BF234" i="3"/>
  <c r="T234" i="3"/>
  <c r="T226" i="3" s="1"/>
  <c r="R234" i="3"/>
  <c r="P234" i="3"/>
  <c r="BK234" i="3"/>
  <c r="J234" i="3"/>
  <c r="BE234" i="3"/>
  <c r="BI232" i="3"/>
  <c r="BH232" i="3"/>
  <c r="BG232" i="3"/>
  <c r="BF232" i="3"/>
  <c r="T232" i="3"/>
  <c r="R232" i="3"/>
  <c r="P232" i="3"/>
  <c r="BK232" i="3"/>
  <c r="J232" i="3"/>
  <c r="BE232" i="3"/>
  <c r="BI230" i="3"/>
  <c r="BH230" i="3"/>
  <c r="BG230" i="3"/>
  <c r="BF230" i="3"/>
  <c r="T230" i="3"/>
  <c r="R230" i="3"/>
  <c r="P230" i="3"/>
  <c r="BK230" i="3"/>
  <c r="J230" i="3"/>
  <c r="BE230" i="3" s="1"/>
  <c r="BI227" i="3"/>
  <c r="BH227" i="3"/>
  <c r="BG227" i="3"/>
  <c r="BF227" i="3"/>
  <c r="T227" i="3"/>
  <c r="R227" i="3"/>
  <c r="R226" i="3" s="1"/>
  <c r="P227" i="3"/>
  <c r="BK227" i="3"/>
  <c r="BK226" i="3"/>
  <c r="J226" i="3" s="1"/>
  <c r="J61" i="3" s="1"/>
  <c r="J227" i="3"/>
  <c r="BE227" i="3"/>
  <c r="BI221" i="3"/>
  <c r="BH221" i="3"/>
  <c r="BG221" i="3"/>
  <c r="BF221" i="3"/>
  <c r="T221" i="3"/>
  <c r="R221" i="3"/>
  <c r="P221" i="3"/>
  <c r="BK221" i="3"/>
  <c r="J221" i="3"/>
  <c r="BE221" i="3"/>
  <c r="BI218" i="3"/>
  <c r="BH218" i="3"/>
  <c r="BG218" i="3"/>
  <c r="BF218" i="3"/>
  <c r="T218" i="3"/>
  <c r="R218" i="3"/>
  <c r="P218" i="3"/>
  <c r="BK218" i="3"/>
  <c r="J218" i="3"/>
  <c r="BE218" i="3"/>
  <c r="BI216" i="3"/>
  <c r="BH216" i="3"/>
  <c r="BG216" i="3"/>
  <c r="BF216" i="3"/>
  <c r="T216" i="3"/>
  <c r="R216" i="3"/>
  <c r="P216" i="3"/>
  <c r="BK216" i="3"/>
  <c r="J216" i="3"/>
  <c r="BE216" i="3"/>
  <c r="BI211" i="3"/>
  <c r="BH211" i="3"/>
  <c r="BG211" i="3"/>
  <c r="BF211" i="3"/>
  <c r="T211" i="3"/>
  <c r="R211" i="3"/>
  <c r="P211" i="3"/>
  <c r="BK211" i="3"/>
  <c r="J211" i="3"/>
  <c r="BE211" i="3" s="1"/>
  <c r="BI209" i="3"/>
  <c r="BH209" i="3"/>
  <c r="BG209" i="3"/>
  <c r="BF209" i="3"/>
  <c r="T209" i="3"/>
  <c r="R209" i="3"/>
  <c r="P209" i="3"/>
  <c r="BK209" i="3"/>
  <c r="J209" i="3"/>
  <c r="BE209" i="3"/>
  <c r="BI208" i="3"/>
  <c r="BH208" i="3"/>
  <c r="BG208" i="3"/>
  <c r="BF208" i="3"/>
  <c r="T208" i="3"/>
  <c r="R208" i="3"/>
  <c r="P208" i="3"/>
  <c r="BK208" i="3"/>
  <c r="J208" i="3"/>
  <c r="BE208" i="3"/>
  <c r="BI207" i="3"/>
  <c r="BH207" i="3"/>
  <c r="BG207" i="3"/>
  <c r="BF207" i="3"/>
  <c r="T207" i="3"/>
  <c r="R207" i="3"/>
  <c r="P207" i="3"/>
  <c r="BK207" i="3"/>
  <c r="J207" i="3"/>
  <c r="BE207" i="3"/>
  <c r="BI202" i="3"/>
  <c r="BH202" i="3"/>
  <c r="BG202" i="3"/>
  <c r="BF202" i="3"/>
  <c r="T202" i="3"/>
  <c r="R202" i="3"/>
  <c r="P202" i="3"/>
  <c r="BK202" i="3"/>
  <c r="J202" i="3"/>
  <c r="BE202" i="3" s="1"/>
  <c r="BI196" i="3"/>
  <c r="BH196" i="3"/>
  <c r="BG196" i="3"/>
  <c r="BF196" i="3"/>
  <c r="T196" i="3"/>
  <c r="R196" i="3"/>
  <c r="P196" i="3"/>
  <c r="BK196" i="3"/>
  <c r="J196" i="3"/>
  <c r="BE196" i="3"/>
  <c r="BI193" i="3"/>
  <c r="BH193" i="3"/>
  <c r="BG193" i="3"/>
  <c r="BF193" i="3"/>
  <c r="T193" i="3"/>
  <c r="R193" i="3"/>
  <c r="P193" i="3"/>
  <c r="BK193" i="3"/>
  <c r="J193" i="3"/>
  <c r="BE193" i="3"/>
  <c r="BI191" i="3"/>
  <c r="BH191" i="3"/>
  <c r="BG191" i="3"/>
  <c r="BF191" i="3"/>
  <c r="T191" i="3"/>
  <c r="R191" i="3"/>
  <c r="P191" i="3"/>
  <c r="BK191" i="3"/>
  <c r="J191" i="3"/>
  <c r="BE191" i="3"/>
  <c r="BI188" i="3"/>
  <c r="BH188" i="3"/>
  <c r="BG188" i="3"/>
  <c r="BF188" i="3"/>
  <c r="T188" i="3"/>
  <c r="R188" i="3"/>
  <c r="P188" i="3"/>
  <c r="BK188" i="3"/>
  <c r="J188" i="3"/>
  <c r="BE188" i="3" s="1"/>
  <c r="BI187" i="3"/>
  <c r="BH187" i="3"/>
  <c r="BG187" i="3"/>
  <c r="BF187" i="3"/>
  <c r="T187" i="3"/>
  <c r="R187" i="3"/>
  <c r="P187" i="3"/>
  <c r="P125" i="3" s="1"/>
  <c r="BK187" i="3"/>
  <c r="J187" i="3"/>
  <c r="BE187" i="3"/>
  <c r="BI157" i="3"/>
  <c r="BH157" i="3"/>
  <c r="BG157" i="3"/>
  <c r="BF157" i="3"/>
  <c r="T157" i="3"/>
  <c r="T125" i="3" s="1"/>
  <c r="R157" i="3"/>
  <c r="P157" i="3"/>
  <c r="BK157" i="3"/>
  <c r="J157" i="3"/>
  <c r="BE157" i="3"/>
  <c r="BI152" i="3"/>
  <c r="BH152" i="3"/>
  <c r="BG152" i="3"/>
  <c r="BF152" i="3"/>
  <c r="T152" i="3"/>
  <c r="R152" i="3"/>
  <c r="P152" i="3"/>
  <c r="BK152" i="3"/>
  <c r="J152" i="3"/>
  <c r="BE152" i="3"/>
  <c r="BI146" i="3"/>
  <c r="BH146" i="3"/>
  <c r="BG146" i="3"/>
  <c r="BF146" i="3"/>
  <c r="T146" i="3"/>
  <c r="R146" i="3"/>
  <c r="P146" i="3"/>
  <c r="BK146" i="3"/>
  <c r="J146" i="3"/>
  <c r="BE146" i="3" s="1"/>
  <c r="BI126" i="3"/>
  <c r="BH126" i="3"/>
  <c r="BG126" i="3"/>
  <c r="BF126" i="3"/>
  <c r="T126" i="3"/>
  <c r="R126" i="3"/>
  <c r="R125" i="3" s="1"/>
  <c r="P126" i="3"/>
  <c r="BK126" i="3"/>
  <c r="BK125" i="3"/>
  <c r="J125" i="3" s="1"/>
  <c r="J60" i="3" s="1"/>
  <c r="J126" i="3"/>
  <c r="BE126" i="3"/>
  <c r="BI123" i="3"/>
  <c r="BH123" i="3"/>
  <c r="BG123" i="3"/>
  <c r="BF123" i="3"/>
  <c r="T123" i="3"/>
  <c r="R123" i="3"/>
  <c r="P123" i="3"/>
  <c r="P111" i="3" s="1"/>
  <c r="BK123" i="3"/>
  <c r="J123" i="3"/>
  <c r="BE123" i="3"/>
  <c r="BI117" i="3"/>
  <c r="BH117" i="3"/>
  <c r="F33" i="3" s="1"/>
  <c r="BC53" i="1" s="1"/>
  <c r="BG117" i="3"/>
  <c r="BF117" i="3"/>
  <c r="T117" i="3"/>
  <c r="T111" i="3" s="1"/>
  <c r="R117" i="3"/>
  <c r="P117" i="3"/>
  <c r="BK117" i="3"/>
  <c r="J117" i="3"/>
  <c r="BE117" i="3"/>
  <c r="BI112" i="3"/>
  <c r="BH112" i="3"/>
  <c r="BG112" i="3"/>
  <c r="BF112" i="3"/>
  <c r="T112" i="3"/>
  <c r="R112" i="3"/>
  <c r="R111" i="3"/>
  <c r="P112" i="3"/>
  <c r="BK112" i="3"/>
  <c r="BK111" i="3" s="1"/>
  <c r="J111" i="3" s="1"/>
  <c r="J59" i="3" s="1"/>
  <c r="J112" i="3"/>
  <c r="BE112" i="3" s="1"/>
  <c r="BI107" i="3"/>
  <c r="BH107" i="3"/>
  <c r="BG107" i="3"/>
  <c r="F32" i="3" s="1"/>
  <c r="BB53" i="1" s="1"/>
  <c r="BF107" i="3"/>
  <c r="T107" i="3"/>
  <c r="R107" i="3"/>
  <c r="P107" i="3"/>
  <c r="BK107" i="3"/>
  <c r="BK99" i="3" s="1"/>
  <c r="J107" i="3"/>
  <c r="BE107" i="3"/>
  <c r="BI106" i="3"/>
  <c r="BH106" i="3"/>
  <c r="BG106" i="3"/>
  <c r="BF106" i="3"/>
  <c r="T106" i="3"/>
  <c r="R106" i="3"/>
  <c r="R99" i="3" s="1"/>
  <c r="R98" i="3" s="1"/>
  <c r="P106" i="3"/>
  <c r="BK106" i="3"/>
  <c r="J106" i="3"/>
  <c r="BE106" i="3" s="1"/>
  <c r="BI103" i="3"/>
  <c r="BH103" i="3"/>
  <c r="BG103" i="3"/>
  <c r="BF103" i="3"/>
  <c r="T103" i="3"/>
  <c r="R103" i="3"/>
  <c r="P103" i="3"/>
  <c r="P99" i="3" s="1"/>
  <c r="BK103" i="3"/>
  <c r="J103" i="3"/>
  <c r="BE103" i="3"/>
  <c r="BI100" i="3"/>
  <c r="F34" i="3"/>
  <c r="BD53" i="1" s="1"/>
  <c r="BH100" i="3"/>
  <c r="BG100" i="3"/>
  <c r="BF100" i="3"/>
  <c r="J31" i="3" s="1"/>
  <c r="AW53" i="1" s="1"/>
  <c r="T100" i="3"/>
  <c r="T99" i="3"/>
  <c r="R100" i="3"/>
  <c r="P100" i="3"/>
  <c r="BK100" i="3"/>
  <c r="J100" i="3"/>
  <c r="BE100" i="3" s="1"/>
  <c r="J93" i="3"/>
  <c r="F93" i="3"/>
  <c r="F91" i="3"/>
  <c r="E89" i="3"/>
  <c r="J51" i="3"/>
  <c r="F51" i="3"/>
  <c r="F49" i="3"/>
  <c r="E47" i="3"/>
  <c r="J18" i="3"/>
  <c r="E18" i="3"/>
  <c r="F94" i="3" s="1"/>
  <c r="F52" i="3"/>
  <c r="J17" i="3"/>
  <c r="J12" i="3"/>
  <c r="J91" i="3"/>
  <c r="J49" i="3"/>
  <c r="E7" i="3"/>
  <c r="E87" i="3"/>
  <c r="E45" i="3"/>
  <c r="AY52" i="1"/>
  <c r="AX52" i="1"/>
  <c r="BI108" i="2"/>
  <c r="BH108" i="2"/>
  <c r="BG108" i="2"/>
  <c r="BF108" i="2"/>
  <c r="T108" i="2"/>
  <c r="R108" i="2"/>
  <c r="P108" i="2"/>
  <c r="BK108" i="2"/>
  <c r="J108" i="2"/>
  <c r="BE108" i="2"/>
  <c r="BI107" i="2"/>
  <c r="BH107" i="2"/>
  <c r="BG107" i="2"/>
  <c r="BF107" i="2"/>
  <c r="T107" i="2"/>
  <c r="R107" i="2"/>
  <c r="P107" i="2"/>
  <c r="BK107" i="2"/>
  <c r="J107" i="2"/>
  <c r="BE107" i="2" s="1"/>
  <c r="BI106" i="2"/>
  <c r="BH106" i="2"/>
  <c r="BG106" i="2"/>
  <c r="BF106" i="2"/>
  <c r="T106" i="2"/>
  <c r="R106" i="2"/>
  <c r="P106" i="2"/>
  <c r="BK106" i="2"/>
  <c r="J106" i="2"/>
  <c r="BE106" i="2" s="1"/>
  <c r="BI105" i="2"/>
  <c r="BH105" i="2"/>
  <c r="BG105" i="2"/>
  <c r="BF105" i="2"/>
  <c r="T105" i="2"/>
  <c r="T104" i="2" s="1"/>
  <c r="R105" i="2"/>
  <c r="R104" i="2" s="1"/>
  <c r="P105" i="2"/>
  <c r="P104" i="2" s="1"/>
  <c r="BK105" i="2"/>
  <c r="BK104" i="2"/>
  <c r="J104" i="2" s="1"/>
  <c r="J62" i="2" s="1"/>
  <c r="J105" i="2"/>
  <c r="BE105" i="2"/>
  <c r="BI103" i="2"/>
  <c r="BH103" i="2"/>
  <c r="BG103" i="2"/>
  <c r="BF103" i="2"/>
  <c r="T103" i="2"/>
  <c r="R103" i="2"/>
  <c r="P103" i="2"/>
  <c r="BK103" i="2"/>
  <c r="J103" i="2"/>
  <c r="BE103" i="2" s="1"/>
  <c r="BI102" i="2"/>
  <c r="BH102" i="2"/>
  <c r="BG102" i="2"/>
  <c r="BF102" i="2"/>
  <c r="T102" i="2"/>
  <c r="R102" i="2"/>
  <c r="P102" i="2"/>
  <c r="BK102" i="2"/>
  <c r="J102" i="2"/>
  <c r="BE102" i="2"/>
  <c r="BI101" i="2"/>
  <c r="BH101" i="2"/>
  <c r="BG101" i="2"/>
  <c r="BF101" i="2"/>
  <c r="T101" i="2"/>
  <c r="T99" i="2" s="1"/>
  <c r="R101" i="2"/>
  <c r="P101" i="2"/>
  <c r="BK101" i="2"/>
  <c r="J101" i="2"/>
  <c r="BE101" i="2" s="1"/>
  <c r="BI100" i="2"/>
  <c r="BH100" i="2"/>
  <c r="BG100" i="2"/>
  <c r="BF100" i="2"/>
  <c r="T100" i="2"/>
  <c r="R100" i="2"/>
  <c r="R99" i="2" s="1"/>
  <c r="P100" i="2"/>
  <c r="P99" i="2" s="1"/>
  <c r="BK100" i="2"/>
  <c r="BK99" i="2" s="1"/>
  <c r="J99" i="2" s="1"/>
  <c r="J61" i="2" s="1"/>
  <c r="J100" i="2"/>
  <c r="BE100" i="2" s="1"/>
  <c r="BI98" i="2"/>
  <c r="BH98" i="2"/>
  <c r="BG98" i="2"/>
  <c r="BF98" i="2"/>
  <c r="T98" i="2"/>
  <c r="R98" i="2"/>
  <c r="P98" i="2"/>
  <c r="BK98" i="2"/>
  <c r="J98" i="2"/>
  <c r="BE98" i="2" s="1"/>
  <c r="BI97" i="2"/>
  <c r="BH97" i="2"/>
  <c r="BG97" i="2"/>
  <c r="BF97" i="2"/>
  <c r="T97" i="2"/>
  <c r="T96" i="2" s="1"/>
  <c r="R97" i="2"/>
  <c r="R96" i="2" s="1"/>
  <c r="P97" i="2"/>
  <c r="P96" i="2" s="1"/>
  <c r="BK97" i="2"/>
  <c r="BK96" i="2"/>
  <c r="J96" i="2" s="1"/>
  <c r="J60" i="2" s="1"/>
  <c r="J97" i="2"/>
  <c r="BE97" i="2"/>
  <c r="BI95" i="2"/>
  <c r="BH95" i="2"/>
  <c r="BG95" i="2"/>
  <c r="BF95" i="2"/>
  <c r="T95" i="2"/>
  <c r="R95" i="2"/>
  <c r="P95" i="2"/>
  <c r="BK95" i="2"/>
  <c r="J95" i="2"/>
  <c r="BE95" i="2" s="1"/>
  <c r="BI94" i="2"/>
  <c r="BH94" i="2"/>
  <c r="BG94" i="2"/>
  <c r="BF94" i="2"/>
  <c r="T94" i="2"/>
  <c r="T93" i="2" s="1"/>
  <c r="R94" i="2"/>
  <c r="R93" i="2" s="1"/>
  <c r="P94" i="2"/>
  <c r="P93" i="2"/>
  <c r="BK94" i="2"/>
  <c r="BK93" i="2" s="1"/>
  <c r="J93" i="2" s="1"/>
  <c r="J59" i="2" s="1"/>
  <c r="J94" i="2"/>
  <c r="BE94" i="2"/>
  <c r="BI92" i="2"/>
  <c r="BH92" i="2"/>
  <c r="BG92" i="2"/>
  <c r="BF92" i="2"/>
  <c r="T92" i="2"/>
  <c r="R92" i="2"/>
  <c r="P92" i="2"/>
  <c r="P87" i="2" s="1"/>
  <c r="BK92" i="2"/>
  <c r="J92" i="2"/>
  <c r="BE92" i="2"/>
  <c r="BI91" i="2"/>
  <c r="BH91" i="2"/>
  <c r="BG91" i="2"/>
  <c r="BF91" i="2"/>
  <c r="T91" i="2"/>
  <c r="R91" i="2"/>
  <c r="P91" i="2"/>
  <c r="BK91" i="2"/>
  <c r="J91" i="2"/>
  <c r="BE91" i="2" s="1"/>
  <c r="BI90" i="2"/>
  <c r="BH90" i="2"/>
  <c r="BG90" i="2"/>
  <c r="BF90" i="2"/>
  <c r="T90" i="2"/>
  <c r="R90" i="2"/>
  <c r="P90" i="2"/>
  <c r="BK90" i="2"/>
  <c r="J90" i="2"/>
  <c r="BE90" i="2" s="1"/>
  <c r="BI89" i="2"/>
  <c r="BH89" i="2"/>
  <c r="BG89" i="2"/>
  <c r="BF89" i="2"/>
  <c r="F31" i="2" s="1"/>
  <c r="BA52" i="1" s="1"/>
  <c r="T89" i="2"/>
  <c r="R89" i="2"/>
  <c r="P89" i="2"/>
  <c r="BK89" i="2"/>
  <c r="J89" i="2"/>
  <c r="BE89" i="2" s="1"/>
  <c r="BI88" i="2"/>
  <c r="BH88" i="2"/>
  <c r="BG88" i="2"/>
  <c r="BF88" i="2"/>
  <c r="T88" i="2"/>
  <c r="T87" i="2" s="1"/>
  <c r="R88" i="2"/>
  <c r="R87" i="2" s="1"/>
  <c r="P88" i="2"/>
  <c r="BK88" i="2"/>
  <c r="BK87" i="2" s="1"/>
  <c r="J87" i="2" s="1"/>
  <c r="J58" i="2" s="1"/>
  <c r="J88" i="2"/>
  <c r="BE88" i="2"/>
  <c r="BI86" i="2"/>
  <c r="BH86" i="2"/>
  <c r="F33" i="2" s="1"/>
  <c r="BC52" i="1" s="1"/>
  <c r="BG86" i="2"/>
  <c r="BF86" i="2"/>
  <c r="T86" i="2"/>
  <c r="R86" i="2"/>
  <c r="P86" i="2"/>
  <c r="P83" i="2" s="1"/>
  <c r="BK86" i="2"/>
  <c r="J86" i="2"/>
  <c r="BE86" i="2"/>
  <c r="BI85" i="2"/>
  <c r="BH85" i="2"/>
  <c r="BG85" i="2"/>
  <c r="BF85" i="2"/>
  <c r="T85" i="2"/>
  <c r="R85" i="2"/>
  <c r="P85" i="2"/>
  <c r="BK85" i="2"/>
  <c r="J85" i="2"/>
  <c r="BE85" i="2" s="1"/>
  <c r="BI84" i="2"/>
  <c r="F34" i="2" s="1"/>
  <c r="BD52" i="1" s="1"/>
  <c r="BD51" i="1" s="1"/>
  <c r="W30" i="1" s="1"/>
  <c r="BH84" i="2"/>
  <c r="BG84" i="2"/>
  <c r="F32" i="2" s="1"/>
  <c r="BB52" i="1" s="1"/>
  <c r="BF84" i="2"/>
  <c r="J31" i="2"/>
  <c r="AW52" i="1" s="1"/>
  <c r="T84" i="2"/>
  <c r="T83" i="2" s="1"/>
  <c r="R84" i="2"/>
  <c r="R83" i="2"/>
  <c r="R82" i="2" s="1"/>
  <c r="P84" i="2"/>
  <c r="BK84" i="2"/>
  <c r="BK83" i="2" s="1"/>
  <c r="J84" i="2"/>
  <c r="BE84" i="2" s="1"/>
  <c r="J78" i="2"/>
  <c r="F78" i="2"/>
  <c r="F76" i="2"/>
  <c r="E74" i="2"/>
  <c r="J51" i="2"/>
  <c r="F51" i="2"/>
  <c r="F49" i="2"/>
  <c r="E47" i="2"/>
  <c r="J18" i="2"/>
  <c r="E18" i="2"/>
  <c r="F52" i="2" s="1"/>
  <c r="F79" i="2"/>
  <c r="J17" i="2"/>
  <c r="J12" i="2"/>
  <c r="J76" i="2" s="1"/>
  <c r="E7" i="2"/>
  <c r="E72" i="2" s="1"/>
  <c r="E45" i="2"/>
  <c r="AS51" i="1"/>
  <c r="AT58" i="1"/>
  <c r="L47" i="1"/>
  <c r="AM46" i="1"/>
  <c r="L46" i="1"/>
  <c r="AM44" i="1"/>
  <c r="L44" i="1"/>
  <c r="L42" i="1"/>
  <c r="L41" i="1"/>
  <c r="T82" i="2" l="1"/>
  <c r="J30" i="4"/>
  <c r="AV54" i="1" s="1"/>
  <c r="AT54" i="1" s="1"/>
  <c r="J410" i="3"/>
  <c r="J66" i="3" s="1"/>
  <c r="BK409" i="3"/>
  <c r="J409" i="3" s="1"/>
  <c r="J65" i="3" s="1"/>
  <c r="J80" i="4"/>
  <c r="J57" i="4" s="1"/>
  <c r="BK79" i="4"/>
  <c r="J79" i="4" s="1"/>
  <c r="F30" i="3"/>
  <c r="AZ53" i="1" s="1"/>
  <c r="J30" i="3"/>
  <c r="AV53" i="1" s="1"/>
  <c r="AT53" i="1" s="1"/>
  <c r="J99" i="3"/>
  <c r="J58" i="3" s="1"/>
  <c r="BK98" i="3"/>
  <c r="P82" i="2"/>
  <c r="AU52" i="1" s="1"/>
  <c r="J30" i="2"/>
  <c r="AV52" i="1" s="1"/>
  <c r="AT52" i="1" s="1"/>
  <c r="F30" i="2"/>
  <c r="AZ52" i="1" s="1"/>
  <c r="BK82" i="2"/>
  <c r="J82" i="2" s="1"/>
  <c r="J83" i="2"/>
  <c r="J57" i="2" s="1"/>
  <c r="T98" i="3"/>
  <c r="P409" i="3"/>
  <c r="T409" i="3"/>
  <c r="T79" i="4"/>
  <c r="P98" i="3"/>
  <c r="R409" i="3"/>
  <c r="R97" i="3" s="1"/>
  <c r="E75" i="6"/>
  <c r="E45" i="6"/>
  <c r="F30" i="7"/>
  <c r="AZ57" i="1" s="1"/>
  <c r="J30" i="7"/>
  <c r="AV57" i="1" s="1"/>
  <c r="AT57" i="1" s="1"/>
  <c r="R206" i="4"/>
  <c r="R79" i="4" s="1"/>
  <c r="J74" i="5"/>
  <c r="J49" i="5"/>
  <c r="F33" i="9"/>
  <c r="BC59" i="1" s="1"/>
  <c r="J56" i="8"/>
  <c r="J27" i="8"/>
  <c r="F30" i="4"/>
  <c r="AZ54" i="1" s="1"/>
  <c r="F31" i="4"/>
  <c r="BA54" i="1" s="1"/>
  <c r="BK81" i="5"/>
  <c r="BK78" i="7"/>
  <c r="F33" i="7"/>
  <c r="BC57" i="1" s="1"/>
  <c r="J85" i="8"/>
  <c r="J57" i="8" s="1"/>
  <c r="R78" i="9"/>
  <c r="R77" i="9" s="1"/>
  <c r="J49" i="2"/>
  <c r="F52" i="4"/>
  <c r="P80" i="5"/>
  <c r="AU55" i="1" s="1"/>
  <c r="F33" i="5"/>
  <c r="BC55" i="1" s="1"/>
  <c r="BC51" i="1" s="1"/>
  <c r="R102" i="5"/>
  <c r="F30" i="9"/>
  <c r="AZ59" i="1" s="1"/>
  <c r="BK78" i="9"/>
  <c r="F31" i="3"/>
  <c r="BA53" i="1" s="1"/>
  <c r="BA51" i="1" s="1"/>
  <c r="R80" i="5"/>
  <c r="T80" i="5"/>
  <c r="J31" i="5"/>
  <c r="AW55" i="1" s="1"/>
  <c r="F31" i="5"/>
  <c r="BA55" i="1" s="1"/>
  <c r="R119" i="5"/>
  <c r="J30" i="6"/>
  <c r="AV56" i="1" s="1"/>
  <c r="AT56" i="1" s="1"/>
  <c r="F30" i="6"/>
  <c r="AZ56" i="1" s="1"/>
  <c r="T101" i="6"/>
  <c r="T86" i="6" s="1"/>
  <c r="T85" i="6" s="1"/>
  <c r="T120" i="8"/>
  <c r="T84" i="8" s="1"/>
  <c r="P120" i="8"/>
  <c r="P84" i="8" s="1"/>
  <c r="AU58" i="1" s="1"/>
  <c r="F31" i="9"/>
  <c r="BA59" i="1" s="1"/>
  <c r="BK86" i="6"/>
  <c r="T206" i="4"/>
  <c r="P206" i="4"/>
  <c r="P79" i="4" s="1"/>
  <c r="AU54" i="1" s="1"/>
  <c r="F30" i="5"/>
  <c r="AZ55" i="1" s="1"/>
  <c r="J30" i="5"/>
  <c r="AV55" i="1" s="1"/>
  <c r="AT55" i="1" s="1"/>
  <c r="R113" i="5"/>
  <c r="F32" i="6"/>
  <c r="BB56" i="1" s="1"/>
  <c r="BB51" i="1" s="1"/>
  <c r="T108" i="6"/>
  <c r="P108" i="6"/>
  <c r="P120" i="6"/>
  <c r="P86" i="6" s="1"/>
  <c r="P85" i="6" s="1"/>
  <c r="AU56" i="1" s="1"/>
  <c r="R78" i="7"/>
  <c r="R77" i="7" s="1"/>
  <c r="J49" i="6"/>
  <c r="E45" i="7"/>
  <c r="E45" i="9"/>
  <c r="J30" i="9"/>
  <c r="AV59" i="1" s="1"/>
  <c r="AT59" i="1" s="1"/>
  <c r="J31" i="9"/>
  <c r="AW59" i="1" s="1"/>
  <c r="F31" i="6"/>
  <c r="BA56" i="1" s="1"/>
  <c r="J49" i="9"/>
  <c r="AX51" i="1" l="1"/>
  <c r="W28" i="1"/>
  <c r="W27" i="1"/>
  <c r="AW51" i="1"/>
  <c r="AK27" i="1" s="1"/>
  <c r="AY51" i="1"/>
  <c r="W29" i="1"/>
  <c r="AZ51" i="1"/>
  <c r="J27" i="4"/>
  <c r="J56" i="4"/>
  <c r="J81" i="5"/>
  <c r="J57" i="5" s="1"/>
  <c r="BK80" i="5"/>
  <c r="J80" i="5" s="1"/>
  <c r="J78" i="9"/>
  <c r="J57" i="9" s="1"/>
  <c r="BK77" i="9"/>
  <c r="J77" i="9" s="1"/>
  <c r="AG58" i="1"/>
  <c r="AN58" i="1" s="1"/>
  <c r="J36" i="8"/>
  <c r="AU51" i="1"/>
  <c r="J86" i="6"/>
  <c r="J57" i="6" s="1"/>
  <c r="BK85" i="6"/>
  <c r="J85" i="6" s="1"/>
  <c r="T97" i="3"/>
  <c r="J98" i="3"/>
  <c r="J57" i="3" s="1"/>
  <c r="BK97" i="3"/>
  <c r="J97" i="3" s="1"/>
  <c r="J56" i="2"/>
  <c r="J27" i="2"/>
  <c r="J78" i="7"/>
  <c r="J57" i="7" s="1"/>
  <c r="BK77" i="7"/>
  <c r="J77" i="7" s="1"/>
  <c r="P97" i="3"/>
  <c r="AU53" i="1" s="1"/>
  <c r="AG52" i="1" l="1"/>
  <c r="J36" i="2"/>
  <c r="J56" i="3"/>
  <c r="J27" i="3"/>
  <c r="AG54" i="1"/>
  <c r="AN54" i="1" s="1"/>
  <c r="J36" i="4"/>
  <c r="J56" i="9"/>
  <c r="J27" i="9"/>
  <c r="J27" i="5"/>
  <c r="J56" i="5"/>
  <c r="W26" i="1"/>
  <c r="AV51" i="1"/>
  <c r="J56" i="6"/>
  <c r="J27" i="6"/>
  <c r="J56" i="7"/>
  <c r="J27" i="7"/>
  <c r="AG59" i="1" l="1"/>
  <c r="AN59" i="1" s="1"/>
  <c r="J36" i="9"/>
  <c r="AG57" i="1"/>
  <c r="AN57" i="1" s="1"/>
  <c r="J36" i="7"/>
  <c r="AG56" i="1"/>
  <c r="AN56" i="1" s="1"/>
  <c r="J36" i="6"/>
  <c r="AK26" i="1"/>
  <c r="AT51" i="1"/>
  <c r="AG53" i="1"/>
  <c r="AN53" i="1" s="1"/>
  <c r="J36" i="3"/>
  <c r="AG55" i="1"/>
  <c r="AN55" i="1" s="1"/>
  <c r="J36" i="5"/>
  <c r="AN52" i="1"/>
  <c r="AG51" i="1" l="1"/>
  <c r="AK23" i="1" l="1"/>
  <c r="AK32" i="1" s="1"/>
  <c r="AN51" i="1"/>
</calcChain>
</file>

<file path=xl/sharedStrings.xml><?xml version="1.0" encoding="utf-8"?>
<sst xmlns="http://schemas.openxmlformats.org/spreadsheetml/2006/main" count="14583" uniqueCount="2123">
  <si>
    <t>Export VZ</t>
  </si>
  <si>
    <t>List obsahuje:</t>
  </si>
  <si>
    <t>1) Rekapitulace stavby</t>
  </si>
  <si>
    <t>2) Rekapitulace objektů stavby a soupisů prací</t>
  </si>
  <si>
    <t>3.0</t>
  </si>
  <si>
    <t>ZAMOK</t>
  </si>
  <si>
    <t>False</t>
  </si>
  <si>
    <t>{5fb3549d-587a-487e-a76d-cb662378981a}</t>
  </si>
  <si>
    <t>0,01</t>
  </si>
  <si>
    <t>21</t>
  </si>
  <si>
    <t>15</t>
  </si>
  <si>
    <t>REKAPITULACE STAVBY</t>
  </si>
  <si>
    <t>v ---  níže se nacházejí doplnkové a pomocné údaje k sestavám  --- v</t>
  </si>
  <si>
    <t>Návod na vyplnění</t>
  </si>
  <si>
    <t>0,001</t>
  </si>
  <si>
    <t>Kód:</t>
  </si>
  <si>
    <t>17x06_MS_Kamarad</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</si>
  <si>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</si>
  <si>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0,1</t>
  </si>
  <si>
    <t>Stavba:</t>
  </si>
  <si>
    <t>MŠ Kamarád Liberec - stavební úpravy kuchyně</t>
  </si>
  <si>
    <t>KSO:</t>
  </si>
  <si>
    <t>801 31 22</t>
  </si>
  <si>
    <t>CC-CZ:</t>
  </si>
  <si>
    <t>1263</t>
  </si>
  <si>
    <t>Místo:</t>
  </si>
  <si>
    <t xml:space="preserve">Liberec </t>
  </si>
  <si>
    <t>Datum:</t>
  </si>
  <si>
    <t>18. 12. 2017</t>
  </si>
  <si>
    <t>CZ-CPV:</t>
  </si>
  <si>
    <t>45300000-0</t>
  </si>
  <si>
    <t>CZ-CPA:</t>
  </si>
  <si>
    <t>41.00.48</t>
  </si>
  <si>
    <t>Zadavatel:</t>
  </si>
  <si>
    <t>IČ:</t>
  </si>
  <si>
    <t/>
  </si>
  <si>
    <t xml:space="preserve">Statutární město Liberec, nám. Dr. E. Beneše 1 </t>
  </si>
  <si>
    <t>DIČ:</t>
  </si>
  <si>
    <t>Uchazeč:</t>
  </si>
  <si>
    <t>Vyplň údaj</t>
  </si>
  <si>
    <t>Projektant:</t>
  </si>
  <si>
    <t xml:space="preserve">STORING spol. s r.o. Žitavská 727/16 Liberec 3 </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</si>
  <si>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</si>
  <si>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</si>
  <si>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</si>
  <si>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</si>
  <si>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</si>
  <si>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</si>
  <si>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</si>
  <si>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</si>
  <si>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</si>
  <si>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</si>
  <si>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</si>
  <si>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</si>
  <si>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</si>
  <si>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</si>
  <si>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</si>
  <si>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</si>
  <si>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</si>
  <si>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</si>
  <si>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</si>
  <si>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</si>
  <si>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</si>
  <si>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</si>
  <si>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</si>
  <si>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</si>
  <si>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</si>
  <si>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</si>
  <si>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</si>
  <si>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</si>
  <si>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</si>
  <si>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</si>
  <si>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</si>
  <si>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</si>
  <si>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</si>
  <si>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</si>
  <si>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</si>
  <si>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</si>
  <si>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</si>
  <si>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</si>
  <si>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</si>
  <si>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</si>
  <si>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</si>
  <si>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</si>
  <si>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D0.00.000</t>
  </si>
  <si>
    <t xml:space="preserve">VRN - Vedlejší a související náklady stavby </t>
  </si>
  <si>
    <t>STA</t>
  </si>
  <si>
    <t>1</t>
  </si>
  <si>
    <t>{74334ef2-9302-4974-98c8-5c41d89285e2}</t>
  </si>
  <si>
    <t>2</t>
  </si>
  <si>
    <t>D1.01.100</t>
  </si>
  <si>
    <t xml:space="preserve">Architektonicko a stavebně konstrukční řešení </t>
  </si>
  <si>
    <t>{00982629-33f4-4e37-ac04-fdb42207ef47}</t>
  </si>
  <si>
    <t>D1.04.100</t>
  </si>
  <si>
    <t>ZTI - Zdravotně technické instalace</t>
  </si>
  <si>
    <t>{cb08cbeb-fd8e-4a72-a4ca-b75631d7e1f8}</t>
  </si>
  <si>
    <t>D1.04.200</t>
  </si>
  <si>
    <t>VZT - Vzduchotechnika</t>
  </si>
  <si>
    <t>{36d4b432-b829-46bd-8e11-a9e1188ecf20}</t>
  </si>
  <si>
    <t>D1.04.300</t>
  </si>
  <si>
    <t>VYT - Vytápění</t>
  </si>
  <si>
    <t>{376148c9-a32f-4cea-b45e-027b17cb25f4}</t>
  </si>
  <si>
    <t>D1.04.600</t>
  </si>
  <si>
    <t>PLYN - Plynová zařízení</t>
  </si>
  <si>
    <t>{14ed2f5e-b292-4f7a-a644-d1892ab5b409}</t>
  </si>
  <si>
    <t>D1.04.700</t>
  </si>
  <si>
    <t>EL - Silnoproudá elektrotechnika</t>
  </si>
  <si>
    <t>{8578c9c7-e2bc-455e-a0cd-10694d3680c7}</t>
  </si>
  <si>
    <t>D2.06.100</t>
  </si>
  <si>
    <t>Technologie stravování</t>
  </si>
  <si>
    <t>{6985c28e-610b-4db4-8298-384f86223820}</t>
  </si>
  <si>
    <t>1) Krycí list soupisu</t>
  </si>
  <si>
    <t>2) Rekapitulace</t>
  </si>
  <si>
    <t>3) Soupis prací</t>
  </si>
  <si>
    <t>Zpět na list:</t>
  </si>
  <si>
    <t>Rekapitulace stavby</t>
  </si>
  <si>
    <t>KRYCÍ LIST SOUPISU</t>
  </si>
  <si>
    <t>Objekt:</t>
  </si>
  <si>
    <t xml:space="preserve">D0.00.000 - VRN - Vedlejší a související náklady stavby </t>
  </si>
  <si>
    <t>REKAPITULACE ČLENĚNÍ SOUPISU PRACÍ</t>
  </si>
  <si>
    <t>Kód dílu - Popis</t>
  </si>
  <si>
    <t>Cena celkem [CZK]</t>
  </si>
  <si>
    <t>Náklady soupisu celkem</t>
  </si>
  <si>
    <t>-1</t>
  </si>
  <si>
    <t>0.10001 - Průzkumné, geodetické a projektové práce</t>
  </si>
  <si>
    <t>0.30001 - Zařízení staveniště</t>
  </si>
  <si>
    <t>0.40001 - Inženýrská činnost</t>
  </si>
  <si>
    <t>0.60001 - Územní vlivy</t>
  </si>
  <si>
    <t>0.70001 - Provozní vlivy</t>
  </si>
  <si>
    <t>0.90001 - Ostatní náklady stavby</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</si>
  <si>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</si>
  <si>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</si>
  <si>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</si>
  <si>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</si>
  <si>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</si>
  <si>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</si>
  <si>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</si>
  <si>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</si>
  <si>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</si>
  <si>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</si>
  <si>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</si>
  <si>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</si>
  <si>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</si>
  <si>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</si>
  <si>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0.10001</t>
  </si>
  <si>
    <t>Průzkumné, geodetické a projektové práce</t>
  </si>
  <si>
    <t>ROZPOCET</t>
  </si>
  <si>
    <t>K</t>
  </si>
  <si>
    <t>0.10001x01</t>
  </si>
  <si>
    <t>Výrobní a dílenská dokumentace</t>
  </si>
  <si>
    <t>soubor</t>
  </si>
  <si>
    <t>4</t>
  </si>
  <si>
    <t>0.10001x02</t>
  </si>
  <si>
    <t>Průzkumy stávajících konstrukcí - rozkrytí a ověření stávajících konstrukcí</t>
  </si>
  <si>
    <t>3</t>
  </si>
  <si>
    <t>0.10001x03</t>
  </si>
  <si>
    <t>Dokumentace skutečného provedení (dále jen „DSkP“) ve 4 vyhotoveních (3x tisk + 1x dig. forma - PDF a zdrojový formát)</t>
  </si>
  <si>
    <t>6</t>
  </si>
  <si>
    <t>0.30001</t>
  </si>
  <si>
    <t>Zařízení staveniště</t>
  </si>
  <si>
    <t>0.30001x01</t>
  </si>
  <si>
    <t>Zařízení staveniště v minimální skladbě 1 ks buňky kancelářské se sociálním zařízením pro zaměstnance a 1 ks skladobé buňky ny uskladnění materiálů a pracovních nástrojů po celou dobu stavby</t>
  </si>
  <si>
    <t>8</t>
  </si>
  <si>
    <t>5</t>
  </si>
  <si>
    <t>0.30001x02</t>
  </si>
  <si>
    <t>oddělení pozemků školky od přístupových prostor, zajištění pomocí mobilního oplocení, pevně spojeného. Oplocení staveniště po celou dobu stavby</t>
  </si>
  <si>
    <t>m</t>
  </si>
  <si>
    <t>10</t>
  </si>
  <si>
    <t>0.30001x03</t>
  </si>
  <si>
    <t>Odvoz a likvidace odpadů vzniklých při plnění zakázky včetně poplatků ve smyslu platné legislativy (mimo stavební odpady obsažené v jednotlivých stavebních částech)</t>
  </si>
  <si>
    <t>12</t>
  </si>
  <si>
    <t>7</t>
  </si>
  <si>
    <t>0.30001x04</t>
  </si>
  <si>
    <t>Vyklizení a provedení celkového úklidu staveniště a likvidace všech zařízení používaných k plnění zakázky.</t>
  </si>
  <si>
    <t>14</t>
  </si>
  <si>
    <t>0.30001x05</t>
  </si>
  <si>
    <t>Uvedení pozemků, jejichž úpravy nejsou součástí zakázky, ale budou prováděním zakázky dotčeny, do původního stavu</t>
  </si>
  <si>
    <t>16</t>
  </si>
  <si>
    <t>0.40001</t>
  </si>
  <si>
    <t>Inženýrská činnost</t>
  </si>
  <si>
    <t>9</t>
  </si>
  <si>
    <t>0.40001x01</t>
  </si>
  <si>
    <t>Zajištění povolení záboru veřejného prostranství či komunikací nutných k provedení prací</t>
  </si>
  <si>
    <t>18</t>
  </si>
  <si>
    <t>0.40001x02</t>
  </si>
  <si>
    <t>Zajištění dopravního značení po dobu plnění předmětu zakázky včetně projednání povolení zhotovitelem a plateb za správní poplatky dle pootřebné doby trvání.</t>
  </si>
  <si>
    <t>20</t>
  </si>
  <si>
    <t>0.60001</t>
  </si>
  <si>
    <t>Územní vlivy</t>
  </si>
  <si>
    <t>11</t>
  </si>
  <si>
    <t>0.60001x01</t>
  </si>
  <si>
    <t>Zajištění bezpečnosti při plnění předmětu zakázky a zajištění ochrany životního prostředí zhotovitelem v průběhu realizace bez ovlivnění a nepříznivých dopadů na životní prostředí a okolí</t>
  </si>
  <si>
    <t>22</t>
  </si>
  <si>
    <t>0.60001x02</t>
  </si>
  <si>
    <t>Zajištění čistoty staveniště a zejména okolí, v případě potřeby zajištění čištění komunikací dotčených provozem zhotovitele, zejména výjezd a příjezd na staveniště a obslužné plochy</t>
  </si>
  <si>
    <t>24</t>
  </si>
  <si>
    <t>0.70001</t>
  </si>
  <si>
    <t>Provozní vlivy</t>
  </si>
  <si>
    <t>13</t>
  </si>
  <si>
    <t>0.70001x01</t>
  </si>
  <si>
    <t>Ztížené výrobní podmínky související s umístěním stavby a provozními omezeními z důvodu zajištění provozu investora.</t>
  </si>
  <si>
    <t>26</t>
  </si>
  <si>
    <t>0.70001x02</t>
  </si>
  <si>
    <t>Ochrana stávající zeleně před poškozením.</t>
  </si>
  <si>
    <t>28</t>
  </si>
  <si>
    <t>0.70001x03</t>
  </si>
  <si>
    <t>Provizorní příčky v rámci stavby k oddělení prostor stavby od provozu. Oddělení v navazující chodbě, v případě stavebních zásahů do stávajících prostor nutné provzorní úpravy a oddělení. Provedení z desek OSB na dřevěnou trámkovou konstrukci, případně SDK konstrukci. Plocha do stavby překryta a utěsněna PE fólií s protiprašným uzavřením.</t>
  </si>
  <si>
    <t>m2</t>
  </si>
  <si>
    <t>30</t>
  </si>
  <si>
    <t>0.70001x04</t>
  </si>
  <si>
    <t>Ochrana stávajících konstrukcí geotextílií a PVC fólií při provádění prací ve vnitřních prostorech</t>
  </si>
  <si>
    <t>32</t>
  </si>
  <si>
    <t>0.90001</t>
  </si>
  <si>
    <t>Ostatní náklady stavby</t>
  </si>
  <si>
    <t>17</t>
  </si>
  <si>
    <t>0.90001x01</t>
  </si>
  <si>
    <t>Průběžná fotodokumentace z průběhu provádění zakázky (digitální forma) v počtu min. 40 ks fotek měsíčně. Soubory fotodokumentace řazené po datech jejich provedení a s popisem charakteristických prací.</t>
  </si>
  <si>
    <t>34</t>
  </si>
  <si>
    <t>0.90001x02</t>
  </si>
  <si>
    <t>Provedení všech provozních, tlakových a revizních zkoušek a dalších nutných úředních zkoušek a testů k prokázání kvality a bezpečné provozuschopnosti díla a jeho součástí včetně podrobných záznamů a zpráv o průběhu a výsledcích těchto zkoušek</t>
  </si>
  <si>
    <t>36</t>
  </si>
  <si>
    <t>19</t>
  </si>
  <si>
    <t>0.90001x03</t>
  </si>
  <si>
    <t>Předání prohlášení o shodě na všechny použité dodávky, materiály a zařízení a další doklady, související s plněním předmětu zakázky, které jsou nezbytné ke kolaudačnímu řízení a převzetí a předání díla (atesty, revize, certifikáty, o likvidaci odpadů v souladu s platnou legislativou atd.);</t>
  </si>
  <si>
    <t>38</t>
  </si>
  <si>
    <t>0.90001x04</t>
  </si>
  <si>
    <t>Vývěsní tabule "STAVBA POVOLENA" s identifikacemi stavby a jejích účastníků. Součástí ocelová konstrukce s dočasným kotvením do země.</t>
  </si>
  <si>
    <t>40</t>
  </si>
  <si>
    <t xml:space="preserve">D1.01.100 - Architektonicko a stavebně konstrukční řešení </t>
  </si>
  <si>
    <t>HSV - HSV</t>
  </si>
  <si>
    <t xml:space="preserve">    2 - Zakládání</t>
  </si>
  <si>
    <t xml:space="preserve">    3 - Svislé a kompletní konstrukce</t>
  </si>
  <si>
    <t xml:space="preserve">    6 - Úpravy povrchů, podlahy a osazování výplní</t>
  </si>
  <si>
    <t xml:space="preserve">    9 - Ostatní konstrukce a práce, bourání</t>
  </si>
  <si>
    <t xml:space="preserve">    95 - Různé dokončovací konstrukce a práce pozemních staveb</t>
  </si>
  <si>
    <t xml:space="preserve">    997 - Přesun sutě</t>
  </si>
  <si>
    <t xml:space="preserve">    998 - Přesun hmot</t>
  </si>
  <si>
    <t>PSV - Práce a dodávky PSV</t>
  </si>
  <si>
    <t xml:space="preserve">    711 - Izolace proti vodě, vlhkosti a plynům</t>
  </si>
  <si>
    <t xml:space="preserve">    713 - Izolace tepelné</t>
  </si>
  <si>
    <t xml:space="preserve">    725 - Zdravotechnika - zařizovací předměty</t>
  </si>
  <si>
    <t xml:space="preserve">    763 - Konstrukce suché výstavby</t>
  </si>
  <si>
    <t xml:space="preserve">    764 - Konstrukce klempířské</t>
  </si>
  <si>
    <t xml:space="preserve">    766 - Konstrukce truhlářské a plastové  - včetně přesunu hmot </t>
  </si>
  <si>
    <t xml:space="preserve">    766-1 - Výpis dveří - včetně přesunu hmot </t>
  </si>
  <si>
    <t xml:space="preserve">    771 - Podlahy z dlaždic</t>
  </si>
  <si>
    <t xml:space="preserve">    777 - Podlahy lité</t>
  </si>
  <si>
    <t xml:space="preserve">    781 - Dokončovací práce - obklady</t>
  </si>
  <si>
    <t xml:space="preserve">    783 - Dokončovací práce - nátěry</t>
  </si>
  <si>
    <t xml:space="preserve">    784 - Dokončovací práce - malby a tapety</t>
  </si>
  <si>
    <t>HSV</t>
  </si>
  <si>
    <t>Zakládání</t>
  </si>
  <si>
    <t>273313711</t>
  </si>
  <si>
    <t>Základové desky z betonu tř. C 20/25</t>
  </si>
  <si>
    <t>m3</t>
  </si>
  <si>
    <t>CS ÚRS 2015 01</t>
  </si>
  <si>
    <t>-205406871</t>
  </si>
  <si>
    <t>VV</t>
  </si>
  <si>
    <t xml:space="preserve">" Půdorys 2.NP - bourací práce  D1.01.100 - 101 " </t>
  </si>
  <si>
    <t>" venkovní schody "    1,65*0,90*0,20</t>
  </si>
  <si>
    <t>273351215</t>
  </si>
  <si>
    <t>Zřízení bednění stěn základových desek</t>
  </si>
  <si>
    <t>162555602</t>
  </si>
  <si>
    <t>" venkovní schody "   (1,65+0,90)*2*0,20</t>
  </si>
  <si>
    <t>273351216</t>
  </si>
  <si>
    <t>Odstranění bednění stěn základových desek</t>
  </si>
  <si>
    <t>-1296029641</t>
  </si>
  <si>
    <t>279113131</t>
  </si>
  <si>
    <t>Základová zeď tl 150 mm z tvárnic ztraceného bednění včetně výplně z betonu tř. C 16/20</t>
  </si>
  <si>
    <t>1429708157</t>
  </si>
  <si>
    <t>Mezisoučet</t>
  </si>
  <si>
    <t>" venkovní schody "    1,65*(1,00+0,00)/2*2</t>
  </si>
  <si>
    <t>Svislé a kompletní konstrukce</t>
  </si>
  <si>
    <t>317234410</t>
  </si>
  <si>
    <t>Vyzdívka mezi nosníky cihlami pálenými na maltu cementovou</t>
  </si>
  <si>
    <t>-1673265953</t>
  </si>
  <si>
    <t>"  2.49  chlazený sklad   "      0,30*1,20*0,15</t>
  </si>
  <si>
    <t>" 2.42 chodba "                      0,15*1,20*0,15*2</t>
  </si>
  <si>
    <t>Součet</t>
  </si>
  <si>
    <t>317944321</t>
  </si>
  <si>
    <t>Válcované nosníky do č.12 dodatečně osazované do připravených otvorů</t>
  </si>
  <si>
    <t>t</t>
  </si>
  <si>
    <t>-1896364007</t>
  </si>
  <si>
    <t xml:space="preserve">"  2.41+2.42  chodba  "  </t>
  </si>
  <si>
    <t>" U 50 "      5,59*(1,10+1,20+1,25)*2*1,10   *0,001</t>
  </si>
  <si>
    <t xml:space="preserve">" IPE 80 "   6,00*1,00*2                          *0,001 </t>
  </si>
  <si>
    <t>346244381</t>
  </si>
  <si>
    <t>Plentování ocelových válcovaných nosníků jednostranné cihlami na maltu, výška stojiny do 200 mm</t>
  </si>
  <si>
    <t>-1405957255</t>
  </si>
  <si>
    <t>" IPE 80 "   1,00*0,10*2</t>
  </si>
  <si>
    <t>Úpravy povrchů, podlahy a osazování výplní</t>
  </si>
  <si>
    <t>611325421</t>
  </si>
  <si>
    <t>Oprava vápenocementové nebo vápenné omítky vnitřních ploch štukové dvouvrstvé v rozsahu opravované plochy do 10%</t>
  </si>
  <si>
    <t>1414840888</t>
  </si>
  <si>
    <t xml:space="preserve">"  Půdorys 2.NP - nový stav  D1.01.100 - 102 " </t>
  </si>
  <si>
    <t>"  2.41  chodba       "   3,00*2,00</t>
  </si>
  <si>
    <t>"  2.42  chodba       "      30,93</t>
  </si>
  <si>
    <t xml:space="preserve">"  2.43 neobsazeno " </t>
  </si>
  <si>
    <t>"  2.44  strojovna VZT"   12,58</t>
  </si>
  <si>
    <t>"  2.45  kuchyň       "       35,58</t>
  </si>
  <si>
    <t>"  2.46  sklad  potravin "  20,96</t>
  </si>
  <si>
    <t xml:space="preserve">"  2.47 neobsazeno " </t>
  </si>
  <si>
    <t>"  2.48  jídelní výtah   "    0</t>
  </si>
  <si>
    <t>"  2.49  sklad  a hrubá "   0</t>
  </si>
  <si>
    <t>"  2.50  sklad obalů    "        1,98</t>
  </si>
  <si>
    <t>"  2.52  příjem             "     10,96</t>
  </si>
  <si>
    <t>"  2.53  sklad              "       4,70</t>
  </si>
  <si>
    <t>"  2.54  šatna kuchyň "       6,59</t>
  </si>
  <si>
    <t>"  2.55  WC                "        1,34</t>
  </si>
  <si>
    <t>"  2.56  sprcha            "       3,37</t>
  </si>
  <si>
    <t>"  2.57  úklid               "        1,43</t>
  </si>
  <si>
    <t>"  2.71  sklad              "       3,83</t>
  </si>
  <si>
    <t>612131101</t>
  </si>
  <si>
    <t>Cementový postřik vnitřních stěn nanášený celoplošně ručně</t>
  </si>
  <si>
    <t>-2087459546</t>
  </si>
  <si>
    <t>" obklady "     328,241</t>
  </si>
  <si>
    <t>" 2.49 sklad "      (3,40+3,95)*2*1,20</t>
  </si>
  <si>
    <t>" 2.71 sklad "      1,40*2,90*2</t>
  </si>
  <si>
    <t>" otvory "              1,00*2,00*8</t>
  </si>
  <si>
    <t>612321141</t>
  </si>
  <si>
    <t>Vápenocementová omítka štuková dvouvrstvá vnitřních stěn nanášená ručně</t>
  </si>
  <si>
    <t>-1977957810</t>
  </si>
  <si>
    <t>"  2.49  sklad  a hrubá  "  (3,40+3,95)*2*1,20</t>
  </si>
  <si>
    <t>" 2.71  sklad  "    1,50*2,90*2</t>
  </si>
  <si>
    <t>612325422</t>
  </si>
  <si>
    <t>Oprava vnitřní vápenocementové štukové omítky stěn v rozsahu plochy do 30%</t>
  </si>
  <si>
    <t>1232165366</t>
  </si>
  <si>
    <t xml:space="preserve">"  2.41  chodba               "       </t>
  </si>
  <si>
    <t xml:space="preserve">     5,00*2,87                    -0,90*1,97</t>
  </si>
  <si>
    <t xml:space="preserve">"  2.42  chodba               "     </t>
  </si>
  <si>
    <t xml:space="preserve">   (21,00+1,85+1,30+0,40*2)*2*0,80 </t>
  </si>
  <si>
    <t xml:space="preserve">"  2.44  strojovna VZT     "     </t>
  </si>
  <si>
    <t xml:space="preserve">   (2,36+5,40)*2*0,80      </t>
  </si>
  <si>
    <t xml:space="preserve">"  2.45  kuchyň   "     </t>
  </si>
  <si>
    <t xml:space="preserve">    (6,62+5,40+0,40)*0,80</t>
  </si>
  <si>
    <t xml:space="preserve">"  2.46  sklad  potravin    "    </t>
  </si>
  <si>
    <t xml:space="preserve">    (3,98+5,40)*2*0,80</t>
  </si>
  <si>
    <t>"  2.48  jídelní výtah              0</t>
  </si>
  <si>
    <t xml:space="preserve">"  2.49  sklad  a hrubá      "   0   </t>
  </si>
  <si>
    <t xml:space="preserve">"  2.52  příjem                   "     </t>
  </si>
  <si>
    <t xml:space="preserve">    (4,20+1,66+1,59)*2-0,80</t>
  </si>
  <si>
    <t xml:space="preserve">"  2.53  sklad                     "         </t>
  </si>
  <si>
    <t xml:space="preserve">    (3,03+0,17+1,50)*2*0,80</t>
  </si>
  <si>
    <t xml:space="preserve">"  2.54  šatna kuchyň         "   </t>
  </si>
  <si>
    <t xml:space="preserve">     (3,56+1,85)*2*0,80</t>
  </si>
  <si>
    <t xml:space="preserve">"  2.55  WC                        "     </t>
  </si>
  <si>
    <t xml:space="preserve">     (0,81+1,65)*2*0,80</t>
  </si>
  <si>
    <t xml:space="preserve">"  2.56  sprcha                    "       </t>
  </si>
  <si>
    <t xml:space="preserve">      (2,12+1,65)*2*0,80</t>
  </si>
  <si>
    <t xml:space="preserve">      (0,92+0,95+0,10)*2*0,80</t>
  </si>
  <si>
    <t xml:space="preserve">"  2.57  úklid                      "         </t>
  </si>
  <si>
    <t xml:space="preserve">     (1,10+1,20)*2*0,80</t>
  </si>
  <si>
    <t xml:space="preserve">"  2.58  hala                      "      </t>
  </si>
  <si>
    <t xml:space="preserve">   3,00*2,87       -0,90*1,97</t>
  </si>
  <si>
    <t>612331121</t>
  </si>
  <si>
    <t>Cementová omítka hladká jednovrstvá vnitřních stěn nanášená ručně</t>
  </si>
  <si>
    <t>1964295633</t>
  </si>
  <si>
    <t>622212051</t>
  </si>
  <si>
    <t>Montáž zateplení vnějšího ostění hl. špalety do 400 mm z polystyrénových desek tl do 40 mm</t>
  </si>
  <si>
    <t>-1926280875</t>
  </si>
  <si>
    <t>"  2.49  sklad  a hrubá "     0,90+1,80*2</t>
  </si>
  <si>
    <t>M</t>
  </si>
  <si>
    <t>283759320</t>
  </si>
  <si>
    <t>desky polystyrénové fasádní typ EPS 70 F fasádní, stabilizovaný, samozhášivý objemová hmotnost 15 až 20 kg/m3 rozměr 1000 x 500 mm, lambda 0,039 W/m K 1000 x 500 x  40 mm</t>
  </si>
  <si>
    <t>620514060</t>
  </si>
  <si>
    <t>P</t>
  </si>
  <si>
    <t>Poznámka k položce:
lambda=0,039 [W / m K]</t>
  </si>
  <si>
    <t>622331121</t>
  </si>
  <si>
    <t>Cementová omítka hladká jednovrstvá vnějších stěn nanášená ručně</t>
  </si>
  <si>
    <t>-1626918509</t>
  </si>
  <si>
    <t>" venkovní schody "    1,65*(1,30+0,20)/2*2</t>
  </si>
  <si>
    <t>62299-01</t>
  </si>
  <si>
    <t xml:space="preserve">Oprava dotčených částí fasády nátěrem </t>
  </si>
  <si>
    <t>-1874594076</t>
  </si>
  <si>
    <t>" O01 "      1,50*4,60</t>
  </si>
  <si>
    <t>" VZT "      1,50*4,60</t>
  </si>
  <si>
    <t>" přivětrání "       2,00</t>
  </si>
  <si>
    <t>631311115</t>
  </si>
  <si>
    <t>Mazanina tl do 80 mm z betonu prostého tř. C 20/25</t>
  </si>
  <si>
    <t>2051962250</t>
  </si>
  <si>
    <t>"  2.45  kuchyň              "      35,58*0,10</t>
  </si>
  <si>
    <t>"  2.46  sklad  potravin   "      1,80*2,60*0,08</t>
  </si>
  <si>
    <t>631319011</t>
  </si>
  <si>
    <t>Příplatek k mazanině tl do 80 mm za přehlazení povrchu</t>
  </si>
  <si>
    <t>1622212431</t>
  </si>
  <si>
    <t>631319171</t>
  </si>
  <si>
    <t>Příplatek k mazanině tl do 80 mm za stržení povrchu spodní vrstvy před vložením výztuže</t>
  </si>
  <si>
    <t>-1762557065</t>
  </si>
  <si>
    <t>631319195</t>
  </si>
  <si>
    <t>Příplatek k mazanině tl do 80 mm za plochu do 5 m2</t>
  </si>
  <si>
    <t>-1133160283</t>
  </si>
  <si>
    <t>1,8*2,60</t>
  </si>
  <si>
    <t>631362021</t>
  </si>
  <si>
    <t>Výztuž mazanin svařovanými sítěmi Kari</t>
  </si>
  <si>
    <t>488647938</t>
  </si>
  <si>
    <t>"  2.45  kuchyň              "      1,972*35,58*1,20*0,001</t>
  </si>
  <si>
    <t>"  2.46  sklad  potravin   "      1,972*1,80*2,60*1,20*0,001</t>
  </si>
  <si>
    <t>632450124</t>
  </si>
  <si>
    <t>Vyrovnávací cementový potěr tl do 50 mm ze suchých směsí provedený v pásu</t>
  </si>
  <si>
    <t>-1655136603</t>
  </si>
  <si>
    <t>" parapet O01 "    0,50*1,00</t>
  </si>
  <si>
    <t>23</t>
  </si>
  <si>
    <t>642944121</t>
  </si>
  <si>
    <t>Osazování ocelových zárubní dodatečné pl do 2,5 m2 se zabetonováním prahu - dodávka zárubně v ceně dveří D3+D5-D7</t>
  </si>
  <si>
    <t>kus</t>
  </si>
  <si>
    <t>-1491850081</t>
  </si>
  <si>
    <t>"  2.42  chodba  D2+D5+D6+D7 "   4,00</t>
  </si>
  <si>
    <t>642945111</t>
  </si>
  <si>
    <t>Osazování protipožárních nebo protiplynových zárubní dveří jednokřídlových do 2,5 m2 dodávka zárubně v ceně dveří ozn. D1+D2+AD1</t>
  </si>
  <si>
    <t>-1626354640</t>
  </si>
  <si>
    <t>"  2.42  chodba   do 2.41 a 2.58"     2,00</t>
  </si>
  <si>
    <t>"  2.50 sklad obalů "                         1,00</t>
  </si>
  <si>
    <t>Ostatní konstrukce a práce, bourání</t>
  </si>
  <si>
    <t>25</t>
  </si>
  <si>
    <t>919735113</t>
  </si>
  <si>
    <t>Řezání stávajícího živičného krytu hl do 150 mm</t>
  </si>
  <si>
    <t>-102312615</t>
  </si>
  <si>
    <t>" venkovní schody "   2,00*2</t>
  </si>
  <si>
    <t>941211111</t>
  </si>
  <si>
    <t>Montáž lešení řadového rámového lehkého zatížení do 200 kg/m2 š do 0,9 m v do 10 m</t>
  </si>
  <si>
    <t>392429481</t>
  </si>
  <si>
    <t>3,00*7,00*2</t>
  </si>
  <si>
    <t>27</t>
  </si>
  <si>
    <t>941211211</t>
  </si>
  <si>
    <t>Příplatek k lešení řadovému rámovému lehkému š 0,9 m v do 25 m za první a ZKD den použití</t>
  </si>
  <si>
    <t>188887029</t>
  </si>
  <si>
    <t>42,00*30</t>
  </si>
  <si>
    <t>941211811</t>
  </si>
  <si>
    <t>Demontáž lešení řadového rámového lehkého zatížení do 200 kg/m2 š do 0,9 m v do 10 m</t>
  </si>
  <si>
    <t>-1979656232</t>
  </si>
  <si>
    <t>29</t>
  </si>
  <si>
    <t>949101112</t>
  </si>
  <si>
    <t>Lešení pomocné pro objekty pozemních staveb s lešeňovou podlahou v do 3,5 m zatížení do 150 kg/m2</t>
  </si>
  <si>
    <t>-1529875607</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</si>
  <si>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</si>
  <si>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</si>
  <si>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-1037703312</t>
  </si>
  <si>
    <t>25,00*10,00</t>
  </si>
  <si>
    <t>31</t>
  </si>
  <si>
    <t>952902611</t>
  </si>
  <si>
    <t>Čištění budov při provádění oprav a udržovacích prací vysátím prachu z ostatních ploch</t>
  </si>
  <si>
    <t>1486606993</t>
  </si>
  <si>
    <t>"  2.44  strojovna VZT   "      12,58</t>
  </si>
  <si>
    <t>"  2.50  sklad obalů       "        1,98</t>
  </si>
  <si>
    <t>962031133</t>
  </si>
  <si>
    <t>Bourání příček z cihel pálených na MVC tl do 150 mm</t>
  </si>
  <si>
    <t>-699762984</t>
  </si>
  <si>
    <t>"  2.41  chodba                 "     1,80*3,00   -0,90*1,97</t>
  </si>
  <si>
    <t>"  2.44-2.45  kuchyň         "     5,00*3,00</t>
  </si>
  <si>
    <t xml:space="preserve">"  2.46-2.47  sklad  DKP   "     (5,40+0,78)*3,00 </t>
  </si>
  <si>
    <t xml:space="preserve">"  2.49  chlazený sklad     "     (2,90+0,30+3,65)*2*2,90    -0,90*2,00*2 </t>
  </si>
  <si>
    <t>33</t>
  </si>
  <si>
    <t>965042141</t>
  </si>
  <si>
    <t>Bourání podkladů pod dlažby nebo mazanin betonových nebo z litého asfaltu tl do 100 mm pl přes 4 m2</t>
  </si>
  <si>
    <t>-199507234</t>
  </si>
  <si>
    <t>"  2.44  kuchyň  "                  18,63*0,10</t>
  </si>
  <si>
    <t>"  2.45  kuchyň   "                 16,08*0,10</t>
  </si>
  <si>
    <t xml:space="preserve">"  2.47  sklad  potravin "        2,00*2,60*0,10   </t>
  </si>
  <si>
    <t>965042231</t>
  </si>
  <si>
    <t>Bourání podkladů z litého asfaltu tl přes 100 mm pl do 4 m2</t>
  </si>
  <si>
    <t>-1777080742</t>
  </si>
  <si>
    <t>" venkovní schody "    1,65*0,90*0,15</t>
  </si>
  <si>
    <t>35</t>
  </si>
  <si>
    <t>965042241</t>
  </si>
  <si>
    <t>Bourání podkladů pod dlažby nebo mazanin betonových nebo z litého asfaltu tl přes 100 mm pl pře 4 m2</t>
  </si>
  <si>
    <t>-284790035</t>
  </si>
  <si>
    <t>"  2.49  chlazený sklad   "      10,59*0,22</t>
  </si>
  <si>
    <t>965046111</t>
  </si>
  <si>
    <t>Broušení stávajících betonových podlah úběr do 3 mm</t>
  </si>
  <si>
    <t>1699948086</t>
  </si>
  <si>
    <t>37</t>
  </si>
  <si>
    <t>9650499-01</t>
  </si>
  <si>
    <t xml:space="preserve">Odstranění lokálních nesoudržných částí nosných vrstev podlahy </t>
  </si>
  <si>
    <t>-517458722</t>
  </si>
  <si>
    <t>" podlahy keramické + epoxy 30% "   (166,14+12,58+1,98)*0,3</t>
  </si>
  <si>
    <t>967031132</t>
  </si>
  <si>
    <t>Přisekání rovných ostění v cihelném zdivu na MV nebo MVC</t>
  </si>
  <si>
    <t>209540795</t>
  </si>
  <si>
    <t>"  2.49  chlazený sklad   "      0,30*1,80*2</t>
  </si>
  <si>
    <t>39</t>
  </si>
  <si>
    <t>968072455</t>
  </si>
  <si>
    <t>Vybourání kovových dveřních zárubní pl do 2 m2</t>
  </si>
  <si>
    <t>-413946052</t>
  </si>
  <si>
    <t>"  2.41  chodba                       "      1,00*2,06</t>
  </si>
  <si>
    <t>"  2.47  sklad  potravin            "       0,90*1,97</t>
  </si>
  <si>
    <t>"  2.49  chlazený sklad D5      "      1,00*1,90*2</t>
  </si>
  <si>
    <t>"  2.50  strojovna chl. ED1      "      1,00*1,90</t>
  </si>
  <si>
    <t>"  2.52  příjem               D6     "       1,00*1,90</t>
  </si>
  <si>
    <t>"  2.58  hala                              "      0,80*1,97</t>
  </si>
  <si>
    <t>971033331</t>
  </si>
  <si>
    <t>Vybourání otvorů ve zdivu cihelném pl do 0,09 m2 na MVC nebo MV tl do 150 mm pro VZT poznámky k-l</t>
  </si>
  <si>
    <t>-1823254287</t>
  </si>
  <si>
    <t>41</t>
  </si>
  <si>
    <t>971033431</t>
  </si>
  <si>
    <t>Vybourání otvorů ve zdivu cihelném pl do 0,25 m2 na MVC nebo MV tl do 150 mm - pro VZT - poznámky g-i</t>
  </si>
  <si>
    <t>26044736</t>
  </si>
  <si>
    <t>42</t>
  </si>
  <si>
    <t>971033551</t>
  </si>
  <si>
    <t>Vybourání otvorů ve zdivu cihelném pl do 1 m2 na MVC nebo MV tl do 450 mm</t>
  </si>
  <si>
    <t>-1593319247</t>
  </si>
  <si>
    <t>"  VZT "    0,45*0,70*1,00    +0,45*0,45*0,45</t>
  </si>
  <si>
    <t>43</t>
  </si>
  <si>
    <t>971033631</t>
  </si>
  <si>
    <t>Vybourání otvorů ve zdivu cihelném pl do 4 m2 na MVC nebo MV tl do 150 mm</t>
  </si>
  <si>
    <t>1943149594</t>
  </si>
  <si>
    <t>"  2.41  chodba   pro D1         "       0,90*2,00</t>
  </si>
  <si>
    <t>"  2.42  chodba   rozvaděč     "       1,20*2,00</t>
  </si>
  <si>
    <t>"  2.44  stroj. VZT      D3         "      0,90*2,00</t>
  </si>
  <si>
    <t>44</t>
  </si>
  <si>
    <t>971033641</t>
  </si>
  <si>
    <t>Vybourání otvorů ve zdivu cihelném pl do 4 m2 na MVC nebo MV tl do 300 mm</t>
  </si>
  <si>
    <t>1101890400</t>
  </si>
  <si>
    <t>"  2.49  chlazený sklad  "      0,30*1,00*2,00</t>
  </si>
  <si>
    <t>45</t>
  </si>
  <si>
    <t>974031664</t>
  </si>
  <si>
    <t>Vysekání rýh ve zdivu cihelném pro vtahování nosníků hl do 150 mm v do 150 mm</t>
  </si>
  <si>
    <t>1668905284</t>
  </si>
  <si>
    <t>"  2.41+2.42  chodba  "   1,10+1,20+1,25</t>
  </si>
  <si>
    <t>"  2.49  chlazený sklad  "    1,00*2</t>
  </si>
  <si>
    <t>46</t>
  </si>
  <si>
    <t>977312112</t>
  </si>
  <si>
    <t>Řezání stávajících betonových mazanin vyztužených hl do 100 mm</t>
  </si>
  <si>
    <t>-95988831</t>
  </si>
  <si>
    <t>"  2.47  sklad  potravin "      2,00+2,60</t>
  </si>
  <si>
    <t>47</t>
  </si>
  <si>
    <t>978059541</t>
  </si>
  <si>
    <t>Odsekání obkladů stěn včetně otlučení podkladní omítky až na zdivo z obkládaček vnitřních, z jakýchkoliv materiálů, plochy přes 1 m2</t>
  </si>
  <si>
    <t>-987615258</t>
  </si>
  <si>
    <t>"  2.41  chodba                        "         2,46*0,10*2  +0,60*0,10</t>
  </si>
  <si>
    <t>"  2.42  chodba   - sokl             "        (21,00+1,40+0,40*2)*2*2,10</t>
  </si>
  <si>
    <t xml:space="preserve">                                                          -0,90*1,97*10</t>
  </si>
  <si>
    <t>"  2.43  umýv. a sklad              "        (2,36+5,40)*2*2,10    -0,90*1,94</t>
  </si>
  <si>
    <t>"  2.44  kuchyň                        "        (3,45*2+5,40)*2,10     -0,90*1,97</t>
  </si>
  <si>
    <t>"  2.45  kuchyň                       "         (3,00*2+5,40)*2,10     -0,90*1,97</t>
  </si>
  <si>
    <t>"  2.46  sklad  DKP                 "         (1,50*2+5,40)*2,10     -0,90*1,97</t>
  </si>
  <si>
    <t>"  2.47  sklad  potravin            "         (2,31*2+5,40)*2,10     -0,90*1,97</t>
  </si>
  <si>
    <t>"  2.48  jídelní výtah                "          0</t>
  </si>
  <si>
    <t>"  2.49  chlazený sklad            "         (2,90+3,65)*2*2,10     -1,00*1,90*2</t>
  </si>
  <si>
    <t>"  2.50  strojovna chlazení      "          0</t>
  </si>
  <si>
    <t>"  2.51  rampa                         "          0</t>
  </si>
  <si>
    <t xml:space="preserve">"  2.52  příjem                         "         (2,36+1,70+3,25)*2*2,10     -0,90*1,97  </t>
  </si>
  <si>
    <t xml:space="preserve">                                                         -1,00*1,90   -1,65*2,00</t>
  </si>
  <si>
    <t>"  2.53  sklad  obalů                "         (3,03+0,17+1,50)*2,10        -1,00*2,00</t>
  </si>
  <si>
    <t>"  2.54  šatna kuchyň             "          (3,60+1,85)*2*2,10              -0,80*1,97</t>
  </si>
  <si>
    <t>"  2.55  WC                             "          (0,81+1,65)*2*2,10              -0,60*1,97</t>
  </si>
  <si>
    <t>"  2.56  sprcha                        "          (2,12+1,65)*2*2,10              -0,60*1,97*3</t>
  </si>
  <si>
    <t xml:space="preserve">                                                           0,95*2,10*4                          -0,60*2,10</t>
  </si>
  <si>
    <t>"  2.57  výlevka                       "         (1,10+1,30*2)*2,10</t>
  </si>
  <si>
    <t>"  2.71 sklad  sokl                    "         (2,74*2+1,40)*0,10</t>
  </si>
  <si>
    <t>48</t>
  </si>
  <si>
    <t>985312134</t>
  </si>
  <si>
    <t>Stěrka k vyrovnání betonových podlah tl 5 - 10 mm</t>
  </si>
  <si>
    <t>1423579208</t>
  </si>
  <si>
    <t>"  2.41  chodba                 "     2,46*1,80</t>
  </si>
  <si>
    <t>"  2.42  chodba                 "      30,93</t>
  </si>
  <si>
    <t>"  2.44  strojovna VZT       "      12,58</t>
  </si>
  <si>
    <t>"  2.45  kuchyň                  "      35,58</t>
  </si>
  <si>
    <t>"  2.46  sklad  potravin       "      20,96</t>
  </si>
  <si>
    <t>"  2.48  jídelní výtah           "      0</t>
  </si>
  <si>
    <t>"  2.49  sklad  a hrubá        "      13,43</t>
  </si>
  <si>
    <t>"  2.50  sklad obalů            "        1,98</t>
  </si>
  <si>
    <t>"  2.51  rampa                     "        9,16</t>
  </si>
  <si>
    <t>"  2.52  příjem                     "      10,96</t>
  </si>
  <si>
    <t>"  2.53  sklad                      "         4,70</t>
  </si>
  <si>
    <t>"  2.54  šatna kuchyň         "         6,59</t>
  </si>
  <si>
    <t>"  2.55  WC                         "        1,34</t>
  </si>
  <si>
    <t>"  2.56  sprcha                    "        3,37</t>
  </si>
  <si>
    <t>"  2.57  úklid                       "        1,43</t>
  </si>
  <si>
    <t>"  2.58  hala                        "      12,39</t>
  </si>
  <si>
    <t>"  2.71  sklad                      "         3,83</t>
  </si>
  <si>
    <t>49</t>
  </si>
  <si>
    <t>98099-011</t>
  </si>
  <si>
    <t>Demontáž stávajících nadstřešních vzduchotechnických vývodů včetně soklů a odpojení od uzemění - poznámka " sa "</t>
  </si>
  <si>
    <t>-627120430</t>
  </si>
  <si>
    <t>" půdorys střechy   D1.01.100 - 105 "    3,00</t>
  </si>
  <si>
    <t>50</t>
  </si>
  <si>
    <t>98099-012</t>
  </si>
  <si>
    <t>Doplnění střešního pláště s přeizolováním - poznámka " sa "</t>
  </si>
  <si>
    <t>-1147728008</t>
  </si>
  <si>
    <t>51</t>
  </si>
  <si>
    <t>98099-013</t>
  </si>
  <si>
    <t>Doplnění podhledu střešního pláště + výplň zabetonováním - poznámka " sa "</t>
  </si>
  <si>
    <t>-522349055</t>
  </si>
  <si>
    <t>52</t>
  </si>
  <si>
    <t>98099-021</t>
  </si>
  <si>
    <t>Prostup střešní konstrukcí profilu 210mm pro komín - instalační panel - poznámka " sb "</t>
  </si>
  <si>
    <t>462824905</t>
  </si>
  <si>
    <t>" půdorys střechy   D1.01.100 - 105 "    1,00</t>
  </si>
  <si>
    <t>53</t>
  </si>
  <si>
    <t>98099-022</t>
  </si>
  <si>
    <t>Zapravení střešní konstrukce včetně přeizolování a oizolování potrubí pro komím - poznámka " sb "</t>
  </si>
  <si>
    <t>-1961371365</t>
  </si>
  <si>
    <t>54</t>
  </si>
  <si>
    <t>98099-031</t>
  </si>
  <si>
    <t>Prostup střešní konstrukcí 380x730mm pro potrubí VZT - poznámka " sc "</t>
  </si>
  <si>
    <t>-2109995155</t>
  </si>
  <si>
    <t>55</t>
  </si>
  <si>
    <t>98099-032</t>
  </si>
  <si>
    <t>Zapravení střešní konstrukce včetně přeizolování a oizolování potrubíVZT - poznámka " sc "</t>
  </si>
  <si>
    <t>-531380922</t>
  </si>
  <si>
    <t>56</t>
  </si>
  <si>
    <t>98099-041</t>
  </si>
  <si>
    <t>Prostup a přeizolování pro posunutí stávajícího komínku - kolize s VZT - poznámka " sd "</t>
  </si>
  <si>
    <t>470862745</t>
  </si>
  <si>
    <t>57</t>
  </si>
  <si>
    <t>98099-051</t>
  </si>
  <si>
    <t>D + M velkoformátové betonové dlaždice na střeše pro roznešení zatížení do střešní konstrukce s podložením ochranné geotextilie poznámka " se "</t>
  </si>
  <si>
    <t>-1355701969</t>
  </si>
  <si>
    <t>" půdorys střechy   D1.01.100 - 105 "    8,00</t>
  </si>
  <si>
    <t>58</t>
  </si>
  <si>
    <t>98099-061</t>
  </si>
  <si>
    <t>Prostup střešní konstrukcí profilu 75mm pro potrubí chladiva - poznámka " sf "</t>
  </si>
  <si>
    <t>-1025605720</t>
  </si>
  <si>
    <t>59</t>
  </si>
  <si>
    <t>98099-062</t>
  </si>
  <si>
    <t>Zapravení střešní konstrukce včetně přeizolování a oizolování potrubí chladiva - poznámka " sf "</t>
  </si>
  <si>
    <t>-1394038664</t>
  </si>
  <si>
    <t>60</t>
  </si>
  <si>
    <t>98099-101</t>
  </si>
  <si>
    <t>Odstranění ocelových profilů vnějšího schodiště</t>
  </si>
  <si>
    <t>-1906469877</t>
  </si>
  <si>
    <t>61</t>
  </si>
  <si>
    <t>98099-102</t>
  </si>
  <si>
    <t>Oprava zábradlí vnějšího schodiště</t>
  </si>
  <si>
    <t>1471090146</t>
  </si>
  <si>
    <t>62</t>
  </si>
  <si>
    <t>98099-103</t>
  </si>
  <si>
    <t xml:space="preserve">Částečná oprava vnějšího schodiště odsekání poškozených částí, penetrace, dobetonování sanačním betonem. Vše na stupních, podstupnicích i bočních zídkách, celkem plocha cca 20m2, tl. sanovaného materiálu předpoklad v průměru do 60 mm. Součástí i odvoz a likvidace odbouraného materiálu na skládku včetně skládkovného. </t>
  </si>
  <si>
    <t>-1053198620</t>
  </si>
  <si>
    <t>63</t>
  </si>
  <si>
    <t>98099-501</t>
  </si>
  <si>
    <t xml:space="preserve">Doplnění soklu ve sprše </t>
  </si>
  <si>
    <t>-272796347</t>
  </si>
  <si>
    <t>"  2.56  sprcha   "       1,00</t>
  </si>
  <si>
    <t>64</t>
  </si>
  <si>
    <t>98099-ZTI01</t>
  </si>
  <si>
    <t xml:space="preserve">Stavební přípomoce profese ZTI - sekání drážek ve zdivu, začištění po motnáži rozvodů instalací. Včetně odvozu a likvidace sutě na skládku. </t>
  </si>
  <si>
    <t>-756964647</t>
  </si>
  <si>
    <t>65</t>
  </si>
  <si>
    <t>98099-ZTI02</t>
  </si>
  <si>
    <t>Stavební přípomoce profese ZTI - zřízení prostupů stěnami a stropem, začištění po montáži rozvodů instalací. Včetně odvozu a likvidace sutě na skládku.</t>
  </si>
  <si>
    <t>ks</t>
  </si>
  <si>
    <t>1858536558</t>
  </si>
  <si>
    <t>66</t>
  </si>
  <si>
    <t>98099-VZT01</t>
  </si>
  <si>
    <t>Stavební přípomoce profese VZT - zřízení prostupů stěnami a stropem, začištění po montáži rozvodů instalací. Včetně odvozu a likvidace sutě na skládku.</t>
  </si>
  <si>
    <t>-208657604</t>
  </si>
  <si>
    <t>67</t>
  </si>
  <si>
    <t>98099-VYT01</t>
  </si>
  <si>
    <t xml:space="preserve">Stavební přípomoce profese VYT - sekání drážek ve zdivu, začištění po motnáži rozvodů instalací. Včetně odvozu a likvidace sutě na skládku. </t>
  </si>
  <si>
    <t>-1268028695</t>
  </si>
  <si>
    <t>68</t>
  </si>
  <si>
    <t>98099-VYT02</t>
  </si>
  <si>
    <t>Stavební přípomoce profese VYT - zřízení prostupů stěnami a stropem, začištění po montáži rozvodů instalací. Včetně odvozu a likvidace sutě na skládku.</t>
  </si>
  <si>
    <t>-268232311</t>
  </si>
  <si>
    <t>69</t>
  </si>
  <si>
    <t>98099-PL01</t>
  </si>
  <si>
    <t>Stavební přípomoce profese PLYN - zřízení prostupů stěnami a stropem, začištění po montáži rozvodů instalací. Včetně odvozu a likvidace sutě na skládku.</t>
  </si>
  <si>
    <t>1309192345</t>
  </si>
  <si>
    <t>70</t>
  </si>
  <si>
    <t>98099-EL01</t>
  </si>
  <si>
    <t>Stavební přípomoce profese EL - začištění drážek po montáži rozvodů instalací, odvoz a likvidace sutě na skládku. (Sekání součástí části EL).</t>
  </si>
  <si>
    <t>1305052140</t>
  </si>
  <si>
    <t>"Drážka 50/70" 248</t>
  </si>
  <si>
    <t>"Drážka 30/30" 948</t>
  </si>
  <si>
    <t>71</t>
  </si>
  <si>
    <t>98099-EL02</t>
  </si>
  <si>
    <t>Stavební přípomoce profese EL - zřízení prostupů stěnami a stropem, začištění po montáži rozvodů instalací. Včetně odvozu a likvidace sutě na skládku.</t>
  </si>
  <si>
    <t>1384641503</t>
  </si>
  <si>
    <t>95</t>
  </si>
  <si>
    <t>Různé dokončovací konstrukce a práce pozemních staveb</t>
  </si>
  <si>
    <t>72</t>
  </si>
  <si>
    <t>950-OV04</t>
  </si>
  <si>
    <t xml:space="preserve">D + M Vnitřní čistící textilní rohož 1600x800mm volně položená na dlažbě ( např : gapa- Catwell), barevné rešení dle výběru investora po předložení vzorků </t>
  </si>
  <si>
    <t>998337088</t>
  </si>
  <si>
    <t xml:space="preserve">Poznámka k položce:
součáctí dodávky jsou veškeré kotvící prvky, ukončovací prvky </t>
  </si>
  <si>
    <t>73</t>
  </si>
  <si>
    <t>950-OV05</t>
  </si>
  <si>
    <t>D + M nerezová tyč dl, 640mm kotvená do stávajícího zdiva + igelitový omyvatelný závěs přidělaný kroužkami na nerezovou nerezovou tyč oz, Ov05</t>
  </si>
  <si>
    <t>1867829419</t>
  </si>
  <si>
    <t>74</t>
  </si>
  <si>
    <t>950-OV06</t>
  </si>
  <si>
    <t xml:space="preserve">D + M nerezové vybavení WC a sprchy ( 2x mýdelník na tekuté mýdlo cca 200ml, 1x odpadkový koš s výkem objem min. 10l, zrcadlo na stěnu, 1x bubnový držák na toaletní papír maxi umístěný na stěnu - ozn. OV06 </t>
  </si>
  <si>
    <t>-1294680405</t>
  </si>
  <si>
    <t>75</t>
  </si>
  <si>
    <t>950-OV99</t>
  </si>
  <si>
    <t xml:space="preserve">D + M hasící přístroj PHP práškový P6 +21 A včetně kotvení do vybraného místa na stěně. </t>
  </si>
  <si>
    <t>-1703943725</t>
  </si>
  <si>
    <t xml:space="preserve">Poznámka k položce:
Součáctí dodávky jsou veškeré kotvící prvky, ukončovací prvky </t>
  </si>
  <si>
    <t>997</t>
  </si>
  <si>
    <t>Přesun sutě</t>
  </si>
  <si>
    <t>76</t>
  </si>
  <si>
    <t>997013211</t>
  </si>
  <si>
    <t>Vnitrostaveništní doprava suti a vybouraných hmot ručně (nošením po schodech) pro budovy výšky do 6 m</t>
  </si>
  <si>
    <t>-1971657782</t>
  </si>
  <si>
    <t>77</t>
  </si>
  <si>
    <t>997013219</t>
  </si>
  <si>
    <t>Příplatek k vnitrostaveništní dopravě suti a vybouraných hmot za zvětšenou dopravu suti ZKD 10 m</t>
  </si>
  <si>
    <t>-1923263382</t>
  </si>
  <si>
    <t>78</t>
  </si>
  <si>
    <t>997013501</t>
  </si>
  <si>
    <t>Odvoz suti a vybouraných hmot na skládku nebo meziskládku do 1 km se složením</t>
  </si>
  <si>
    <t>-2000593138</t>
  </si>
  <si>
    <t>79</t>
  </si>
  <si>
    <t>997013509</t>
  </si>
  <si>
    <t>Příplatek k odvozu suti a vybouraných hmot na skládku ZKD 1 km přes 1 km</t>
  </si>
  <si>
    <t>1552240596</t>
  </si>
  <si>
    <t>80</t>
  </si>
  <si>
    <t>997013831</t>
  </si>
  <si>
    <t>Poplatek za uložení stavebního odpadu na skládce (skládkovné) směsného</t>
  </si>
  <si>
    <t>1186876438</t>
  </si>
  <si>
    <t>998</t>
  </si>
  <si>
    <t>Přesun hmot</t>
  </si>
  <si>
    <t>81</t>
  </si>
  <si>
    <t>998018001</t>
  </si>
  <si>
    <t>Přesun hmot pro budovy občanské výstavby ruční - bez užití mechanizace pro budovy s jakoukoliv nosnou konstrukcí výšky do 6 m</t>
  </si>
  <si>
    <t>1637959361</t>
  </si>
  <si>
    <t>PSV</t>
  </si>
  <si>
    <t>Práce a dodávky PSV</t>
  </si>
  <si>
    <t>711</t>
  </si>
  <si>
    <t>Izolace proti vodě, vlhkosti a plynům</t>
  </si>
  <si>
    <t>82</t>
  </si>
  <si>
    <t>711113117</t>
  </si>
  <si>
    <t xml:space="preserve">Izolace proti zemní vlhkosti vodorovná za studena těsnicí stěrkou </t>
  </si>
  <si>
    <t>-209300018</t>
  </si>
  <si>
    <t>"  2.45  kuchyň   "               35,58</t>
  </si>
  <si>
    <t>"  2.46  sklad  potravin "      20,96</t>
  </si>
  <si>
    <t>"  2.49  sklad  a hrubá  "      13,43</t>
  </si>
  <si>
    <t>"  2.51  rampa               "        9,16</t>
  </si>
  <si>
    <t>"  2.55  WC         "               1,34</t>
  </si>
  <si>
    <t>"  2.56  sprcha    "               2,10*1,65</t>
  </si>
  <si>
    <t>83</t>
  </si>
  <si>
    <t>711113127</t>
  </si>
  <si>
    <t>Izolace proti zemní vlhkosti svislá za studena těsnicí stěrkou</t>
  </si>
  <si>
    <t>-978597377</t>
  </si>
  <si>
    <t>"  2.45  kuchyň   "            (6,62+5,40+0,40)*2*0,30</t>
  </si>
  <si>
    <t>"  2.46  sklad  potravin "   (3,98+5,40)*2*0,30</t>
  </si>
  <si>
    <t>"  2.49  sklad  a hrubá "   (3,40+3,95)*2*0,30</t>
  </si>
  <si>
    <t>"  2.55  WC         "            (0,81+1,62)*2*0,10</t>
  </si>
  <si>
    <t>"  2.56  sprcha    "            (0,92+0,95)*2*2,10    -0,60*2,10</t>
  </si>
  <si>
    <t xml:space="preserve">                                         (2,12+1,65)*2*0,10 </t>
  </si>
  <si>
    <t xml:space="preserve">Součet </t>
  </si>
  <si>
    <t>84</t>
  </si>
  <si>
    <t>998711101</t>
  </si>
  <si>
    <t>Přesun hmot pro izolace proti vodě, vlhkosti a plynům stanovený z hmotnosti přesunovaného materiálu v objektech výšky do 6 m</t>
  </si>
  <si>
    <t>558981510</t>
  </si>
  <si>
    <t>85</t>
  </si>
  <si>
    <t>998711181</t>
  </si>
  <si>
    <t>Přesun hmot pro izolace proti vodě, vlhkosti a plynům stanovený z hmotnosti přesunovaného materiálu Příplatek k cenám za přesun prováděný bez použití mechanizace pro jakoukoliv výšku objektu</t>
  </si>
  <si>
    <t>-909872704</t>
  </si>
  <si>
    <t>713</t>
  </si>
  <si>
    <t>Izolace tepelné</t>
  </si>
  <si>
    <t>86</t>
  </si>
  <si>
    <t>713121111</t>
  </si>
  <si>
    <t>Montáž izolace tepelné podlah volně kladenými rohožemi, pásy, dílci, deskami 1 vrstva</t>
  </si>
  <si>
    <t>-1475271545</t>
  </si>
  <si>
    <t>"  2.46  sklad potravim     "      1,80*2,60</t>
  </si>
  <si>
    <t>87</t>
  </si>
  <si>
    <t>283759080</t>
  </si>
  <si>
    <t>desky z pěnového polystyrénu - samozhášivého typ EPS 150 S stabil , objemová hmotnost 25-30 kg/m3 tepelně izolační desky pro izolace s velmi vysokými nároky na pevnost v tlaku a ohybu (vysoce zatížené podlahy, střechy apod.) rozměr 1000 x 500 mm, lambda 	0,035 W/m K, tl. 40 mm</t>
  </si>
  <si>
    <t>-2124353093</t>
  </si>
  <si>
    <t>Poznámka k položce:
lambda=0,035 [W / m K]</t>
  </si>
  <si>
    <t>88</t>
  </si>
  <si>
    <t>713130843</t>
  </si>
  <si>
    <t>Odstranění tepelné izolace stěn lepené z vláknitých tl přes 100 mm</t>
  </si>
  <si>
    <t>-1221048091</t>
  </si>
  <si>
    <t xml:space="preserve">"  2.49  chlazený sklad     "     (2,90+0,50+3,65+0,30)*2*2,90    -0,90*2,00*2 </t>
  </si>
  <si>
    <t>89</t>
  </si>
  <si>
    <t>713131151</t>
  </si>
  <si>
    <t>Montáž izolace tepelné stěn a základů volně vloženými rohožemi, pásy, dílci, deskami 1 vrstva</t>
  </si>
  <si>
    <t>1372899623</t>
  </si>
  <si>
    <t>"  2.49  sklad  a hrubá "    3,40*2,90    -0,90*1,80</t>
  </si>
  <si>
    <t>90</t>
  </si>
  <si>
    <t>283758730</t>
  </si>
  <si>
    <t>desky z pěnového polystyrénu - samozhášivého typ EPS 70Z, objemová hmotnost 15 - 20 kg/m3 tepelně izolační desky pro izolace stěn, stropů, podlah, příček apod rozměr 1000 x 500 mm, lambda=0,039 [W / m K], tl. 100 mm</t>
  </si>
  <si>
    <t>543546347</t>
  </si>
  <si>
    <t>91</t>
  </si>
  <si>
    <t>713291333</t>
  </si>
  <si>
    <t>Montáž izolace tepelné parotěsné zábrany podlah folií</t>
  </si>
  <si>
    <t>897642339</t>
  </si>
  <si>
    <t>92</t>
  </si>
  <si>
    <t>283292100</t>
  </si>
  <si>
    <t>zábrana parotěsná PK-BAR SPECIÁL role 1,5 x 50 m</t>
  </si>
  <si>
    <t>1193197670</t>
  </si>
  <si>
    <t>Poznámka k položce:
Parotěsná zábrana zpevněná mřížkou s hlavní funkcí jako větrotěsná zábrana..</t>
  </si>
  <si>
    <t>3,333*1,5 'Přepočtené koeficientem množství</t>
  </si>
  <si>
    <t>93</t>
  </si>
  <si>
    <t>998713101</t>
  </si>
  <si>
    <t>Přesun hmot pro izolace tepelné stanovený z hmotnosti přesunovaného materiálu v objektech výšky do 6 m</t>
  </si>
  <si>
    <t>-995178434</t>
  </si>
  <si>
    <t>94</t>
  </si>
  <si>
    <t>998713181</t>
  </si>
  <si>
    <t>Příplatek k přesunu hmot tonážní 713 prováděný bez použití mechanizace</t>
  </si>
  <si>
    <t>-289503507</t>
  </si>
  <si>
    <t>725</t>
  </si>
  <si>
    <t>Zdravotechnika - zařizovací předměty</t>
  </si>
  <si>
    <t>725110811</t>
  </si>
  <si>
    <t xml:space="preserve">Demontáž klozetů splachovacích s nádrží </t>
  </si>
  <si>
    <t>-929922568</t>
  </si>
  <si>
    <t>"  2.55  WC "      1,00</t>
  </si>
  <si>
    <t>96</t>
  </si>
  <si>
    <t>725210821</t>
  </si>
  <si>
    <t>Demontáž umyvadel bez výtokových armatur umyvadel</t>
  </si>
  <si>
    <t>-2084876825</t>
  </si>
  <si>
    <t>"  2.56  sprcha     "       1,00</t>
  </si>
  <si>
    <t>97</t>
  </si>
  <si>
    <t>725310828</t>
  </si>
  <si>
    <t>Demontáž dřezů jednodílných bez výtokových armatur velkokuchyňských</t>
  </si>
  <si>
    <t>56974547</t>
  </si>
  <si>
    <t>"  2.44 + 2.45 kuchyň   "      4,00</t>
  </si>
  <si>
    <t>98</t>
  </si>
  <si>
    <t>725330840</t>
  </si>
  <si>
    <t>Demontáž výlevka litinová nebo ocelová</t>
  </si>
  <si>
    <t>1446595310</t>
  </si>
  <si>
    <t>"  2.44+2.45 kuchyň   "      3,00</t>
  </si>
  <si>
    <t>763</t>
  </si>
  <si>
    <t>Konstrukce suché výstavby</t>
  </si>
  <si>
    <t>99</t>
  </si>
  <si>
    <t>76312145-P</t>
  </si>
  <si>
    <t>SDK stěna předsazená tl 100 mm profil CW+UW 75 desky 2xA (standardní) TI 50 mm EI 45</t>
  </si>
  <si>
    <t>1603600678</t>
  </si>
  <si>
    <t>"  2.49  sklad  a hrubá "    3,40*2,90</t>
  </si>
  <si>
    <t xml:space="preserve">" 2,67   sborovna         "     2,20*2,90   </t>
  </si>
  <si>
    <t>100</t>
  </si>
  <si>
    <t>763121714</t>
  </si>
  <si>
    <t>SDK stěna předsazená základní penetrační nátěr</t>
  </si>
  <si>
    <t>-620985691</t>
  </si>
  <si>
    <t>101</t>
  </si>
  <si>
    <t>763121916</t>
  </si>
  <si>
    <t>Zhotovení otvoru vel. do 4 m2 v SDK předsazené stěně tl do 100 mm s vyztužením profily</t>
  </si>
  <si>
    <t>-789897616</t>
  </si>
  <si>
    <t>102</t>
  </si>
  <si>
    <t>763131913</t>
  </si>
  <si>
    <t>Zhotovení otvoru vel. do 0,5 m2 v SDK podhledu a podkroví s vyztužením profily</t>
  </si>
  <si>
    <t>-325331449</t>
  </si>
  <si>
    <t>" 1.NP kuchyňka "      1,00</t>
  </si>
  <si>
    <t>103</t>
  </si>
  <si>
    <t>763171213</t>
  </si>
  <si>
    <t>Montáž revizních klapek SDK kcí vel. do 0,5 m2 pro podhledy</t>
  </si>
  <si>
    <t>1409453388</t>
  </si>
  <si>
    <t>104</t>
  </si>
  <si>
    <t>562457030</t>
  </si>
  <si>
    <t>dvířka revizní  500x500 B - bílá</t>
  </si>
  <si>
    <t>867486530</t>
  </si>
  <si>
    <t>105</t>
  </si>
  <si>
    <t>763182314</t>
  </si>
  <si>
    <t>Ostění oken z desek v SDK kci hloubky do 0,5 m</t>
  </si>
  <si>
    <t>1897430561</t>
  </si>
  <si>
    <t>"  2.49  sklad  a hrubá "  (0,80+1,80)*2</t>
  </si>
  <si>
    <t>106</t>
  </si>
  <si>
    <t>998763100</t>
  </si>
  <si>
    <t>Přesun hmot pro dřevostavby stanovený z hmotnosti přesunovaného materiálu v objektech výšky do 6 m</t>
  </si>
  <si>
    <t>2136691341</t>
  </si>
  <si>
    <t>107</t>
  </si>
  <si>
    <t>998763181</t>
  </si>
  <si>
    <t>Příplatek k přesunu hmot tonážní pro 763 dřevostavby prováděný bez použití mechanizace</t>
  </si>
  <si>
    <t>1315748133</t>
  </si>
  <si>
    <t>764</t>
  </si>
  <si>
    <t>Konstrukce klempířské</t>
  </si>
  <si>
    <t>108</t>
  </si>
  <si>
    <t>764-KP1</t>
  </si>
  <si>
    <t>D + M venkovní okenní parapet R.Š. 250mm dl. 900mm - oplechování včetně vyrovnání roztažnosti. Povrchová úprava: hliníkový barevný plech tl. 2mm, barva RAL (dle výběru investora)</t>
  </si>
  <si>
    <t>2060014026</t>
  </si>
  <si>
    <t xml:space="preserve">Poznámka k položce:
Součáctí dodávky jsou veškeré kotevní prvky, ukončovací prvky, napojovací prvky na konstrukcí 
UPOZORNĚNÍ :  Před započetím výroby je nutno předložit výrobní dokumentaci k odsouhlasení. Všechny rozměry nutno ověřit na stavbě. </t>
  </si>
  <si>
    <t>766</t>
  </si>
  <si>
    <t xml:space="preserve">Konstrukce truhlářské a plastové  - včetně přesunu hmot </t>
  </si>
  <si>
    <t>109</t>
  </si>
  <si>
    <t>766111820-P</t>
  </si>
  <si>
    <t xml:space="preserve">Demontáž truhlářských stěn dřevěných plných v chadírně - vč dveří </t>
  </si>
  <si>
    <t>1162506597</t>
  </si>
  <si>
    <t>"  2.49  chlazený sklad  "</t>
  </si>
  <si>
    <t>(2,90*2+1,90*3)*2,80     +(2,20+0,60)*2*2,80</t>
  </si>
  <si>
    <t>110</t>
  </si>
  <si>
    <t>766691914</t>
  </si>
  <si>
    <t>Vyvěšení nebo zavěšení dřevěných křídel dveří pl do 2 m2</t>
  </si>
  <si>
    <t>1200761476</t>
  </si>
  <si>
    <t>111</t>
  </si>
  <si>
    <t>766-O01</t>
  </si>
  <si>
    <t>D + M Plastové okno 900x1800mm, jednokřídlové; U=1,2W/m2K, otevíravé a sklopné - podrobný popis viz výpis oken ozn. O01</t>
  </si>
  <si>
    <t xml:space="preserve">kus </t>
  </si>
  <si>
    <t>1783265494</t>
  </si>
  <si>
    <t xml:space="preserve">Poznámka k položce:
součáctí dodávky jsou veškeré kotevní prvky(kotvení dle ČSN 746077), ukončovací a napojovací prvky, zatěsnění dle ČSN 73 0540-2( I- paritěsná folie, E- paropropustná folie 
</t>
  </si>
  <si>
    <t>112</t>
  </si>
  <si>
    <t>766-OV01</t>
  </si>
  <si>
    <t xml:space="preserve">D + M Vnitřní parapet 2750x150mm laminovaný, DTD 16mm vlhkuodolné, Laminát CPL/HPL - podrobný popis viz výpis oststních prvků ozn. OV01 </t>
  </si>
  <si>
    <t>1333528380</t>
  </si>
  <si>
    <t>113</t>
  </si>
  <si>
    <t>766-OV02</t>
  </si>
  <si>
    <t xml:space="preserve">D + M Vnitřní parapet 900x300mm laminovaný, DTD 16mm vlhkuodolné, Laminát CPL/HPL - podrobný popis viz výpis oststních prvků ozn. OV02 </t>
  </si>
  <si>
    <t>666133406</t>
  </si>
  <si>
    <t>114</t>
  </si>
  <si>
    <t>766-OV03</t>
  </si>
  <si>
    <t xml:space="preserve">D + M Vnitřní parapet 1170x180mm laminovaný, DTD 16mm vlhkuodolné, Laminát CPL/HPL - podrobný popis viz výpis ostatních prvků ozn. OV03 </t>
  </si>
  <si>
    <t>-1693293593</t>
  </si>
  <si>
    <t>115</t>
  </si>
  <si>
    <t>766-OV07</t>
  </si>
  <si>
    <t xml:space="preserve">D + M vestavěné skříně, rozměry dle skutečnosti se zaměřením na stavbě. </t>
  </si>
  <si>
    <t>-256180056</t>
  </si>
  <si>
    <t>766-1</t>
  </si>
  <si>
    <t xml:space="preserve">Výpis dveří - včetně přesunu hmot </t>
  </si>
  <si>
    <t>116</t>
  </si>
  <si>
    <t>766-1-ED1</t>
  </si>
  <si>
    <t xml:space="preserve">D + M exteriérové plastové dveře 900x1970mm, plné jednokřídlové, pravé, šestikomorový plastový profil. vč. zárubně a kování, - podrobný popis viz Výpis dveří ozn. ED1 </t>
  </si>
  <si>
    <t>1951958832</t>
  </si>
  <si>
    <t>117</t>
  </si>
  <si>
    <t>766-1-D1</t>
  </si>
  <si>
    <t xml:space="preserve">D + M interiérové dveře 900x1970mm s PO EW30DP3-C, jednokřídlové částečně prosklené, pravé, vč. zárubně a kování - podrobný popis viz Výpis dveří ozn. D1 </t>
  </si>
  <si>
    <t>986685745</t>
  </si>
  <si>
    <t>118</t>
  </si>
  <si>
    <t>766-1-D2</t>
  </si>
  <si>
    <t xml:space="preserve">D + M interiérové dveře 800x1970mm s PO EW30DP3-C, jednokřídlové levé, částečně prosklené vč. zárubně a kování - podrobný popis viz Výpis dveří ozn. D2 </t>
  </si>
  <si>
    <t>-167602813</t>
  </si>
  <si>
    <t>119</t>
  </si>
  <si>
    <t>766-1-D3</t>
  </si>
  <si>
    <t xml:space="preserve">D + M interiérové dveře 900x1970mm, jednokřídlové částečně prosklené, levé vč. zárubně a kování - podrobný popis viz Výpis dveří ozn. D3 </t>
  </si>
  <si>
    <t>1337353001</t>
  </si>
  <si>
    <t>120</t>
  </si>
  <si>
    <t>766-1-D4</t>
  </si>
  <si>
    <t xml:space="preserve">D + M interiérové dveře 900x1970mm, jednokřídlové částečně prosklené pravé, vč. zárubně a kování - podrobný popis viz Výpis dveří ozn. D4 </t>
  </si>
  <si>
    <t>328903936</t>
  </si>
  <si>
    <t>121</t>
  </si>
  <si>
    <t>766-1-D5</t>
  </si>
  <si>
    <t>D + M interiérové dveře 1000x1970mm, jednokřídlové částečně prosklené pravé, vč. zárubně a kování - podrobný popis viz Výpis dveří ozn. D5</t>
  </si>
  <si>
    <t>-805440677</t>
  </si>
  <si>
    <t>122</t>
  </si>
  <si>
    <t>766-1-D6</t>
  </si>
  <si>
    <t>D + M interiérové dveře 1000x1970mm, jednokřídlové částečně prosklené levé, vč. zárubně a kování - podrobný popis viz Výpis dveří ozn. D6</t>
  </si>
  <si>
    <t>-1387526867</t>
  </si>
  <si>
    <t>123</t>
  </si>
  <si>
    <t>766-1-D7</t>
  </si>
  <si>
    <t>D + M interiérové dveře 800x1970mm, jednokřídlové pravé, vč. zárubně a kování - podrobný popis viz Výpis dveří ozn. D7</t>
  </si>
  <si>
    <t>1516376739</t>
  </si>
  <si>
    <t>124</t>
  </si>
  <si>
    <t>766-1-D8</t>
  </si>
  <si>
    <t>D + M interiérové dveře 800x1970mm, jednokřídlové pravé, vč. zárubně a kování - podrobný popis viz Výpis dveří ozn. D8</t>
  </si>
  <si>
    <t>-819972971</t>
  </si>
  <si>
    <t>125</t>
  </si>
  <si>
    <t>766-1-D9</t>
  </si>
  <si>
    <t>D + M interiérové dveře 600x1970mm, jednokřídlové pravé, vč. zárubně a kování - podrobný popis viz Výpis dveří ozn. D9</t>
  </si>
  <si>
    <t>-745533209</t>
  </si>
  <si>
    <t>126</t>
  </si>
  <si>
    <t>766-1-D10</t>
  </si>
  <si>
    <t>D + M interiérové dveře 600x1970mm, jednokřídlové levé, vč. zárubně a kování - podrobný popis viz Výpis dveří ozn. D10</t>
  </si>
  <si>
    <t>-460029949</t>
  </si>
  <si>
    <t>771</t>
  </si>
  <si>
    <t>Podlahy z dlaždic</t>
  </si>
  <si>
    <t>127</t>
  </si>
  <si>
    <t>771473142</t>
  </si>
  <si>
    <t>Montáž soklíků z dlaždic keramických s požlábkem lepených v do 120 mm</t>
  </si>
  <si>
    <t>1961536784</t>
  </si>
  <si>
    <t>"  2.41  chodba             "      4,60+1,80+0,20   -0,90</t>
  </si>
  <si>
    <t>"  2.71  sklad                 "                  1,80</t>
  </si>
  <si>
    <t>128</t>
  </si>
  <si>
    <t>597613120</t>
  </si>
  <si>
    <t>sokl RAKO do výšky 150 mm</t>
  </si>
  <si>
    <t>-2034615996</t>
  </si>
  <si>
    <t>7,62*1,1 'Přepočtené koeficientem množství</t>
  </si>
  <si>
    <t>129</t>
  </si>
  <si>
    <t>771571810</t>
  </si>
  <si>
    <t>Demontáž podlah z dlaždic keramických kladených do malty</t>
  </si>
  <si>
    <t>-99454049</t>
  </si>
  <si>
    <t>"  2.41  chodba                       KD     "     2,46*1,80</t>
  </si>
  <si>
    <t>"  2.42  chodba                       KD     "      30,93</t>
  </si>
  <si>
    <t>"  2.43  umýv. a sklad             KD      "      12,67</t>
  </si>
  <si>
    <t>"  2.44  kuchyň                       KD      "      18,63</t>
  </si>
  <si>
    <t>"  2.45  kuchyň                       KD      "      16,08</t>
  </si>
  <si>
    <t>"  2.46  sklad  DKP                 KD      "        9,04</t>
  </si>
  <si>
    <t>"  2.47  sklad  potravin            KD      "      10,87</t>
  </si>
  <si>
    <t>"  2.48  jídelní výtah                KD      "        0,00</t>
  </si>
  <si>
    <t>"  2.49  chlazený sklad            KD      "      10,59</t>
  </si>
  <si>
    <t>"  2.50  strojovna chlazení       KD      "        1,98</t>
  </si>
  <si>
    <t>"  2.51  rampa                          KD      "        9,68</t>
  </si>
  <si>
    <t>"  2.52  příjem                          KD      "      10,96</t>
  </si>
  <si>
    <t>"  2.53  sklad  obalů                 KD      "        4,60</t>
  </si>
  <si>
    <t>"  2.54  šatna kuchyň               KD      "        6,59</t>
  </si>
  <si>
    <t>"  2.55  WC                              KD      "        1,34</t>
  </si>
  <si>
    <t xml:space="preserve">"  2.56  sprcha                         KD      "        3,37   </t>
  </si>
  <si>
    <t>"  2.57  výlevka                        KD      "        1,43</t>
  </si>
  <si>
    <t>130</t>
  </si>
  <si>
    <t>771573131</t>
  </si>
  <si>
    <t>Montáž podlah keramických režných protiskluzných lepených do 50 ks/m2</t>
  </si>
  <si>
    <t>557923178</t>
  </si>
  <si>
    <t>"  2.41  chodba             "      2,66*1,80</t>
  </si>
  <si>
    <t>"  2.42  chodba             "      30,93</t>
  </si>
  <si>
    <t>"  2.44  strojovna VZT   "      0</t>
  </si>
  <si>
    <t>"  2.45  kuchyň              "      35,58</t>
  </si>
  <si>
    <t>"  2.46  sklad  potravin   "      20,96</t>
  </si>
  <si>
    <t>"  2.48  jídelní výtah        "      0</t>
  </si>
  <si>
    <t>"  2.49  sklad  a hrubá     "      13,43</t>
  </si>
  <si>
    <t>"  2.50  sklad obalů         "       0</t>
  </si>
  <si>
    <t>"  2.51  rampa                 "        9,16</t>
  </si>
  <si>
    <t>"  2.52  příjem                 "      10,96</t>
  </si>
  <si>
    <t>"  2.53  sklad                   "        4,70</t>
  </si>
  <si>
    <t>"  2.54  šatna kuchyň      "        6,59</t>
  </si>
  <si>
    <t>"  2.55  WC                      "       1,34</t>
  </si>
  <si>
    <t>"  2.56  sprcha                 "        3,37</t>
  </si>
  <si>
    <t xml:space="preserve">                                 1,00*0,20*2</t>
  </si>
  <si>
    <t>"  2.57  úklid                    "          1,43</t>
  </si>
  <si>
    <t>"  2.58  hala                     "         12,39</t>
  </si>
  <si>
    <t>"  2.71  sklad                   "           3,83</t>
  </si>
  <si>
    <t>131</t>
  </si>
  <si>
    <t>597611550</t>
  </si>
  <si>
    <t>Dlaždice keramické protiskluzné do stravovacího provozu</t>
  </si>
  <si>
    <t>-488770408</t>
  </si>
  <si>
    <t>(159,858-9,16)*1,05</t>
  </si>
  <si>
    <t>132</t>
  </si>
  <si>
    <t>597-02</t>
  </si>
  <si>
    <t>Dlaždice mrazuvzdorné protiskluzné pro venkovní použití</t>
  </si>
  <si>
    <t>-163775489</t>
  </si>
  <si>
    <t>"  2.51  rampa    "        9,16</t>
  </si>
  <si>
    <t>133</t>
  </si>
  <si>
    <t>771579191</t>
  </si>
  <si>
    <t>Příplatek k montáž podlah keramických za plochu do 5 m2</t>
  </si>
  <si>
    <t>-1168662456</t>
  </si>
  <si>
    <t>"  2.41  chodba               "      2,66*1,80</t>
  </si>
  <si>
    <t>"  2.53  sklad                   "         4,70</t>
  </si>
  <si>
    <t>"  2.55  WC                      "         1,34</t>
  </si>
  <si>
    <t>"  2.56  sprcha                 "         3,37</t>
  </si>
  <si>
    <t>"  2.57  úklid                    "         1,43</t>
  </si>
  <si>
    <t>"  2.71  sklad                   "         3,83</t>
  </si>
  <si>
    <t>134</t>
  </si>
  <si>
    <t>771591111</t>
  </si>
  <si>
    <t>Podlahy penetrace podkladu</t>
  </si>
  <si>
    <t>-1329599027</t>
  </si>
  <si>
    <t>"  2.41  chodba                      "     2,66*1,80</t>
  </si>
  <si>
    <t>"  2.42  chodba                      "      30,93</t>
  </si>
  <si>
    <t>"  2.44  strojovna VZT           "     0</t>
  </si>
  <si>
    <t>"  2.45  kuchyň                      "      35,58</t>
  </si>
  <si>
    <t>"  2.46  sklad  potravin           "      20,96</t>
  </si>
  <si>
    <t>"  2.48  jídelní výtah               "      0</t>
  </si>
  <si>
    <t>"  2.49  sklad  a hrubá            "      13,43</t>
  </si>
  <si>
    <t>"  2.50  sklad obalů                "      0</t>
  </si>
  <si>
    <t>"  2.51  rampa                         "        9,16</t>
  </si>
  <si>
    <t>"  2.52  příjem                         "      10,96</t>
  </si>
  <si>
    <t>"  2.53  sklad                          "         4,70</t>
  </si>
  <si>
    <t>"  2.54  šatna kuchyň            "         6,59</t>
  </si>
  <si>
    <t>"  2.55  WC                            "         1,34</t>
  </si>
  <si>
    <t>"  2.56  sprcha                       "          3,37</t>
  </si>
  <si>
    <t>"  2.57  úklid                          "          1,43</t>
  </si>
  <si>
    <t>"  2.58  hala                           "        12,39</t>
  </si>
  <si>
    <t>"  2.71  sklad                         "          3,83</t>
  </si>
  <si>
    <t>135</t>
  </si>
  <si>
    <t>998771101</t>
  </si>
  <si>
    <t>Přesun hmot pro podlahy z dlaždic stanovený z hmotnosti přesunovaného materiálu v objektech výšky do 6 m</t>
  </si>
  <si>
    <t>820823622</t>
  </si>
  <si>
    <t>136</t>
  </si>
  <si>
    <t>998771181</t>
  </si>
  <si>
    <t>Příplatek k přesunu hmot tonážní 771 prováděný bez použití mechanizace</t>
  </si>
  <si>
    <t>1681762965</t>
  </si>
  <si>
    <t>777</t>
  </si>
  <si>
    <t>Podlahy lité</t>
  </si>
  <si>
    <t>137</t>
  </si>
  <si>
    <t>77751000-P</t>
  </si>
  <si>
    <t>Podlahy ze stěrky epoxidové tl 2 mm a vytažení na sokl do v. 100mm - s penetrací</t>
  </si>
  <si>
    <t>-2069053144</t>
  </si>
  <si>
    <t>"  2.44  strojovna VZT   "      12,58    +((5,40+2,40)*2-0,90)*0,10</t>
  </si>
  <si>
    <t xml:space="preserve">"  2.50  sklad obalů       "        1,98    +((1,40+1,80)*2-0,90)*0,10 </t>
  </si>
  <si>
    <t>138</t>
  </si>
  <si>
    <t>77799-01</t>
  </si>
  <si>
    <t xml:space="preserve">D + M přechodová lišta nerezová, lepená multifunkčním lepidlem a mechanicky kotvená. </t>
  </si>
  <si>
    <t>2081632736</t>
  </si>
  <si>
    <t>"  2.41  chodba            "     1,80</t>
  </si>
  <si>
    <t>"  2.44  strojovna VZT "      0,90</t>
  </si>
  <si>
    <t>139</t>
  </si>
  <si>
    <t>998777101</t>
  </si>
  <si>
    <t>Přesun hmot tonážní pro podlahy lité v objektech v do 6 m</t>
  </si>
  <si>
    <t>2059300537</t>
  </si>
  <si>
    <t>140</t>
  </si>
  <si>
    <t>998777181</t>
  </si>
  <si>
    <t>Příplatek k přesunu hmot tonážní 777 prováděný bez použití mechanizace</t>
  </si>
  <si>
    <t>1503470236</t>
  </si>
  <si>
    <t>781</t>
  </si>
  <si>
    <t>Dokončovací práce - obklady</t>
  </si>
  <si>
    <t>141</t>
  </si>
  <si>
    <t>781473114</t>
  </si>
  <si>
    <t>Montáž obkladů vnitřních keramických hladkých do 22 ks/m2 lepených standardním lepidlem</t>
  </si>
  <si>
    <t>1590668734</t>
  </si>
  <si>
    <t xml:space="preserve">   (21,00+1,85+1,30+0,40*2)*2*2,10    -(1,00+0,90*6+0,80*3)*1,97</t>
  </si>
  <si>
    <t xml:space="preserve">   (2,36+5,40)*2*2,10             - 0,90*1,97    </t>
  </si>
  <si>
    <t xml:space="preserve">    (6,62+5,40+0,40)*2*2,10   -0,90*1,97*2</t>
  </si>
  <si>
    <t xml:space="preserve">    (3,98+5,40)*2*2,10             -0,90*1,97</t>
  </si>
  <si>
    <t xml:space="preserve">"  2.49  sklad  a hrubá      "      </t>
  </si>
  <si>
    <t xml:space="preserve">    (3,40+3,95)*2*1,80              -1,00*1,80*2</t>
  </si>
  <si>
    <t xml:space="preserve">    (4,20+1,66+1,59)*2*2,10      -(1,00+0,90)*1,97</t>
  </si>
  <si>
    <t xml:space="preserve">                                                 -(1,65+0,90)*2,00</t>
  </si>
  <si>
    <t xml:space="preserve">    (3,03+0,17+1,50)*2*2,10       -0,90*2,10</t>
  </si>
  <si>
    <t xml:space="preserve">     (3,56+1,85)*2*2,10                -(0,60+0,80)*1,97 </t>
  </si>
  <si>
    <t xml:space="preserve">     (0,81+1,65)*2*2,10                 -0,60*1,97</t>
  </si>
  <si>
    <t xml:space="preserve">      (2,12+1,65)*2*2,10                -0,60*1,97*3</t>
  </si>
  <si>
    <t xml:space="preserve">      (0,92+0,95+0,10)*2*2,10       -0,60*2,10 </t>
  </si>
  <si>
    <t xml:space="preserve">     (1,10+1,20)*2*2,10                 -0,80*1,97 </t>
  </si>
  <si>
    <t>142</t>
  </si>
  <si>
    <t>597610410</t>
  </si>
  <si>
    <t>obkládačky a dlaždice keramické koupelny - RAKO obkládačky formát 20 x 25 x  0,68 cm (bílé i barevné) STELLA        I.j.     (cen.skup. 58)</t>
  </si>
  <si>
    <t>942324031</t>
  </si>
  <si>
    <t>324,171*0,90*1,10</t>
  </si>
  <si>
    <t>143</t>
  </si>
  <si>
    <t>597610410-P</t>
  </si>
  <si>
    <t>Obkládačky keramické RAKO - barevné</t>
  </si>
  <si>
    <t>-69430892</t>
  </si>
  <si>
    <t>324,171*0,10*1,10</t>
  </si>
  <si>
    <t>144</t>
  </si>
  <si>
    <t>781493111</t>
  </si>
  <si>
    <t>Plastové profily rohové lepené standardním lepidlem</t>
  </si>
  <si>
    <t>-242080196</t>
  </si>
  <si>
    <t>"  2.42  chodba               "     2,10*6</t>
  </si>
  <si>
    <t>"  2.44  strojovna VZT     "     2,10</t>
  </si>
  <si>
    <t>"  2.45  kuchyň   "                  2,10*2</t>
  </si>
  <si>
    <t>"  2.46  sklad  potravin    "      2,10</t>
  </si>
  <si>
    <t>"  2.48  jídelní výtah                0</t>
  </si>
  <si>
    <t>"  2.49  sklad  a hrubá     "      1,00*2</t>
  </si>
  <si>
    <t>"  2.52  příjem                  "      2,10*3</t>
  </si>
  <si>
    <t xml:space="preserve">"  2.53  sklad                   "     2,10    </t>
  </si>
  <si>
    <t>"  2.54  šatna kuchyň       "   1,00*20</t>
  </si>
  <si>
    <t>"  2.55  WC                      "     0</t>
  </si>
  <si>
    <t xml:space="preserve">"  2.56  sprcha                 "    2,10*4   </t>
  </si>
  <si>
    <t>"  2.57  úklid                    "        0</t>
  </si>
  <si>
    <t>145</t>
  </si>
  <si>
    <t>781493511</t>
  </si>
  <si>
    <t>Plastové profily ukončovací lepené standardním lepidlem</t>
  </si>
  <si>
    <t>-1468311511</t>
  </si>
  <si>
    <t xml:space="preserve">   (21,00+1,85+1,30+0,40*2)*2    +1,00+0,90*6+0,80*3   +1,97*10</t>
  </si>
  <si>
    <t xml:space="preserve">   (2,36+5,40)*2                            +0,90+1,97*2     +1,00*2</t>
  </si>
  <si>
    <t xml:space="preserve">    (6,62+5,40+0,40)*2                  +(0,90+1,97*2)*2   +1,00*4</t>
  </si>
  <si>
    <t xml:space="preserve">    (3,98+5,40)*2                            +0,90+1,97*2</t>
  </si>
  <si>
    <t xml:space="preserve">    (3,40+3,95)*2                           +(1,00+1,97*2)*2</t>
  </si>
  <si>
    <t xml:space="preserve">    (4,20+1,66+1,59)*2                  +1,00+0,90+1,97*4</t>
  </si>
  <si>
    <t xml:space="preserve">                                                     +1,65+0,90+2,00*4</t>
  </si>
  <si>
    <t xml:space="preserve">    (3,03+0,17+1,50)*2                  +0,90+2,10*2</t>
  </si>
  <si>
    <t xml:space="preserve">     (3,56+1,85)*2                          +0,60+0,80+1,97 *4</t>
  </si>
  <si>
    <t xml:space="preserve">     (0,81+1,65)*2                           -0,60+1,97*2</t>
  </si>
  <si>
    <t xml:space="preserve">      (2,12+1,65)*2                         +(0,60+1,97*2)*2</t>
  </si>
  <si>
    <t xml:space="preserve">      (0,92+0,95+0,10)*2               </t>
  </si>
  <si>
    <t xml:space="preserve">     (1,10+1,20)*2                         +0,80     +1,92*2</t>
  </si>
  <si>
    <t>146</t>
  </si>
  <si>
    <t>781495111</t>
  </si>
  <si>
    <t>Penetrace podkladu vnitřních obkladů</t>
  </si>
  <si>
    <t>-2029259078</t>
  </si>
  <si>
    <t>147</t>
  </si>
  <si>
    <t>998781101</t>
  </si>
  <si>
    <t>Přesun hmot tonážní pro obklady keramické v objektech v do 6 m</t>
  </si>
  <si>
    <t>-1903230662</t>
  </si>
  <si>
    <t>148</t>
  </si>
  <si>
    <t>998781181</t>
  </si>
  <si>
    <t>Příplatek k přesunu hmot tonážní 781 prováděný bez použití mechanizace</t>
  </si>
  <si>
    <t>-1908533713</t>
  </si>
  <si>
    <t>783</t>
  </si>
  <si>
    <t>Dokončovací práce - nátěry</t>
  </si>
  <si>
    <t>149</t>
  </si>
  <si>
    <t>783201811</t>
  </si>
  <si>
    <t>Odstranění nátěrů ze zámečnických konstrukcí oškrabáním</t>
  </si>
  <si>
    <t>529057063</t>
  </si>
  <si>
    <t xml:space="preserve">" výpis dveří "    </t>
  </si>
  <si>
    <t xml:space="preserve">            " D4 "            0,20*(0,90+2,00*2)*4</t>
  </si>
  <si>
    <t xml:space="preserve">            " D8 "            0,20*(0,80+2,00*2)</t>
  </si>
  <si>
    <t xml:space="preserve">            " D9+D10 "   0,20*(0,60+2,00*2)*2</t>
  </si>
  <si>
    <t>150</t>
  </si>
  <si>
    <t>783221130</t>
  </si>
  <si>
    <t>Nátěry syntetické KDK barva dražší základní antikorozní</t>
  </si>
  <si>
    <t>-605612052</t>
  </si>
  <si>
    <t>" U 50 "      0,230*(1,10+1,20+1,25)*2</t>
  </si>
  <si>
    <t xml:space="preserve">" 2.49 sklad " </t>
  </si>
  <si>
    <t xml:space="preserve">" IPE 80 "   0,328*1,00*2          </t>
  </si>
  <si>
    <t>151</t>
  </si>
  <si>
    <t>783225600</t>
  </si>
  <si>
    <t>Nátěry syntetické kovových doplňkových konstrukcí barva standardní 2x email</t>
  </si>
  <si>
    <t>237155358</t>
  </si>
  <si>
    <t>" výpis dveří  D1 "    0,20*(0,90+2,00*2)</t>
  </si>
  <si>
    <t xml:space="preserve">                   " D2 "     0,20*(0,80+2,00*2)</t>
  </si>
  <si>
    <t xml:space="preserve">            " D3+D4 "     0,20*(0,90+2,00*2)*5</t>
  </si>
  <si>
    <t xml:space="preserve">            " D5+D6 "     0,20*(1,00+2,00*2)*2</t>
  </si>
  <si>
    <t xml:space="preserve">            " D7+D8 "     0,20*(0,80+2,00*2)*2</t>
  </si>
  <si>
    <t>784</t>
  </si>
  <si>
    <t>Dokončovací práce - malby a tapety</t>
  </si>
  <si>
    <t>152</t>
  </si>
  <si>
    <t>784211111</t>
  </si>
  <si>
    <t>Dvojnásobné bílé malby ze směsí za mokra velmi dobře otěruvzdorných v místnostech výšky do 3,80 m</t>
  </si>
  <si>
    <t>313097853</t>
  </si>
  <si>
    <t>"  2.41  chodba   "       21,51</t>
  </si>
  <si>
    <t xml:space="preserve">     (5,00+2,60)*2*2,87      -0,90*1,97</t>
  </si>
  <si>
    <t>"  2.42  chodba    "                  30,93</t>
  </si>
  <si>
    <t>"  2.44  strojovna VZT   "        12,58</t>
  </si>
  <si>
    <t>"  2.45  kuchyň   "                   35,58</t>
  </si>
  <si>
    <t>"  2.46  sklad  potravin    "       20,96</t>
  </si>
  <si>
    <t>"  2.48  jídelní výtah  "               3,72</t>
  </si>
  <si>
    <t xml:space="preserve">    (0,55+1,30+1,80)*3,00</t>
  </si>
  <si>
    <t>"  2.49  sklad  a hrubá      "     0</t>
  </si>
  <si>
    <t xml:space="preserve">    (3,40+3,95)*2*1,10</t>
  </si>
  <si>
    <t>"  2.50  sklad obalů     "            1,98</t>
  </si>
  <si>
    <t xml:space="preserve">   (1,40+1,53)*2*2,85               -0,90*1,97</t>
  </si>
  <si>
    <t>"  2.51  rampa         "             0</t>
  </si>
  <si>
    <t>"  2.52  příjem         "                 10,96</t>
  </si>
  <si>
    <t>"  2.53  sklad                     "         4,70</t>
  </si>
  <si>
    <t>"  2.54  šatna kuchyň         "        6,59</t>
  </si>
  <si>
    <t>"  2.55  WC                        "        1,34</t>
  </si>
  <si>
    <t>"  2.56  sprcha                    "       3,37</t>
  </si>
  <si>
    <t xml:space="preserve">      (0,92+0,95+0,10)*2*0,80       +1,00</t>
  </si>
  <si>
    <t>"  2.57  úklid                      "         1,43</t>
  </si>
  <si>
    <t xml:space="preserve">"  2.58  hala                      "        </t>
  </si>
  <si>
    <t xml:space="preserve">   4,00*2,87       -0,90*1,97</t>
  </si>
  <si>
    <t xml:space="preserve">"  2.67  sborovna "                     </t>
  </si>
  <si>
    <t xml:space="preserve">    2,40*2,85        </t>
  </si>
  <si>
    <t xml:space="preserve">"  2.71 sklad "                </t>
  </si>
  <si>
    <t xml:space="preserve">    2,00*2,85    </t>
  </si>
  <si>
    <t>" 1.NP "         200,00</t>
  </si>
  <si>
    <t>D1.04.100 - ZTI - Zdravotně technické instalace</t>
  </si>
  <si>
    <t>721 - Kanalizace (část dokumentace D1.4.100)</t>
  </si>
  <si>
    <t>722 - Vodovod (část dokumentace D1.4.100)</t>
  </si>
  <si>
    <t>725 - Zařizovací předměty</t>
  </si>
  <si>
    <t>721</t>
  </si>
  <si>
    <t>Kanalizace (část dokumentace D1.4.100)</t>
  </si>
  <si>
    <t>721174x01</t>
  </si>
  <si>
    <t>připojovací potrubí DN50, polypropylen (PP-HT); včetně tvarovek; včetně dodávky a montáže</t>
  </si>
  <si>
    <t>bm</t>
  </si>
  <si>
    <t>"2NP" 7,4</t>
  </si>
  <si>
    <t>721174x02</t>
  </si>
  <si>
    <t>připojovací potrubí DN110, polypropylen (PP-HT); včetně tvarovek; včetně dodávky a montáže</t>
  </si>
  <si>
    <t>"2NP" 2,3</t>
  </si>
  <si>
    <t>721174x03</t>
  </si>
  <si>
    <t>odpadní potrubí DN50, polypropylen (PP-HT); včetně dodávky a montáže</t>
  </si>
  <si>
    <t>"1NP"  5,6</t>
  </si>
  <si>
    <t>"2NP"  8,6</t>
  </si>
  <si>
    <t>721174x04</t>
  </si>
  <si>
    <t>odpadní potrubí DN75, polypropylen (PP-HT); včetně dodávky a montáže</t>
  </si>
  <si>
    <t>"1NP"  4,6</t>
  </si>
  <si>
    <t>721174x05</t>
  </si>
  <si>
    <t>odpadní potrubí DN110, polypropylen (PP-HT); včetně dodávky a montáže</t>
  </si>
  <si>
    <t>"1NP"  26,3</t>
  </si>
  <si>
    <t>"2NP"  2,6</t>
  </si>
  <si>
    <t>721174x06</t>
  </si>
  <si>
    <t>kotvení pro potrubí DN50, dle výrobce potrubí; včetně dodávky a montáže</t>
  </si>
  <si>
    <t>"1NP"  12</t>
  </si>
  <si>
    <t>"2NP"  32</t>
  </si>
  <si>
    <t>721174x07</t>
  </si>
  <si>
    <t>kotvení pro potrubí DN75, dle výrobce potrubí; včetně dodávky a montáže</t>
  </si>
  <si>
    <t>"1NP"  10</t>
  </si>
  <si>
    <t>721174x08</t>
  </si>
  <si>
    <t>kotvení pro potrubí DN110, dle výrobce potrubí; včetně dodávky a montáže</t>
  </si>
  <si>
    <t>"1NP"  30</t>
  </si>
  <si>
    <t>"2NP"  3</t>
  </si>
  <si>
    <t>721174x09</t>
  </si>
  <si>
    <t>koleno DN50 -45°; polypropylen (PP-HT); včetně dodávky a montáže</t>
  </si>
  <si>
    <t>"1NP"  16</t>
  </si>
  <si>
    <t>721174x10</t>
  </si>
  <si>
    <t>koleno DN50 -87°; polypropylen (PP-HT); včetně dodávky a montáže</t>
  </si>
  <si>
    <t>"2NP"  7</t>
  </si>
  <si>
    <t>721174x11</t>
  </si>
  <si>
    <t>koleno DN75 -45°; polypropylen (PP-HT); včetně dodávky a montáže</t>
  </si>
  <si>
    <t>"1NP"  8</t>
  </si>
  <si>
    <t>721174x12</t>
  </si>
  <si>
    <t>koleno DN110 -45°; polypropylen (PP-HT); včetně dodávky a montáže</t>
  </si>
  <si>
    <t>"1NP"  19</t>
  </si>
  <si>
    <t>721174x12.1</t>
  </si>
  <si>
    <t>koleno DN110 -87°; polypropylen (PP-HT); včetně dodávky a montáže</t>
  </si>
  <si>
    <t>"2NP"  2</t>
  </si>
  <si>
    <t>721174x13</t>
  </si>
  <si>
    <t>odbočka DN50/50-45°; polypropylen (PP-HT); včetně dodávky a montáže</t>
  </si>
  <si>
    <t>"1NP"  1</t>
  </si>
  <si>
    <t>721174x14</t>
  </si>
  <si>
    <t>odbočka DN50/50-67°; polypropylen (PP-HT); včetně dodávky a montáže</t>
  </si>
  <si>
    <t>721174x15</t>
  </si>
  <si>
    <t>odbočka DN75/50-45°; polypropylen (PP-HT); včetně dodávky a montáže</t>
  </si>
  <si>
    <t>"1NP"  2</t>
  </si>
  <si>
    <t>721174x16</t>
  </si>
  <si>
    <t>odbočka DN110/50-45°; polypropylen (PP-HT); včetně dodávky a montáže</t>
  </si>
  <si>
    <t>721174x17</t>
  </si>
  <si>
    <t>odbočka DN110/75-45°; polypropylen (PP-HT); včetně dodávky a montáže</t>
  </si>
  <si>
    <t>721174x18</t>
  </si>
  <si>
    <t>odbočka DN110/110-45°; polypropylen (PP-HT); včetně dodávky a montáže</t>
  </si>
  <si>
    <t>"1NP"  4</t>
  </si>
  <si>
    <t>721174x19</t>
  </si>
  <si>
    <t>odbočka DN110/110-87°; polypropylen (PP-HT); včetně dodávky a montáže</t>
  </si>
  <si>
    <t>721174x20</t>
  </si>
  <si>
    <t>dvojitá odbočka DN110/110/110-67°; polypropylen (PP-HT); včetně dodávky a montáže</t>
  </si>
  <si>
    <t>721174x21</t>
  </si>
  <si>
    <t>redukce DN75/50 ; polypropylen (PP-HT); včetně dodávky a montáže</t>
  </si>
  <si>
    <t>721174x22</t>
  </si>
  <si>
    <t>redukce DN110/50 ; polypropylen (PP-HT); včetně dodávky a montáže</t>
  </si>
  <si>
    <t>721211x01</t>
  </si>
  <si>
    <t>Podlahová vpust pro sprchu DN50 s vodorovným odtokem, pevným izolačním límcem, sifonovou vložkou PRIMUS, s plastovým výškově stavitelným nástavcem s rámečkem 14 - 70mm / 123 x 123mm a mřížkou z nerezové oceli 115x115mm.; včetně dodávky a montáže</t>
  </si>
  <si>
    <t>"2NP"  1</t>
  </si>
  <si>
    <t>721211x02</t>
  </si>
  <si>
    <t>Podlahová vpust DN110 se svislým odtokem, pevným izolačním límcem, sifonovou vložkou PRIMUS, s plastovým výškově stavitelným nástavcem s rámečkem 14 - 70mm / 123 x 123mm a mřížkou z nerezové oceli 115x115mm.; včetně dodávky a montáže</t>
  </si>
  <si>
    <t>721211x03</t>
  </si>
  <si>
    <t>Podlahová vpust nerezová 400x800mm se svislým odtokem DN110, pozice odtoku dle prostupu na stavbě, se sifonovou vložkou; včetně dodávky a montáže</t>
  </si>
  <si>
    <t>721211x04</t>
  </si>
  <si>
    <t>Podlahová vpust nerezová 400x800mm se svislým odtokem DN110 s mříží 400x800MM , pozice odtoku dle prostupu na stavbě, se sifonovou vložkou; včetně dodávky a montáže</t>
  </si>
  <si>
    <t>721226x01</t>
  </si>
  <si>
    <t>Zápachová uzávěrka DN50 z polypropylenu; včetně dodávky a montáže</t>
  </si>
  <si>
    <t>721273x01</t>
  </si>
  <si>
    <t>větrací hlavice DN110; polypropylen (PP-HT); kompatibilní se střešní krytinou; včetně dodávky a montáže</t>
  </si>
  <si>
    <t>727111x01</t>
  </si>
  <si>
    <t>požární ucpávka pro potrubí DN50; včetně dodávky a montáže</t>
  </si>
  <si>
    <t>"1NP"  6</t>
  </si>
  <si>
    <t>727111x02</t>
  </si>
  <si>
    <t>požární ucpávka pro potrubí DN75; včetně dodávky a montáže</t>
  </si>
  <si>
    <t>"1NP"  3</t>
  </si>
  <si>
    <t>727111x03</t>
  </si>
  <si>
    <t>požární ucpávka pro potrubí DN110; včetně dodávky a montáže</t>
  </si>
  <si>
    <t>"1NP"  9</t>
  </si>
  <si>
    <t>721290111</t>
  </si>
  <si>
    <t>zkouška těsnosti potrubí</t>
  </si>
  <si>
    <t>"1NP"  36,5</t>
  </si>
  <si>
    <t>"2NP"  20,9</t>
  </si>
  <si>
    <t>721111x01</t>
  </si>
  <si>
    <t>vysekání drážky ve zdivu pro potrubí do DN50 (včetně vyplnění a zednického začištění na úrověň štuku po montáži potrubí)</t>
  </si>
  <si>
    <t>"2NP"  5,6</t>
  </si>
  <si>
    <t>721111x02</t>
  </si>
  <si>
    <t>vrtaný prostup pro potrubí DN50 (včetně vyplnění a zednického začištění na úrověň štuku po montáži potrubí)</t>
  </si>
  <si>
    <t>"1NP"  1,8</t>
  </si>
  <si>
    <t>721111x02.1</t>
  </si>
  <si>
    <t>vrtaný prostup pro potrubí DN75 (včetně vyplnění a zednického začištění na úrověň štuku po montáži potrubí)</t>
  </si>
  <si>
    <t>"1NP"  0,9</t>
  </si>
  <si>
    <t>721111x03</t>
  </si>
  <si>
    <t>vrtaný prostup pro potrubí DN110 (včetně vyplnění a zednického začištění na úrověň štuku po montáži potrubí)</t>
  </si>
  <si>
    <t>"1NP"  2,7</t>
  </si>
  <si>
    <t>721111x04</t>
  </si>
  <si>
    <t>osazení nové odbočky na stávající odpadní potrubí kanalizace</t>
  </si>
  <si>
    <t>721111x05</t>
  </si>
  <si>
    <t>napojení nově osazených zařizovacích předmětů na stávající potrubí kanalizace</t>
  </si>
  <si>
    <t>721111x06</t>
  </si>
  <si>
    <t>demontáž stávajících nevyužitých potrubí kanalizace DN40-DN110</t>
  </si>
  <si>
    <t>998721101</t>
  </si>
  <si>
    <t>přesun hmot</t>
  </si>
  <si>
    <t>722</t>
  </si>
  <si>
    <t>Vodovod (část dokumentace D1.4.100)</t>
  </si>
  <si>
    <t>722174x01</t>
  </si>
  <si>
    <t>potrubí studené vody PPR PN16 20x2,8, izolované (tl.13mm); včetně dodávky a montáže</t>
  </si>
  <si>
    <t>"2NP"  3,6</t>
  </si>
  <si>
    <t>722174x02</t>
  </si>
  <si>
    <t>potrubí studené vody PPR PN16 25x3,5, izolované (tl.13mm); včetně dodávky a montáže</t>
  </si>
  <si>
    <t>722174x03</t>
  </si>
  <si>
    <t>potrubí studené vody PPR PN16 32x4,4, izolované (tl.13mm); včetně dodávky a montáže</t>
  </si>
  <si>
    <t>"1NP"  11,2</t>
  </si>
  <si>
    <t>722174x04</t>
  </si>
  <si>
    <t>potrubí teplé vody a cirkulace PPR PN16 20x2,8, izolované (tl.13mm); včetně dodávky a montáže</t>
  </si>
  <si>
    <t>722174x05</t>
  </si>
  <si>
    <t>potrubí teplé vody a cirkulace PPR PN16 25x3,5, izolované (tl.20mm); včetně dodávky a montáže</t>
  </si>
  <si>
    <t>722174x06</t>
  </si>
  <si>
    <t>potrubí teplé vody a cirkulace PPR PN16 32x4,4, izolované (tl.25mm); včetně dodávky a montáže</t>
  </si>
  <si>
    <t>722174x07</t>
  </si>
  <si>
    <t>kotvení plastového potrubí D20, dle výrobce potrubí; včetně dodávky a montáže</t>
  </si>
  <si>
    <t>"2NP"  16</t>
  </si>
  <si>
    <t>722174x08</t>
  </si>
  <si>
    <t>kotvení plastového potrubí D25, dle výrobce potrubí; včetně dodávky a montáže</t>
  </si>
  <si>
    <t>"1NP"  116</t>
  </si>
  <si>
    <t>"2NP"  36</t>
  </si>
  <si>
    <t>722174x09</t>
  </si>
  <si>
    <t>kotvení plastového potrubí D32, dle výrobce potrubí; včetně dodávky a montáže</t>
  </si>
  <si>
    <t>"1NP"  48</t>
  </si>
  <si>
    <t>722220x10</t>
  </si>
  <si>
    <t>rohový ventil DN15; chrom; včetně dodávky a montáže</t>
  </si>
  <si>
    <t>"2NP"  12</t>
  </si>
  <si>
    <t>722220x11</t>
  </si>
  <si>
    <t>přímý ventil DN15; chrom; včetně dodávky a montáže</t>
  </si>
  <si>
    <t>722220x12</t>
  </si>
  <si>
    <t>"2NP"  5</t>
  </si>
  <si>
    <t>722220x13</t>
  </si>
  <si>
    <t>KK DN20 s přip. hadice; včetně dodávky a montáže</t>
  </si>
  <si>
    <t>722220x14</t>
  </si>
  <si>
    <t>KK DN20; včetně dodávky a montáže</t>
  </si>
  <si>
    <t>722220x15</t>
  </si>
  <si>
    <t>KK DN25; včetně dodávky a montáže</t>
  </si>
  <si>
    <t>722111x16</t>
  </si>
  <si>
    <t>vrtaný prostup DN20 (včetně vyplnění a zednického začištění na úrověň štuku po montáži potrubí)</t>
  </si>
  <si>
    <t>"1NP"  7,2</t>
  </si>
  <si>
    <t>722111x17</t>
  </si>
  <si>
    <t>vrtaný prostup DN25 (včetně vyplnění a zednického začištění na úrověň štuku po montáži potrubí)</t>
  </si>
  <si>
    <t>722111x18</t>
  </si>
  <si>
    <t>vysekání drážky ve zdivu pro izolované plastové potrubí DN20 (včetně vyplnění a zednického začištění na úrověň štuku po montáži potrubí)</t>
  </si>
  <si>
    <t>"2NP"  7,2</t>
  </si>
  <si>
    <t>722111x19</t>
  </si>
  <si>
    <t>vysekání drážky ve zdivu pro izolované plastové potrubí DN25 (včetně vyplnění a zednického začištění na úrověň štuku po montáži potrubí)</t>
  </si>
  <si>
    <t>"2NP"  16,8</t>
  </si>
  <si>
    <t>722290x020</t>
  </si>
  <si>
    <t>zkoušky potrubí - tlaková a těsnosti; desinfekce potrubí</t>
  </si>
  <si>
    <t>"1NP"  79,8</t>
  </si>
  <si>
    <t>"2NP"  24</t>
  </si>
  <si>
    <t>998722111</t>
  </si>
  <si>
    <t>Zařizovací předměty</t>
  </si>
  <si>
    <t>725111x01</t>
  </si>
  <si>
    <t>WC - závěsná záchodová mísa, stavební souprava pro předstěnovou montáž pro závěsné záchodové mísy + nádržka a ovládací tlačítko, spojovací a kotvící materiál, sedátko pro závěsnou záchodovou mísu (včetně dodávky, osazení zař. předmětu a napojení na rozvody vody a kanalizace)</t>
  </si>
  <si>
    <t>725111x02</t>
  </si>
  <si>
    <t>Ug - umyvadlo keramické bílé pro gatroprovoz; stojánková páková baterie s dlouhou pákou; odpadní ventil 5/4"pro umyvadla se zátkou a řetízkem, šroub dlouhý(60mm), připojovací závit 5/4", sifon nerez (včetně dodávky, osazení zař. předmětu a napojení na rozvody vody a kanalizace)</t>
  </si>
  <si>
    <t>725111x03</t>
  </si>
  <si>
    <t>U1 - umyvadlo keramické bílé; stojánková páková baterie s dlouhou pákou; odpadní ventil 5/4"pro umyvadla se zátkou a řetízkem, šroub dlouhý(60mm), připojovací závit 5/4", sifon nerez (včetně dodávky, osazení zař. předmětu a napojení na rozvody vody a kanalizace)</t>
  </si>
  <si>
    <t>725111x04</t>
  </si>
  <si>
    <t>U2 - umyvadlo keramické bílé; stojánková páková baterie; odpadní ventil 5/4"pro umyvadla se zátkou a řetízkem, šroub dlouhý(60mm), připojovací závit 5/4", sifon nerez (včetně dodávky, osazení zař. předmětu a napojení na rozvody vody a kanalizace)</t>
  </si>
  <si>
    <t>725111x05</t>
  </si>
  <si>
    <t>S - nástěnná sprchová baterie, včetně sprchovacího setu; včetně propojení (včetně dodávky a napojení na rozvody vody a kanalizace)</t>
  </si>
  <si>
    <t>725111x06</t>
  </si>
  <si>
    <t>VL -Keramická výlevka bílá s plastovou sklopnou mříží, nástěnná páková baterie pro výlevku, (včetně osazení zař. předmětu a napojení na rozvody vody a kanalizace)</t>
  </si>
  <si>
    <t>725111x07</t>
  </si>
  <si>
    <t>napojené nového potrubí na stávající vodovod</t>
  </si>
  <si>
    <t>725111x08</t>
  </si>
  <si>
    <t>napojení nově osazených zařizovacích předmětů na stávající potrubí vodovodu</t>
  </si>
  <si>
    <t>725111x09</t>
  </si>
  <si>
    <t>demontáž stávajících nevyužitých potrubí vodovodu DN15-DN32</t>
  </si>
  <si>
    <t>998725111</t>
  </si>
  <si>
    <t>D1.04.200 - VZT - Vzduchotechnika</t>
  </si>
  <si>
    <t>751x01 - Zař.č.1  - Kuchyň</t>
  </si>
  <si>
    <t>751x02 - Zař.č.2 - Hygienická zařízení</t>
  </si>
  <si>
    <t>751x03 - Zař.č.3 - sklad potravin</t>
  </si>
  <si>
    <t>751x04 - Zař.č.4 - ostatní</t>
  </si>
  <si>
    <t>751x01</t>
  </si>
  <si>
    <t>Zař.č.1  - Kuchyň</t>
  </si>
  <si>
    <t>751x01001</t>
  </si>
  <si>
    <t>POL 1-1 - kompletní vzduchotechnická jednotka parapetní provedení, akustický plášť, filtrace - G4, deskový rekuperační výměník s obtokem, ventilátory přívodu a odvodu vzduchu V=4000m3/hod., dpext=250 Pa, EC motory, 4xpružná manžeta, uzavírací klapka těsná na sání a výtlaku, sifony, konstantní průtok vzduchu, zprovoznění jednotky. Do strojovny dopravit v rozebraném stavu a na místě složit. Rozměry max. dle výkresové dokumentace, hlučnost - max. akustický výkon sání 71dB(A), přívod 94dB(A), odvod 66dB(A), výfuk 86dB(A) do okolí 67dB(A), včetně kompletní digitální MaR, kabeláže, čidel, pohonů, ovladač, ethernetové připojení, kabel do 6-ti metrů, naprogramování, zprovoznění dle technické zprávy vzduchotechniky.</t>
  </si>
  <si>
    <t>kpl</t>
  </si>
  <si>
    <t>751x01002</t>
  </si>
  <si>
    <t>POL 1-2 - protidešťová žaluzie 630x1000, RAL dle fasády</t>
  </si>
  <si>
    <t>751x01003</t>
  </si>
  <si>
    <t>POL 1-3 - výfukový kus 500x630 s ochranným sítem</t>
  </si>
  <si>
    <t>751x01004</t>
  </si>
  <si>
    <t>POL 1-4 - tlumič hluku deskový 100x395x1000.1</t>
  </si>
  <si>
    <t>751x01005</t>
  </si>
  <si>
    <t>POL 1-5 - tlumič hluku deskový 100x495x1000.1 do svislého potrubí</t>
  </si>
  <si>
    <t>751x01006</t>
  </si>
  <si>
    <t>POL 1-6 - tlumič hluku deskový 100x495x1500.1</t>
  </si>
  <si>
    <t>751x01007</t>
  </si>
  <si>
    <t>POL 1-7 - tkaninové potrubí šité na míru, tvar půlkruh, rozměr 500mm, délka 6900mm, zaslepení, zip, 2306m3/hod., použitelný přetlak 100Pa, přechod na čtyřhran 500x315/350, tkanina 100% polyester, pratelná v pračce, barva světle šedá, montážní materiál , mikroperforace</t>
  </si>
  <si>
    <t>751x01008</t>
  </si>
  <si>
    <t>POL 1-8 - tkaninové potrubí šité na míru, tvar půlkruh, rozměr 500mm, délka 2500mm, zaslepení, zip, 720m3/hod., použitelný přetlak 100Pa, přechod na čtyřhran 500x315/350, tkanina 100% polyester, pratelná v pračce, barva světle šedá, montážní materiál , mikroperforace</t>
  </si>
  <si>
    <t>751x01009</t>
  </si>
  <si>
    <t>POL 1-9 - tkaninové potrubí šité na míru, tvar půlkruh, rozměr 500mm, délka 3300mm, zaslepení, zip, 974m3/hod., použitelný přetlak 100Pa, přechod na čtyřhran 500x315/350, tkanina 100% polyester, pratelná v pračce, barva světle šedá, montážní materiál , mikroperforace</t>
  </si>
  <si>
    <t>751x01010</t>
  </si>
  <si>
    <t>POL 1-10 - kuchyňský zákryt stěnový z nerez.plechu, rozměr 1150x1000x700mm, lapače tuku, hrdlo 125x315</t>
  </si>
  <si>
    <t>751x01011</t>
  </si>
  <si>
    <t>POL 1-11 - kuchyňský zákryt z nerez.plechu, rozměr 1900x1000x700mm, lapače tuku, osvětlení, svorkovnice osvětlení mimo digestoř, hrdlo 250x315</t>
  </si>
  <si>
    <t>751x01012</t>
  </si>
  <si>
    <t>POL 1-12 - požární klapka 500x400 s požární odolností 90 minut a s koncovým spinačem polohy</t>
  </si>
  <si>
    <t>751x01013</t>
  </si>
  <si>
    <t>kontrolní a čistící otvor na potrubí 400x250</t>
  </si>
  <si>
    <t>751x01014</t>
  </si>
  <si>
    <t>hluková izolace z minerální plsti tl.60mm s povrchovou úpravou pozink. plechem tl.0,6mm</t>
  </si>
  <si>
    <t>751x01015</t>
  </si>
  <si>
    <t>požární izolace z minerální plsti tl.40mm s povrchovou úpravou Al folií a s požární odolností 30 minut</t>
  </si>
  <si>
    <t>751x01016</t>
  </si>
  <si>
    <t>tepelná izolace z minerální plsti tl.40mm s povrchovou úpravou Al folií</t>
  </si>
  <si>
    <t>751x01017</t>
  </si>
  <si>
    <t>vzduchotechnické potrubí z pozink.plechu sk.I, těsné dle ON120405/50% tvarovek- sací a přívodní potrubí, dotěsnění prostupu 630x1000 požární ucpávkou</t>
  </si>
  <si>
    <t>751x01018</t>
  </si>
  <si>
    <t>vzduchotechnické potrubí z pozink.plechu sk.I, vodotěsné dle ON120405/50% tvarovek - odsávací a výfukové potrubí</t>
  </si>
  <si>
    <t>751x01019</t>
  </si>
  <si>
    <t>nerez plech pro uzavření meziprostoru mezi stropem a vrchem digestoří</t>
  </si>
  <si>
    <t>751x01020</t>
  </si>
  <si>
    <t>spojovací, těsnící a montážní materiál</t>
  </si>
  <si>
    <t>kg</t>
  </si>
  <si>
    <t>751x02</t>
  </si>
  <si>
    <t>Zař.č.2 - Hygienická zařízení</t>
  </si>
  <si>
    <t>751x02001</t>
  </si>
  <si>
    <t>POL 2-1 - Stěnový ventilátor axiální, vel.160, V=200m3/hod., dpext=50Pa, vestavěný doběh, kuličková ložiska, IP45</t>
  </si>
  <si>
    <t>751x02002</t>
  </si>
  <si>
    <t>POL 2-2 - přetlaková klapka samočinná kovová, vel. 160, RAL dle fasády</t>
  </si>
  <si>
    <t>751x02003</t>
  </si>
  <si>
    <t>POL 2-3 - potrubní ventilátor diagonální vel.160, V= 280m3/hod., dpext= 170Pa</t>
  </si>
  <si>
    <t>751x02004</t>
  </si>
  <si>
    <t>POL 2-4 - přetlaková klapka samočinná kovová, vel. 160, RAL dle fasády</t>
  </si>
  <si>
    <t>751x02005</t>
  </si>
  <si>
    <t>POL 2-5 - talířový ventil odsávací DN100</t>
  </si>
  <si>
    <t>751x02006</t>
  </si>
  <si>
    <t>POL 2-6 - talířový ventil odsávací DN125</t>
  </si>
  <si>
    <t>751x02007</t>
  </si>
  <si>
    <t>POL 2-7 - stěnová mřížka uzavřená s roztečí lamel 20mm o rozměru 400x200</t>
  </si>
  <si>
    <t>751x02008</t>
  </si>
  <si>
    <t>akustická hadice sono DN160</t>
  </si>
  <si>
    <t>751x02009</t>
  </si>
  <si>
    <t>vzduchotechnické potrubí z pozink.plechu SPIRO DN100-160/ 20% tvarovek</t>
  </si>
  <si>
    <t>751x02010</t>
  </si>
  <si>
    <t>751x03</t>
  </si>
  <si>
    <t>Zař.č.3 - sklad potravin</t>
  </si>
  <si>
    <t>751x03001</t>
  </si>
  <si>
    <t>POL 3-1 - kondenzační jednotka chlazení pro technickou místnost, chladící výkon 3,0kW, invertor, zimní provoz, R410a</t>
  </si>
  <si>
    <t>751x03002</t>
  </si>
  <si>
    <t>POL3-2 - nástěnná chladící jednotka k pozici 3-1, infraovladač</t>
  </si>
  <si>
    <t>751x03003</t>
  </si>
  <si>
    <t>Cu potrubí chladiva 6/10i izolované chladírenskou izolací, komunikační kabel</t>
  </si>
  <si>
    <t>751x03004</t>
  </si>
  <si>
    <t>zkoušky, čištění, tlakování, R410a</t>
  </si>
  <si>
    <t>751x03005</t>
  </si>
  <si>
    <t>751x04</t>
  </si>
  <si>
    <t>Zař.č.4 - ostatní</t>
  </si>
  <si>
    <t>751x04001</t>
  </si>
  <si>
    <t>Doprava zařízení</t>
  </si>
  <si>
    <t>751x04002</t>
  </si>
  <si>
    <t>Přesuny do výšek</t>
  </si>
  <si>
    <t>751x04003</t>
  </si>
  <si>
    <t>Přesuny</t>
  </si>
  <si>
    <t>751x04004</t>
  </si>
  <si>
    <t>Příprava ke komplexnímu vyzkoušení, oživení a vyregulování zařízení</t>
  </si>
  <si>
    <t>hod</t>
  </si>
  <si>
    <t>751x04005</t>
  </si>
  <si>
    <t>Vypracování protokolu o proměření a vyregulování</t>
  </si>
  <si>
    <t>751x04006</t>
  </si>
  <si>
    <t>Komplexní vyzkoušení zařízení</t>
  </si>
  <si>
    <t>751x04007</t>
  </si>
  <si>
    <t>Zaškolení obsluhy</t>
  </si>
  <si>
    <t>751x04008</t>
  </si>
  <si>
    <t>Vypracování provozních předpisů</t>
  </si>
  <si>
    <t>D1.04.300 - VYT - Vytápění</t>
  </si>
  <si>
    <t xml:space="preserve">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Poznámky pro profesi VYTÁPĚNÍ:  1. Všechno zařízení na potrubí topné vody (armatury, potrubí, čerpadla, atd.) musí být pro top-nou vodu do 100oC, PN6, kvalita materiálu armatur mosaz ev. lepší 2. Nedílnou součástí výpisu materiálu je také technická zpráva a výkresy 3. Barva otopných těles bílá není-li označeno jinak,barvu otopných těles před objednáním nechat odsouhlasit investorem 4. Izolace pro potrubí pro uložení do podlah a do stěn musí být určená pro zabetonování (povr-chová úprava izolace) tento výpis materiálu neslouží jako dílenská dokumentace 5. Tento výpis materiálu neslouží jako dílenská dokumentace 6. V případě použití jiných materiálů a zařízení než je zde uvedeno je nutno ověřit technické parametry nových použitých materiálů a zařízení tak, aby parametry nových materiálů a za-řízení byly stejné či lepší než navržených 7. Rozvody potrubí (měděné, PEX/Al/PEX) jsou vč. fitinek, redukcí, přechodek, adaptérů atd., ceny za potrubí a za armatury jsou vč.montáží 8. Potrubí bude uloženo a upevněno na konzoly a držáky, které budou provedeny certifi-kovaným systémem. Potrubí otopné vody bude uloženo do objímek s pryžovou vložkou. Ulo-žení a upevnění potrubí je komplet dodávka vč. potřebných konstrukcí k upevnění a uložení na stavební konstrukce. Upevnění potrubí vč. prostupů stropem a stěnami musí umožnit jeho pohyb z důvodů dilatace. Závěsy pro potrubí budou uloženy, připevněny na konstrukce uchycené ke staveb-ném konstrukcím.Kotvení trubních rozvodů musí být navrženo a provedeno tak, aby nemohlo dojít k samovolnému uvolnění spojovacích prostředků (např. vlivem vibrací, dynamickým pulsováním média, či tepelnou roztažností potrubí), veškeré kotevní a spojovací prostředky musí být provedeny s ochranou proti samovolnému povolení (kontramatky, pérovky, či jiná mechanická ochrana).. Veškeré prostupy instalací mezi požárními úseky musí být provedeny a utěsněny v souladu s ČSN 73 0804 a ČSN 73 0810 (na požární odolnost stejnou jako má požárně dělicí konstrukce, kterou instalace prostupují). Prostupy plastových potrubí požárně dělicími konstrukcemi musí být opatřeny požárními manžetami v souladu s ČSN 73 0810. Veškeré protipožární utěsnění prostupů budou provedeny jednotným systémem, prostupy budou vč. příslušných certifikátů. </t>
  </si>
  <si>
    <t xml:space="preserve">    731 - Ústřední vytápění - kotelny</t>
  </si>
  <si>
    <t xml:space="preserve">    732 - Ústřední vytápění - strojovny</t>
  </si>
  <si>
    <t xml:space="preserve">    733 - Ústřední vytápění - potrubí</t>
  </si>
  <si>
    <t xml:space="preserve">    734 - Ústřední vytápění - armatury</t>
  </si>
  <si>
    <t xml:space="preserve">    735 - Ústřední vytápění - otopná tělesa</t>
  </si>
  <si>
    <t>OST - Ostatní</t>
  </si>
  <si>
    <t>713411151</t>
  </si>
  <si>
    <t>Izolace tepelné potrubí, potrubí měděné, dod+mtz, komplet</t>
  </si>
  <si>
    <t>-602033681</t>
  </si>
  <si>
    <t>Poznámka k položce:
Všechno měděné potrubí pro vzduchotechniku (mimo expanzního potrubí) bude izolováno návlekovou izolací - tl. 20mm pro potrubí DN15,20, tl.30mm pro potrubí DN25,32,40, tl.50mm pro potrubí DN50,65,80. Izolace potrubí bude použita taková, která má součinitel tepelné vodivosti λ 0,040W/m.K a lepší, budou pou-žity trubice trubkové izolace z kamenné vlny kašírovaných hliníkovou fólií.
Nová potrubí měděná při prostupu stropem, v podlaze a všechno nové potrubí v 1.PP budou izolována návlekovou izolací tl.15mm. Návleková izolace potrubí bude použita taková, která má souči-nitel tepelné vodivosti λ 0,040 W/m.K a lepší, budou použity trubice dutého profilu z pěnové-ho polyetylenu laminované povrchovou ochrannou polyetylenovou tkaninou (pro osazení do podlah, pro zalití do betonu a do stěn musí být izolace opatřena ochrannou vrstvou).</t>
  </si>
  <si>
    <t>731</t>
  </si>
  <si>
    <t>Ústřední vytápění - kotelny</t>
  </si>
  <si>
    <t>731249211</t>
  </si>
  <si>
    <t>Montáž rychlovyhřívacích agregátů na plynná paliva</t>
  </si>
  <si>
    <t>-1543631357</t>
  </si>
  <si>
    <t>Kotel plynový do 20,5kW</t>
  </si>
  <si>
    <t>-375224791</t>
  </si>
  <si>
    <t>Poznámka k položce:
Kotel plynový nástěnný teplovodní, provedení s uzavřenou spalovací komo-rou, kondenzační, výkon 3 - 20,5 kW, účinnost min.95%, pro zemní plyn, rozměry 440x276 x výška 750mm, s vestavěným pojistným ventilem 3 bar, s vestavěným kotlovým čerpadlem, vč. koaxiálního odkouření 125/80 stře-chou, el. napojení 230V, do 200 W, třída NOx 5. Kotel bude řízen kotlovým termostatem a spínán dle požadavku regulace vzd. jednotky ... referenční výrobek Immergas Victrix 20 X TT 2 ErP</t>
  </si>
  <si>
    <t>Odkouření pro kotle, 80/125, vč. MTZ</t>
  </si>
  <si>
    <t>-1085801688</t>
  </si>
  <si>
    <t>Poznámka k položce:
koaxiální odkouření 125/80 střechou, svislé (pod stropem změna trasy=2x koleno), vč. napojení na kotel, vč. systémového prostupu střechou, vč. komínové hlavice, vč. upevnění a uložení, vč. systémových prvků, vč. komínové revize, vč. montáží. POZOR - koordinovat s prováděním prostupu stavební částí (prostup, izolování-napojení izolace atd.)</t>
  </si>
  <si>
    <t>Napojení kotle na kanalizaci - odvod kondenzátu do sifonu kanalizace (napojení na kotel, vč. hadic a potrubí)</t>
  </si>
  <si>
    <t>-1210401461</t>
  </si>
  <si>
    <t>Neutralizační patrona pro kond.kotle do 30kW, vč. náplně - referenční výrobek dod. Ivar CS, typ Ivar.neutralizer, vč. MTZ</t>
  </si>
  <si>
    <t>-1057170877</t>
  </si>
  <si>
    <t>Napouštěcí zařízení topného systému (pro přímé napojení topného systému na potrubí pitné vody, vč. systémového oddělovacího členu), DN15, se šroubením, PN10, vč.mtz</t>
  </si>
  <si>
    <t>470830839</t>
  </si>
  <si>
    <t>Poznámka k položce:
Doplňovací zařízení DN15 – souprava pro přímé napojení topného systému na potrubí pitné vody, vč. systémového oddělovacího členu typ BA podle DIN EN12729, PN10, 230 V, při výpadku el. proudu se uzavře, automatické přerušení doplňování při překročení doby doplňování nebo počtu cyklů doplňování, vč. filtru, tlakového čidla, kulového kohoutu s elpohonem, vč. redukčního ventilu, vč. externího tlakového čidla ...referenční výrobek Reflex Fillcontrol</t>
  </si>
  <si>
    <t>Stavební výpomoce = součinnost se stavebními pracemi při provedení prostupu pro odkouření, střechou</t>
  </si>
  <si>
    <t>595057153</t>
  </si>
  <si>
    <t>732</t>
  </si>
  <si>
    <t>Ústřední vytápění - strojovny</t>
  </si>
  <si>
    <t>732199100</t>
  </si>
  <si>
    <t>Ostatní-orientační, popisné, směrové štítky (popisné 3x, směry toku 5x)</t>
  </si>
  <si>
    <t>-8935995</t>
  </si>
  <si>
    <t>732331621</t>
  </si>
  <si>
    <t>Expanzní nádoba tlaková, uzavřená, s membránou, objem 8 l, PN6, hrdlo DN20, průměr 206mm, vč. MTZ</t>
  </si>
  <si>
    <t>1474689795</t>
  </si>
  <si>
    <t>Vodoměr na doplňování, pro studenou vodu, DN15, průtok 1,5m3/h, PN10, vč. mtz</t>
  </si>
  <si>
    <t>1301996450</t>
  </si>
  <si>
    <t>Magnetický odkalovací filtr - referenční výrobek Magnaclean Micro 2, DN25, s možností aplikovat chemii pro úpravu topné vody přímo do filtru, vč. upevnění, dod. s kotlem</t>
  </si>
  <si>
    <t>453796759</t>
  </si>
  <si>
    <t>Sada na měření tvrdosti vody</t>
  </si>
  <si>
    <t>2044471887</t>
  </si>
  <si>
    <t>732429119</t>
  </si>
  <si>
    <t>Uvedení zařízení do chodu (kotle, regulace, doplňování, otopný systém)</t>
  </si>
  <si>
    <t>1188048708</t>
  </si>
  <si>
    <t>733</t>
  </si>
  <si>
    <t>Ústřední vytápění - potrubí</t>
  </si>
  <si>
    <t>733110806</t>
  </si>
  <si>
    <t>Stavební výpomoce = prostupy pro potrubí, vč. začištění po osazení potrubí atd. (vč. potřebného materiálu)</t>
  </si>
  <si>
    <t>-1949308817</t>
  </si>
  <si>
    <t>733110808</t>
  </si>
  <si>
    <t>Uložení, upevnění potrubí topné vody, objímky z pryžovou vložkou, vč. potřebných závěsů, vč. montáží</t>
  </si>
  <si>
    <t>-875798765</t>
  </si>
  <si>
    <t>733110809</t>
  </si>
  <si>
    <t>Protipožární utěsnění prostupů potrubí mezi požárními úseky, vč. atestů a certifikátů</t>
  </si>
  <si>
    <t>-1060586761</t>
  </si>
  <si>
    <t>733110811</t>
  </si>
  <si>
    <t>Demontáž stávajícího napojení stávající vzd.jednotky (potrubí,armatury,uložení potrubí), vč. odvozu do šrotu a na skládku</t>
  </si>
  <si>
    <t>2105528680</t>
  </si>
  <si>
    <t>733223203</t>
  </si>
  <si>
    <t>Potrubí měděné tvrdé spojované tvrdým pájením D 18x1</t>
  </si>
  <si>
    <t>CS ÚRS 2017 01</t>
  </si>
  <si>
    <t>85813664</t>
  </si>
  <si>
    <t>733223204</t>
  </si>
  <si>
    <t>Potrubí měděné tvrdé spojované tvrdým pájením D 22x1</t>
  </si>
  <si>
    <t>1982895967</t>
  </si>
  <si>
    <t>733223205</t>
  </si>
  <si>
    <t>Potrubí měděné tvrdé spojované tvrdým pájením D 28x1,5</t>
  </si>
  <si>
    <t>1489819299</t>
  </si>
  <si>
    <t>733223206</t>
  </si>
  <si>
    <t>Potrubí měděné tvrdé spojované tvrdým pájením D 35x1,5</t>
  </si>
  <si>
    <t>511445636</t>
  </si>
  <si>
    <t>733224223</t>
  </si>
  <si>
    <t>Příplatek k potrubí měděnému za zhotovení přípojky z trubek měděných D 18x1</t>
  </si>
  <si>
    <t>CS ÚRS 2010 02</t>
  </si>
  <si>
    <t>-606596397</t>
  </si>
  <si>
    <t>733224226</t>
  </si>
  <si>
    <t>Příplatek k potrubí měděnému za zhotovení přípojky z trubek měděných D 35x1,5</t>
  </si>
  <si>
    <t>-1495537538</t>
  </si>
  <si>
    <t>733291101</t>
  </si>
  <si>
    <t>Zkouška těsnosti potrubí měděné do D 35x1,5</t>
  </si>
  <si>
    <t>1909354990</t>
  </si>
  <si>
    <t>734</t>
  </si>
  <si>
    <t>Ústřední vytápění - armatury</t>
  </si>
  <si>
    <t>734211128</t>
  </si>
  <si>
    <t>Regulační uzel (ventil s el.pohonem, čerpadlo, armatury) - komplet dodávka se vzd. jednotkou, zde MTZ</t>
  </si>
  <si>
    <t>2037994595</t>
  </si>
  <si>
    <t>734211129</t>
  </si>
  <si>
    <t>Ventil závitový odvzdušňovací G 1/2 PN 14 do 120°C automatický se zpětnou klapkou</t>
  </si>
  <si>
    <t>-1594537532</t>
  </si>
  <si>
    <t>734220107</t>
  </si>
  <si>
    <t>Ventil závitový regulační přímý G 1 PN 10 do 100°C vyvažovací, se stupnicí, s měřícími vsuvkami, s vypouštěním, kv6,4</t>
  </si>
  <si>
    <t>1526172278</t>
  </si>
  <si>
    <t>734221560</t>
  </si>
  <si>
    <t>Ventil závitový termostatický přímý dvouregulační G 1/2 PN 16 do 110°C bez hlavice ovládání, vč. koncovky pro napojení na měděné potrubí - použít ventil stejného druhu, jako jsou stávající ventily v objektu</t>
  </si>
  <si>
    <t>-1826683288</t>
  </si>
  <si>
    <t>734251215</t>
  </si>
  <si>
    <t>Ventil závitový pojistný rohový DN15/20, otv. přetlak 300 kPa. výtokový součinitel 0,444</t>
  </si>
  <si>
    <t>-2040222760</t>
  </si>
  <si>
    <t>734261737</t>
  </si>
  <si>
    <t>Hlavice termostatická, pro ventily k tělesům klasik</t>
  </si>
  <si>
    <t>1436195976</t>
  </si>
  <si>
    <t>734261750</t>
  </si>
  <si>
    <t>Šroubení regulační radiátorové přímé G 1/2 s vypouštěním, PN10 - použít šroubení stejného druhu, jako jsou stávající šroubení v objektu</t>
  </si>
  <si>
    <t>205214825</t>
  </si>
  <si>
    <t>734291123</t>
  </si>
  <si>
    <t>Kohout plnící a vypouštěcí G 1/2 PN 10 do 110°C závitový</t>
  </si>
  <si>
    <t>1871144441</t>
  </si>
  <si>
    <t>734291242</t>
  </si>
  <si>
    <t>Filtr závitový přímý G 1/2 PN 16 do 130°C s vnitřními závity</t>
  </si>
  <si>
    <t>1322802136</t>
  </si>
  <si>
    <t>734291245</t>
  </si>
  <si>
    <t>Filtr závitový přímý G 1 1/4 PN 16 do 130°C s vnitřními závity</t>
  </si>
  <si>
    <t>-783672341</t>
  </si>
  <si>
    <t>734292772</t>
  </si>
  <si>
    <t>Kohout kulový přímý G 1/2 PN 42 do 185°C plnoprůtokový s koulí DADO vnitřní závit</t>
  </si>
  <si>
    <t>-825924752</t>
  </si>
  <si>
    <t>734292773</t>
  </si>
  <si>
    <t>Kohout kulový přímý G 3/4 PN 42 do 185°C plnoprůtokový s koulí DADO vnitřní závit</t>
  </si>
  <si>
    <t>826218813</t>
  </si>
  <si>
    <t>734292775</t>
  </si>
  <si>
    <t>Kohout kulový přímý G 1 1/4 PN 42 do 185°C plnoprůtokový s koulí DADO vnitřní závit</t>
  </si>
  <si>
    <t>560906415</t>
  </si>
  <si>
    <t>734411139</t>
  </si>
  <si>
    <t>Teploměr technický s pevným stonkem a jímkou, 0-120 st.C (dl.stonku 60mm)</t>
  </si>
  <si>
    <t>978925555</t>
  </si>
  <si>
    <t>734421130.1</t>
  </si>
  <si>
    <t>Tlakoměr nízkotlaký kruhový D 160 spodní připojení, vč. manom.kohoutu a smyčky, rozsah 0-600 kPa..1x, rozsah 0-1,6MPa...1x</t>
  </si>
  <si>
    <t>855948109</t>
  </si>
  <si>
    <t>735</t>
  </si>
  <si>
    <t>Ústřední vytápění - otopná tělesa</t>
  </si>
  <si>
    <t>735000912</t>
  </si>
  <si>
    <t>Vyregulování systému</t>
  </si>
  <si>
    <t>-1865404928</t>
  </si>
  <si>
    <t>735000913</t>
  </si>
  <si>
    <t>Vypuštění, napuštění, odvzdušnění systému</t>
  </si>
  <si>
    <t>-1112740267</t>
  </si>
  <si>
    <t>735151575</t>
  </si>
  <si>
    <t>Otopné těleso panelové dvoudeskové 2 přídavné přestupní plochy výška/délka 600/800 mm výkon 1343 W</t>
  </si>
  <si>
    <t>455236801</t>
  </si>
  <si>
    <t>735151577</t>
  </si>
  <si>
    <t>Otopné těleso panelové dvoudeskové 2 přídavné přestupní plochy výška/délka 600/1000 mm výkon 1679 W</t>
  </si>
  <si>
    <t>-527909548</t>
  </si>
  <si>
    <t>735159350</t>
  </si>
  <si>
    <t>Montáž otopných těles panelových dvouřadých délky do 1500 mm</t>
  </si>
  <si>
    <t>-395251091</t>
  </si>
  <si>
    <t>783425428</t>
  </si>
  <si>
    <t>Nátěry potrubí (neizolovaného měděného)</t>
  </si>
  <si>
    <t>-1403667425</t>
  </si>
  <si>
    <t>Poznámka k položce:
Pod izolací bude potrubí měděné bez nátěru, neizolované potrubí bude natřeno zá-kladním nátěrem a syntetickým dvojnásobným nátěrem s 1x emailováním. Kotle, čerpadla, armatury, otopná tělesa jsou dodávány s konečným nátěrem.</t>
  </si>
  <si>
    <t>OST</t>
  </si>
  <si>
    <t>Ostatní</t>
  </si>
  <si>
    <t>77777h</t>
  </si>
  <si>
    <t>Topná zkouška, zaškolení obsluhy</t>
  </si>
  <si>
    <t>h</t>
  </si>
  <si>
    <t>512</t>
  </si>
  <si>
    <t>-236503571</t>
  </si>
  <si>
    <t>77778h</t>
  </si>
  <si>
    <t>Dokumentace dílenská a dokumentace skut. provedení</t>
  </si>
  <si>
    <t>1681615451</t>
  </si>
  <si>
    <t>D1.04.600 - PLYN - Plynová zařízení</t>
  </si>
  <si>
    <t>723 - Plynová zařízení (část dokumentace D1.4.100)</t>
  </si>
  <si>
    <t>723</t>
  </si>
  <si>
    <t>Plynová zařízení (část dokumentace D1.4.100)</t>
  </si>
  <si>
    <t>723000x01</t>
  </si>
  <si>
    <t>ocelové potrubí DN20; včetně dodávky a montáže</t>
  </si>
  <si>
    <t>"1NP"  6,5</t>
  </si>
  <si>
    <t>"2NP"  2,3</t>
  </si>
  <si>
    <t>723000x02</t>
  </si>
  <si>
    <t>kotvení pro potrubí DN20, dle výrobce potrubí; včetně dodávky a montáže</t>
  </si>
  <si>
    <t>"1NP"  13</t>
  </si>
  <si>
    <t>723000x03</t>
  </si>
  <si>
    <t>kulový kohout DN20; včetně dodávky a montáže</t>
  </si>
  <si>
    <t>723000x04</t>
  </si>
  <si>
    <t>kulový kohout DN50; včetně dodávky a montáže</t>
  </si>
  <si>
    <t>723000x05</t>
  </si>
  <si>
    <t>nátěr žluté barvy pro potrubí</t>
  </si>
  <si>
    <t>723000x06</t>
  </si>
  <si>
    <t>vrtaný prostup pro potrubí DN20 (včetně vyplnění a zednického začištění na úrověň štuku po montáži potrubí)</t>
  </si>
  <si>
    <t>"1NP"  0,5</t>
  </si>
  <si>
    <t>723000x07</t>
  </si>
  <si>
    <t>napojení nového ocelového potrubí DN20 na stávající ocelové potrubí plynovodu d50</t>
  </si>
  <si>
    <t>723000x08</t>
  </si>
  <si>
    <t>osazení nového uzávěru DN50 PN20 na stávající ocelové potrubí za stávající plynoměr</t>
  </si>
  <si>
    <t>723000x09</t>
  </si>
  <si>
    <t>demontáž stávajících nevyužitých rozvodů plynovodu DN15-DN32</t>
  </si>
  <si>
    <t>požární ucpávka pro plynovodní potrubí DN20; včetně dodávky a montáže</t>
  </si>
  <si>
    <t>723000x10</t>
  </si>
  <si>
    <t>723000x11</t>
  </si>
  <si>
    <t>revize plynového zařízení</t>
  </si>
  <si>
    <t>723000x12</t>
  </si>
  <si>
    <t>náklady na PD</t>
  </si>
  <si>
    <t>998723101</t>
  </si>
  <si>
    <t>D1.04.700 - EL - Silnoproudá elektrotechnika</t>
  </si>
  <si>
    <t xml:space="preserve">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Poznámky pro profesi ELEKTRO:  1. Podružným materiálem jsou myšleny hmoždinky, vruty, šrouby, kabelová oka, dutinky, svazovací pásky, příchytky pro vodiče a kabely, pomocná ocelová konstrukce a další výše nespecifikovaný materiál potřebný ke zdárnému a funkčnímu dokončení díla. 2. Všechna el. zařízení, systémy a konstrukce budou oceňovány a dodávány plně funkční, tj. včetně všech komponentů, upevňovacích prvků, podpor a prostupů atd. Ceny obsahují náklady na přesun hmot a případný odvoz sutě, pokud není v zadávacích podmínkách uvedeno jinak.  3. Typy zařízení budou upřesněny po konzultaci s investorem v dalším stupni projektové dokumentace. Tento orientační propočet slouží pouze k porovnání cenových nabídek uchazečů. Předmětem výběrového řízení je dílo specifikované projektovou dokumentací. Uchazeč o zakázku provede kontrolu tohoto výkazu, případné doplnění o zařízení, konstrukce a práce nutné, ke kompletnímu provedení díla dle projektové dokumentace, ČSN EN a legislativy.  </t>
  </si>
  <si>
    <t>741210 - Dodávky</t>
  </si>
  <si>
    <t>741310 - Spínače a zásuvky</t>
  </si>
  <si>
    <t>741370 - Osvětlení</t>
  </si>
  <si>
    <t>741120 - Kabely a vodiče</t>
  </si>
  <si>
    <t>741910 - Žlaby, lišty, trubky, krabice</t>
  </si>
  <si>
    <t>741000 - Ochranné pospojování</t>
  </si>
  <si>
    <t>741998 - Stavební přípomoce</t>
  </si>
  <si>
    <t>741210</t>
  </si>
  <si>
    <t>Dodávky</t>
  </si>
  <si>
    <t>741210x01</t>
  </si>
  <si>
    <t>Doplnění stávajícího rozvaděče HR, jistič 80A/3/B, napojení na přípojnice, úprava masky, doplnění popisu rozvaděče</t>
  </si>
  <si>
    <t>741210x02</t>
  </si>
  <si>
    <t>Rozvaděč RK</t>
  </si>
  <si>
    <t>741210x03</t>
  </si>
  <si>
    <t>Oborná demontáž stávající elektroinstalace, včetně ekologické likvidace</t>
  </si>
  <si>
    <t>741310</t>
  </si>
  <si>
    <t>Spínače a zásuvky</t>
  </si>
  <si>
    <t>741310x01</t>
  </si>
  <si>
    <t>Přepínač střídavý; řazení 6, vestavný</t>
  </si>
  <si>
    <t>Poznámka k položce:
Spínače a zásuvky budou dodány kompletní, tj. včetně krytů, rámečků a ostatního příslušenství</t>
  </si>
  <si>
    <t>741310x02</t>
  </si>
  <si>
    <t>Zásuvka jednonásobná, vestavná, s ochranným kolíkem; barva bílá</t>
  </si>
  <si>
    <t>741310x03</t>
  </si>
  <si>
    <t>Tlačítkový spínač se spínacím kontaktem, vestavný, s doutnavkou, IP44</t>
  </si>
  <si>
    <t>741310x04</t>
  </si>
  <si>
    <t>Přepínač střídavý IP 44; řazení 6 (1); b. bílá, vestavný</t>
  </si>
  <si>
    <t>741310x05</t>
  </si>
  <si>
    <t>Přepínač sériový IP 44; řazení 5; b. bílá</t>
  </si>
  <si>
    <t>741310x06</t>
  </si>
  <si>
    <t>Přepínač křížový IP 44; řazení 7; b. bílá</t>
  </si>
  <si>
    <t>741310x07</t>
  </si>
  <si>
    <t>Přepínač střídavý dvojitý IP 44; řazení 6+6 6+(1); b. bílá, vestavný</t>
  </si>
  <si>
    <t>741310x08</t>
  </si>
  <si>
    <t>Hlav.vypínač 10A/4kW AC23 ve skříňce</t>
  </si>
  <si>
    <t>741310x09</t>
  </si>
  <si>
    <t>Hlav.vypínač 25A, AC23 ve skříňce</t>
  </si>
  <si>
    <t>741310x10</t>
  </si>
  <si>
    <t>Hlav.vypínač 45A, AC23 ve skříňce</t>
  </si>
  <si>
    <t>741310x11</t>
  </si>
  <si>
    <t>Zásuvka jednonásobná IP 44, s ochranným kolíkem, s víčkem; řazení 2P+PE; vestavná; b. bílá</t>
  </si>
  <si>
    <t>741310x12</t>
  </si>
  <si>
    <t>Datová zásuvka pro 2xRJ45 Cat.6 - na / pod omítku, včetně konektorů, masky, rámečku atd.</t>
  </si>
  <si>
    <t>741370</t>
  </si>
  <si>
    <t>Osvětlení</t>
  </si>
  <si>
    <t>741370x01</t>
  </si>
  <si>
    <t>A - Plastové průmyslové LED svítidlo, s difuzorem z translucentního polykarbonátu, 25W, 3130 lm, IP66</t>
  </si>
  <si>
    <t>Poznámka k položce:
Svítidla budou dodána kompletní, vč. zdrojů, příslušenství pro upevnění a uchycení</t>
  </si>
  <si>
    <t>741370x02</t>
  </si>
  <si>
    <t>B - Plastové průmyslové LED svítidlo, s difuzorem z translucentního polykarbonátu, 39W, 4690 lm, IP66</t>
  </si>
  <si>
    <t>741370x03</t>
  </si>
  <si>
    <t>N - Nouzové svítidlo LED 3W, stropní, IP44, SE, 1h, rest mode, koridor, vč. příslušenství</t>
  </si>
  <si>
    <t>741370x04</t>
  </si>
  <si>
    <t>N1 - Nouzové svítidlo LED 3W, nástěnné, IP44, SE, 1h, rest mode, včetně piktogramu vč. příslušenství</t>
  </si>
  <si>
    <t>741120</t>
  </si>
  <si>
    <t>Kabely a vodiče</t>
  </si>
  <si>
    <t>741120x01</t>
  </si>
  <si>
    <t>CYKY-J 3x1.5 , pevně</t>
  </si>
  <si>
    <t>741120x02</t>
  </si>
  <si>
    <t>CMFM-X 3x1.5 , pevně</t>
  </si>
  <si>
    <t>741120x03</t>
  </si>
  <si>
    <t>CYKY-J 3x2.5 , pevně</t>
  </si>
  <si>
    <t>741120x04</t>
  </si>
  <si>
    <t>CYKY-J 5x1.5 , pevně</t>
  </si>
  <si>
    <t>741120x05</t>
  </si>
  <si>
    <t>CYKY-J 5x2.5 , pevně</t>
  </si>
  <si>
    <t>741120x06</t>
  </si>
  <si>
    <t>CYKY-J 5x4 , pevně</t>
  </si>
  <si>
    <t>741120x07</t>
  </si>
  <si>
    <t>CYKY-J 5x10 , pevně</t>
  </si>
  <si>
    <t>741120x08</t>
  </si>
  <si>
    <t>CYKY-J 4x35 , pevně</t>
  </si>
  <si>
    <t>741120x09</t>
  </si>
  <si>
    <t>H05RN-F-G 5x1.5 , pevně</t>
  </si>
  <si>
    <t>741120x10</t>
  </si>
  <si>
    <t>H05RN-F-G 5x4 , pevně</t>
  </si>
  <si>
    <t>741120x11</t>
  </si>
  <si>
    <t>H05RN-F-G 5x10 , pevně</t>
  </si>
  <si>
    <t>741120x12</t>
  </si>
  <si>
    <t>H05RN-F-G 5x2.5 , pevně</t>
  </si>
  <si>
    <t>741120x13</t>
  </si>
  <si>
    <t>SYKFY 2x2x0.5 , pevně</t>
  </si>
  <si>
    <t>741120x14</t>
  </si>
  <si>
    <t>UTP cat 5e</t>
  </si>
  <si>
    <t>741120x15</t>
  </si>
  <si>
    <t>ukončení kabelů v rozvadči a ve spotřebičích, označení kabelu štítkem s vyznačením okruhu a původu napájení, označení koncových prvků</t>
  </si>
  <si>
    <t>741910</t>
  </si>
  <si>
    <t>Žlaby, lišty, trubky, krabice</t>
  </si>
  <si>
    <t>741910x01</t>
  </si>
  <si>
    <t>Krabice universální pod omítku nebo do sádrokartonu</t>
  </si>
  <si>
    <t>741910x02</t>
  </si>
  <si>
    <t>Krabice odbočná / přístrojová na povrch</t>
  </si>
  <si>
    <t>741910x03</t>
  </si>
  <si>
    <t>Krabice odbočná / přístrojová na povrch, zaslepení stávajících okruhů</t>
  </si>
  <si>
    <t>741910x04</t>
  </si>
  <si>
    <t>Kabelový žlab š=200 v=60, svěšený na závitových tyčích, výložnících, případně jako soupací žlab, včetně příslušenství</t>
  </si>
  <si>
    <t>741910x05</t>
  </si>
  <si>
    <t>Parapetní kanál 110x70, včetně kolen, rohů a pod,instalovaný horizontálně i vertikálně</t>
  </si>
  <si>
    <t>741910x06</t>
  </si>
  <si>
    <t>TRUBKA ohebná pr. 40</t>
  </si>
  <si>
    <t>741910x07</t>
  </si>
  <si>
    <t>2323/LPE-2 TRUBKA OHEBNÁ LPE-2</t>
  </si>
  <si>
    <t>741910x08</t>
  </si>
  <si>
    <t>2329/LPE-2 TRUBKA OHEBNÁ LPE-2</t>
  </si>
  <si>
    <t>741910x09</t>
  </si>
  <si>
    <t>1532 KA TRUBKA TUHÁ PVC 320N</t>
  </si>
  <si>
    <t>741910x10</t>
  </si>
  <si>
    <t>1540 KA TRUBKA TUHÁ PVC 320N</t>
  </si>
  <si>
    <t>741910x11</t>
  </si>
  <si>
    <t>LV 24X22 HA LIŠTA VKLÁDACÍ (3m)</t>
  </si>
  <si>
    <t>741910x12</t>
  </si>
  <si>
    <t>LV 40X15 HA LIŠTA VKLÁDACÍ (3m)</t>
  </si>
  <si>
    <t>741910x13</t>
  </si>
  <si>
    <t>LH 40X40 HA LIŠTA HRANATÁ (3m) - DVOJITÝ ZÁMEK</t>
  </si>
  <si>
    <t>741000</t>
  </si>
  <si>
    <t>Ochranné pospojování</t>
  </si>
  <si>
    <t>741000x01</t>
  </si>
  <si>
    <t>Ekvipotenciální svorkovinice, včetně instalační krabice s víčkem</t>
  </si>
  <si>
    <t>741000x02</t>
  </si>
  <si>
    <t>Ekvipotenciální svorkovinice do rozvaděče</t>
  </si>
  <si>
    <t>741000x03</t>
  </si>
  <si>
    <t>Připojení kovových součástí - stoly, zařízení apod. včetně svorek</t>
  </si>
  <si>
    <t>741000x04</t>
  </si>
  <si>
    <t>CY 6 mm2,, pevně</t>
  </si>
  <si>
    <t>741000x05</t>
  </si>
  <si>
    <t>CY 35 mm2,, pevně</t>
  </si>
  <si>
    <t>741000x06</t>
  </si>
  <si>
    <t>Jímač 2m, vč. betonových podstavců - dodatečná ochrana pro zařízení vyčnívající nad chráněnou rovinu (světlíky, kond. jednotky, zařízení VZT, ...), připojení na stávající jímací soustavu</t>
  </si>
  <si>
    <t>741998</t>
  </si>
  <si>
    <t>Stavební přípomoce</t>
  </si>
  <si>
    <t>741998x01</t>
  </si>
  <si>
    <t>Vysekání kapes ve zdivu cihelném pro krabice 100x100x50 mm</t>
  </si>
  <si>
    <t>741998x02</t>
  </si>
  <si>
    <t>Vysekání rýh ve zdivu cihelném - Hloubka 50mm Sire 70 mm</t>
  </si>
  <si>
    <t>741998x03</t>
  </si>
  <si>
    <t>Vysekání rýh ve zdivu cihelném - Hloubka 30mm Sire 30 mm</t>
  </si>
  <si>
    <t>OSTx01</t>
  </si>
  <si>
    <t>Připojení svorkovnice zařízení (VZT, technologie a pod)</t>
  </si>
  <si>
    <t>OSTx02</t>
  </si>
  <si>
    <t>Ukončení stávajících obvodů v krabici s víčkem a svorkovnicí (obvody které nejsou kompletně demontované)</t>
  </si>
  <si>
    <t>OSTx03</t>
  </si>
  <si>
    <t>Demontáž stávajícího svítidla ve skladu, propojení okruhu osvětlení</t>
  </si>
  <si>
    <t>OSTx04</t>
  </si>
  <si>
    <t>Přesun stávajícího spínače osvětlení, dohledání přívodu, naspojkování, přesun do nové pozice</t>
  </si>
  <si>
    <t>OSTx05</t>
  </si>
  <si>
    <t>Úprava zapojení stávajícího osvětlení, dohledání přívodu, nasvorkování</t>
  </si>
  <si>
    <t>OSTx06</t>
  </si>
  <si>
    <t>Příspěvek na recyklaci</t>
  </si>
  <si>
    <t>OSTx07</t>
  </si>
  <si>
    <t>Pronájem montážní plošiny a lešení</t>
  </si>
  <si>
    <t>den</t>
  </si>
  <si>
    <t>OSTx08</t>
  </si>
  <si>
    <t>Protipožární utěsnění prostupů do průměru 50mm</t>
  </si>
  <si>
    <t>OSTx09</t>
  </si>
  <si>
    <t>Provedení revize a vypracování revizní zprávy</t>
  </si>
  <si>
    <t>OSTx10</t>
  </si>
  <si>
    <t>Dokumentace skutečného provedení</t>
  </si>
  <si>
    <t>OSTx11</t>
  </si>
  <si>
    <t>Příprava kabelu pro uložení do 10 žil</t>
  </si>
  <si>
    <t>OSTx12</t>
  </si>
  <si>
    <t>Forma kabelová na kabelu do 5x2</t>
  </si>
  <si>
    <t>OSTx13</t>
  </si>
  <si>
    <t>Připojení kabelu na zářezový pásek do 5x2</t>
  </si>
  <si>
    <t>OSTx14</t>
  </si>
  <si>
    <t>Proměření metalické kabeláže (port)</t>
  </si>
  <si>
    <t>OSTx15</t>
  </si>
  <si>
    <t>Vystavení měřicího protokolu - metalika</t>
  </si>
  <si>
    <t>OSTx16</t>
  </si>
  <si>
    <t>Napojení do stávajícího systému LAN školky</t>
  </si>
  <si>
    <t>OSTx17</t>
  </si>
  <si>
    <t>Bezdrátový zvonek dosah až 100m, venkovní tlačítko IP44, s popisovým polem a signalizací, napájení z baterie, 1x vnitřní jednotka do zásuvky 230V, s možností rozšíření o více vnitřních jednotek</t>
  </si>
  <si>
    <t>OSTx18</t>
  </si>
  <si>
    <t>Podružný materiál</t>
  </si>
  <si>
    <t>D2.06.100 - Technologie stravování</t>
  </si>
  <si>
    <t>D1 - TECHNOLOGIE STRAVOVÁNÍ</t>
  </si>
  <si>
    <t>D1</t>
  </si>
  <si>
    <t>TECHNOLOGIE STRAVOVÁNÍ</t>
  </si>
  <si>
    <t>G1</t>
  </si>
  <si>
    <t>D+M pracovní stůl nerezový, police bez lemů, velikost cca 950*900*900 mm včetně montáže a uzemnění</t>
  </si>
  <si>
    <t>G2</t>
  </si>
  <si>
    <t>D+M plynový sporák s el. troubou, 4 hořáky (4 kW, 7 kW, 7kW, 10 kW), rošt hořáku ca 390 x 360 mm, el. trouba pro 2 x GN 1/1, výkon trouby 7 kW, rošt trouby ca 670 x 710 mm včetně kotvení a uzemnění. Velikost cca 800*900*900 mm, příkon plynu cca 28 kW, příkon EL cca 7kW/400V</t>
  </si>
  <si>
    <t>G3</t>
  </si>
  <si>
    <t>D+M pracovní stůl nerezový, police, bez lemů, velikost cca 950*900*900 mm vč kotvení a uzemnění</t>
  </si>
  <si>
    <t>G4</t>
  </si>
  <si>
    <t>D+M pracovní stůl nerezový, police, bez lemů, velikost cca 550*700*900 mm vč kotvení a uzemnění</t>
  </si>
  <si>
    <t>G5</t>
  </si>
  <si>
    <t>D+M El. varný kotel 50 lt., nepřímý ohřev, bezpečnostní tlaková armatura, výpustný ventil, automatická regulace tlaku páry. Velikost cca 800*700*900 mm, příkon EL cca 9 kW/400 V vč kotvení a uzemnění.</t>
  </si>
  <si>
    <t>G6</t>
  </si>
  <si>
    <t>D+M El. pánev sklopná, automatické sklápění, celonerezová vana - nerezové dno, masivní dno o síle 12 mm, nerezové odklopné víko, přívod vody. Velikost cca 800*700*900 mm, příkon el. ca 11 kW / 400V vč kotvení a uzemnění.</t>
  </si>
  <si>
    <t>G7</t>
  </si>
  <si>
    <t>D+M Pracovní stůl, nerezový, police, bez lemů, velikost cca 550*700*900 mm vč kotvení a uzemnnění.</t>
  </si>
  <si>
    <t>G9</t>
  </si>
  <si>
    <t>D+M El. parní konvektomat 10 x GN 1/1, pára 30°C - 130°C, horký vzduch 30°C - 300°C, kombinace horký vzduch a pára 30°C - 250°C, regenerace 30°C -180°C. 50 - 100 programů s až 6 kroky, dynamická výroba páry - patentovaný systém pomocí rekuperace (úspora vody a energie až o 30%), volná kombinace až tří provozních režimů při jedné tepelné úpravě, funkce předehřátí / zchlazení varné komory, řídící jednotka množství páry, automatická regulace vlhkosti ve varném prostoru, sonda teploty jádra, program ručního čištění, digitální zobrazení času a teploty, dveře varného prostoru s dvojitým zasklením a aretací polohy, bezdotykový koncový spínač dveří, okapová vanička s trvalým odtokem, zabudovaný systém odlučování tuků bez nutnosti tukového filtru, automatické čištění za pomoci speciálních kartuší, automatická reverzace ventilátoru, podstavec se vsuny pro GN nádoby, vč. GN nádob, mycí systém, změkčovač vody. Včetně kotvení a uzemnění, velikost ca 1000 x 800 x 1100 mm, příkon el. ca 16 kW / 400V.</t>
  </si>
  <si>
    <t>G10</t>
  </si>
  <si>
    <t>D+M pracovní stůl, nerezový, police, zadní lem, velikost cca 1100*700*900 mm. Vč kotvení a uzemnění.</t>
  </si>
  <si>
    <t>G11.1</t>
  </si>
  <si>
    <t>D+M nástěnná police, nerezová, velikost ca 1000 x 300 mm vč kotvení a uzemnění.</t>
  </si>
  <si>
    <t>G12</t>
  </si>
  <si>
    <t>D+M chladící skříň, rozsah teplot -2 až + 15°C, bílé provedení, lze vložit GN2/1 nebo přepravku, ventilované chlazení, digitální termostat, 4 nastavitelné police, zabudovaný zámek. Velikost cca ca 750 x 715 x 1800 mm, příkon el. 0,2 kW / 230V.</t>
  </si>
  <si>
    <t>G13</t>
  </si>
  <si>
    <t>D+M pracovní stůl s dřezem nerezový, dřez 400 x 400 mm vpravo, stojánková baterie, police, zásuvka, zadní lem, velikost cca 1650 x 700 x 900 mm. Vč kotvení a uzemnění.</t>
  </si>
  <si>
    <t>G14</t>
  </si>
  <si>
    <t>D+M pracovní stůl s dřezem a umývadlem, nerezový, dřez 400 x 400 mm, vestavěné umývadlo GN 1/2, 2 stojánkové baterie, 1 s dlouhou pákou, police, levý a zadní lem. Velikost cca 1850 x 700 x 900 mm. Vč kotvení a uzemnění.</t>
  </si>
  <si>
    <t>G15</t>
  </si>
  <si>
    <t>Úprava stávajícího pracovního stolu, nerezový, zásuvky, úprava výšky dle parapetu okna. Velikost ca 1900 x 700 x 950 mm. Úprava a montáž vč kotvení a uzemnění.</t>
  </si>
  <si>
    <t>G15.1</t>
  </si>
  <si>
    <t>D+M pracovní plocha - doměrek, nerezový, na konzolách, velikost cca 650 x 400 mm. Vč kotvení a uzemnění.</t>
  </si>
  <si>
    <t>G16</t>
  </si>
  <si>
    <t>Univerzální stroj - stávající - demontáž, přemístění mimo prostor kuchyně, zpětná montáž, zprovoznění.</t>
  </si>
  <si>
    <t>G17</t>
  </si>
  <si>
    <t>D+M pracovní stůl s žulovou deskou, nerezový, police, žulová deska, výška dle parapetu okna, velikost cca 1650*700*900 mm. Vč kotvení a uzemnění.</t>
  </si>
  <si>
    <t>G17.1</t>
  </si>
  <si>
    <t>Pracovní stůl, nerezový, police, výška dle parapetu okna, velikost cca 1650 x 700 x 900 mm. Vč kotvení a uzemnění.</t>
  </si>
  <si>
    <t>G18</t>
  </si>
  <si>
    <t>D+M regál na nádobí, nerezový, policový, velikost cca 1750*700*1800 mm, vč kotvení a uzemnění.</t>
  </si>
  <si>
    <t>G19</t>
  </si>
  <si>
    <t>D+M mycí stůl s dvěma dřezy, nerezový, roštová police, dva dřezy 600 x 500 mm, vč. oplachové sprchy s baterií, velikost cca 1400 x 700 x 900 mm. Vč kotvení a uzemnění.</t>
  </si>
  <si>
    <t>G20</t>
  </si>
  <si>
    <t>D+M pracovní stůl, nerezový, roštová police, velikost cca 1350 x 700 x 900 mm. Vč kotvení a uzemnění.</t>
  </si>
  <si>
    <t>G21</t>
  </si>
  <si>
    <t>D+M regál na nádobí, nerezový, policový, velikost cca 1300 x 400 x 1800 mm. Vč kotvení a uzemnění.</t>
  </si>
  <si>
    <t>G22</t>
  </si>
  <si>
    <t>D+M chladicí skříň, rozsah teplot +2 až + 15°C, bílé provedení, lze vložit GN2/1 nebo přepravku, ventilované chlazení, digitální termostat, 4 nastavitelné police, zabudovaný zámek. Velikost cca 750*715*1800 mm, příkon el. ca 0,2 kW /230V.</t>
  </si>
  <si>
    <t>G23</t>
  </si>
  <si>
    <t>D+M mrazicí skříň, bílé provedení, lze vložit GN2/1 nebo přepravku, ventilované chlazení, digitální termostat, 4 nastavitelné police, zabudovaný zámek, velikost cca 750 x 715 x 1800 mm, příkon el. ca 0,3 kW / 230V. Vč kotvení a uzemnění.</t>
  </si>
  <si>
    <t>G24</t>
  </si>
  <si>
    <t>D+M chladicí box stavebnicový, nařezané panely ISO 60mm, dveře křídlové 800/2000 - zakrývací lišty, osvětlení, vč. Agregátu, bez podlahy, samostatná signalizace otevřených dveří nebo poklesu teploty, včetně čelního vykrytí otvoru pro box, velikost cca 2500 x 1850 x 2200 mm, příkon el. ca 2 kW / 230V. Vč kotvení a uzemnění.</t>
  </si>
  <si>
    <t>G24.1</t>
  </si>
  <si>
    <t>D+M regálová sestava do boxu, konstrukce regálů je plně odolná vůči korozi, police a stojny jsou vyrobeny z anodisované hliníkové slitiny, výplně polic jsou vyrobeny z polyethylenu a lze je snadno umývat v myčkách, stojany jsou zpevněny čtyřmi vzpěrami, polyethylenové výplně polic jsou na hliníkových bočnicích opřeny ve dvou úrovních, nosnost police o délce 120 cm je 100 kg, s rostoucí délkou polic se jejich nosnost úměrně snižuje.</t>
  </si>
  <si>
    <t>G25</t>
  </si>
  <si>
    <t>D+M skladový regál, policový, komaxit, velikost cca 950 x 450 x 1600 mm. Vč kotvení a uzemnění.</t>
  </si>
  <si>
    <t>G27</t>
  </si>
  <si>
    <t>D+M škrabka brambor, nerezová, na betonovém podstavci, vč. lapače škrobu, velikost cca 670 x 550 x 750 mm, příkon el. ca 1 kW / 400V. Vč kotvení a uzemnění.</t>
  </si>
  <si>
    <t>G29</t>
  </si>
  <si>
    <t>D+M pracovní stůl s dřezem, nerezový, dřez 400 x 400 mm vpravo, stojánková baterie, police, zásuvka, pravý a zadní lem, velikost cca 1700 x 700 x 900 mm. Vč kotvení a uzemnění.</t>
  </si>
  <si>
    <t>G30</t>
  </si>
  <si>
    <t>Dodávka transportního vozíku, nerezový, policový, provedení dle požadavků provozovatele, rozměry dle provedení. Předpoklad velikosti ložné plochy cca 700*1000 mm.</t>
  </si>
  <si>
    <t>G31</t>
  </si>
  <si>
    <t>Dodávka pojízdné ohřívací vodní lázně pro 2 x GN 1/1, nerezová, 4 kolečka, 2 x lisovaná vana GN 1/1, regulace teplot +30°C ÷ +90°C, velikost cca 800 x 700 x 900 mm, příkon el. ca 1,5 kW /230V.</t>
  </si>
  <si>
    <t>G32</t>
  </si>
  <si>
    <t>Dodávka výrobník čaje 15 lt., nerezový, po ukončení varného procesu automatické přepnutí na udržovací teplotu nápoje, bezpečnostní pojistka, ukazatel hladiny vody v nádobě. Průměr nádoby cca 270 mm, v 550 mm, příkon el. ca 1,5 kW /230V.</t>
  </si>
  <si>
    <t>G33</t>
  </si>
  <si>
    <t>D+M skladový regál, policový, komaxit, velikost cca 450 x 400 x 1600 mm. Vč kotvení a uzemnění.</t>
  </si>
  <si>
    <t>Gxx</t>
  </si>
  <si>
    <t>Montáž, doprava a zaškolení obsluhy, ukázka vzorového provozu.</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</si>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</sst>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7">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8"/>
      <color rgb="FF003366"/>
      <name val="Trebuchet MS"/>
    </font>
    <font>
      <sz val="10"/>
      <color rgb="FF003366"/>
      <name val="Trebuchet MS"/>
    </font>
    <font>
      <sz val="8"/>
      <color rgb="FF800080"/>
      <name val="Trebuchet MS"/>
    </font>
    <font>
      <sz val="8"/>
      <color rgb="FF505050"/>
      <name val="Trebuchet MS"/>
    </font>
    <font>
      <sz val="8"/>
      <color rgb="FF0000A8"/>
      <name val="Trebuchet MS"/>
    </font>
    <font>
      <sz val="8"/>
      <color rgb="FFFF0000"/>
      <name val="Trebuchet MS"/>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8"/>
      <color rgb="FF0000FF"/>
      <name val="Trebuchet MS"/>
    </font>
    <font>
      <i/>
      <sz val="7"/>
      <color rgb="FF969696"/>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5" fillId="0" borderId="0" applyNumberFormat="0" applyFill="0" applyBorder="0" applyAlignment="0" applyProtection="0"/>
  </cellStyleXfs>
  <cellXfs count="402">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0" fillId="0" borderId="0" xfId="0" applyFont="1" applyAlignment="1">
      <alignment horizontal="center" vertical="center" wrapText="1"/>
    </xf>
    <xf numFmtId="0" fontId="6" fillId="0" borderId="0" xfId="0" applyFont="1" applyAlignment="1"/>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xf>
    <xf numFmtId="0" fontId="13" fillId="2" borderId="0" xfId="0" applyFont="1" applyFill="1" applyAlignment="1" applyProtection="1">
      <alignment vertical="center"/>
    </xf>
    <xf numFmtId="0" fontId="14" fillId="2" borderId="0" xfId="0" applyFont="1" applyFill="1" applyAlignment="1" applyProtection="1">
      <alignment horizontal="left" vertical="center"/>
    </xf>
    <xf numFmtId="0" fontId="15" fillId="2" borderId="0" xfId="1" applyFont="1" applyFill="1" applyAlignment="1" applyProtection="1">
      <alignment vertical="center"/>
    </xf>
    <xf numFmtId="0" fontId="45" fillId="2" borderId="0" xfId="1"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6" fillId="0" borderId="0" xfId="0" applyFont="1" applyBorder="1" applyAlignment="1" applyProtection="1">
      <alignment horizontal="left" vertical="center"/>
    </xf>
    <xf numFmtId="0" fontId="0" fillId="0" borderId="6" xfId="0" applyBorder="1" applyProtection="1"/>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9" fillId="0" borderId="0" xfId="0" applyFont="1" applyBorder="1" applyAlignment="1" applyProtection="1">
      <alignment horizontal="left" vertical="center"/>
    </xf>
    <xf numFmtId="0" fontId="2" fillId="3" borderId="0" xfId="0" applyFont="1" applyFill="1" applyBorder="1" applyAlignment="1" applyProtection="1">
      <alignment horizontal="left" vertical="center"/>
      <protection locked="0"/>
    </xf>
    <xf numFmtId="0" fontId="2" fillId="0" borderId="0" xfId="0" applyFont="1" applyBorder="1" applyAlignment="1" applyProtection="1">
      <alignment horizontal="left" vertical="top"/>
    </xf>
    <xf numFmtId="49" fontId="2" fillId="3"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1"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4" borderId="0" xfId="0" applyFont="1" applyFill="1" applyBorder="1" applyAlignment="1" applyProtection="1">
      <alignment vertical="center"/>
    </xf>
    <xf numFmtId="0" fontId="3" fillId="4" borderId="9" xfId="0" applyFont="1" applyFill="1" applyBorder="1" applyAlignment="1" applyProtection="1">
      <alignment horizontal="left" vertical="center"/>
    </xf>
    <xf numFmtId="0" fontId="0" fillId="4" borderId="10" xfId="0" applyFont="1" applyFill="1" applyBorder="1" applyAlignment="1" applyProtection="1">
      <alignment vertical="center"/>
    </xf>
    <xf numFmtId="0" fontId="3" fillId="4" borderId="10" xfId="0" applyFont="1" applyFill="1" applyBorder="1" applyAlignment="1" applyProtection="1">
      <alignment horizontal="center" vertical="center"/>
    </xf>
    <xf numFmtId="0" fontId="0" fillId="4"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6"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9"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2"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5" borderId="10" xfId="0" applyFont="1" applyFill="1" applyBorder="1" applyAlignment="1" applyProtection="1">
      <alignment vertical="center"/>
    </xf>
    <xf numFmtId="0" fontId="2" fillId="5" borderId="11" xfId="0" applyFont="1" applyFill="1" applyBorder="1" applyAlignment="1" applyProtection="1">
      <alignment horizontal="center" vertical="center"/>
    </xf>
    <xf numFmtId="0" fontId="19" fillId="0" borderId="20"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0" fontId="3" fillId="0" borderId="0" xfId="0" applyFont="1" applyAlignment="1" applyProtection="1">
      <alignment horizontal="center" vertical="center"/>
    </xf>
    <xf numFmtId="4" fontId="23" fillId="0" borderId="18" xfId="0" applyNumberFormat="1" applyFont="1" applyBorder="1" applyAlignment="1" applyProtection="1">
      <alignment vertical="center"/>
    </xf>
    <xf numFmtId="4" fontId="23" fillId="0" borderId="0" xfId="0" applyNumberFormat="1" applyFont="1" applyBorder="1" applyAlignment="1" applyProtection="1">
      <alignment vertical="center"/>
    </xf>
    <xf numFmtId="166" fontId="23" fillId="0" borderId="0" xfId="0" applyNumberFormat="1" applyFont="1" applyBorder="1" applyAlignment="1" applyProtection="1">
      <alignment vertical="center"/>
    </xf>
    <xf numFmtId="4" fontId="23" fillId="0" borderId="19" xfId="0" applyNumberFormat="1" applyFont="1" applyBorder="1" applyAlignment="1" applyProtection="1">
      <alignment vertical="center"/>
    </xf>
    <xf numFmtId="0" fontId="3"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4" fillId="0" borderId="5" xfId="0" applyFont="1" applyBorder="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center" vertical="center"/>
    </xf>
    <xf numFmtId="0" fontId="4" fillId="0" borderId="5" xfId="0" applyFont="1" applyBorder="1" applyAlignment="1">
      <alignment vertical="center"/>
    </xf>
    <xf numFmtId="4" fontId="30" fillId="0" borderId="18"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9" xfId="0" applyNumberFormat="1" applyFont="1" applyBorder="1" applyAlignment="1" applyProtection="1">
      <alignment vertical="center"/>
    </xf>
    <xf numFmtId="0" fontId="4" fillId="0" borderId="0" xfId="0" applyFont="1" applyAlignment="1">
      <alignment horizontal="left" vertical="center"/>
    </xf>
    <xf numFmtId="4" fontId="30" fillId="0" borderId="23" xfId="0" applyNumberFormat="1" applyFont="1" applyBorder="1" applyAlignment="1" applyProtection="1">
      <alignment vertical="center"/>
    </xf>
    <xf numFmtId="4" fontId="30" fillId="0" borderId="24" xfId="0" applyNumberFormat="1" applyFont="1" applyBorder="1" applyAlignment="1" applyProtection="1">
      <alignment vertical="center"/>
    </xf>
    <xf numFmtId="166" fontId="30" fillId="0" borderId="24" xfId="0" applyNumberFormat="1" applyFont="1" applyBorder="1" applyAlignment="1" applyProtection="1">
      <alignment vertical="center"/>
    </xf>
    <xf numFmtId="4" fontId="30" fillId="0" borderId="25" xfId="0" applyNumberFormat="1" applyFont="1" applyBorder="1" applyAlignment="1" applyProtection="1">
      <alignmen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1" applyFont="1" applyFill="1" applyAlignment="1">
      <alignment vertical="center"/>
    </xf>
    <xf numFmtId="0" fontId="13" fillId="2"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1" fillId="0" borderId="0" xfId="0" applyFont="1" applyBorder="1" applyAlignment="1" applyProtection="1">
      <alignment horizontal="left" vertical="center"/>
    </xf>
    <xf numFmtId="4" fontId="24"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right" vertical="center"/>
    </xf>
    <xf numFmtId="0" fontId="3" fillId="5" borderId="10" xfId="0" applyFont="1" applyFill="1" applyBorder="1" applyAlignment="1" applyProtection="1">
      <alignment horizontal="center" vertical="center"/>
    </xf>
    <xf numFmtId="0" fontId="0" fillId="5" borderId="10" xfId="0" applyFont="1" applyFill="1" applyBorder="1" applyAlignment="1" applyProtection="1">
      <alignment vertical="center"/>
      <protection locked="0"/>
    </xf>
    <xf numFmtId="4" fontId="3" fillId="5" borderId="10" xfId="0" applyNumberFormat="1" applyFont="1" applyFill="1" applyBorder="1" applyAlignment="1" applyProtection="1">
      <alignment vertical="center"/>
    </xf>
    <xf numFmtId="0" fontId="0" fillId="5"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6" xfId="0" applyFont="1" applyFill="1" applyBorder="1" applyAlignment="1" applyProtection="1">
      <alignment vertical="center"/>
    </xf>
    <xf numFmtId="0" fontId="32"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9"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4" fillId="0" borderId="0" xfId="0" applyNumberFormat="1" applyFont="1" applyAlignment="1" applyProtection="1"/>
    <xf numFmtId="166" fontId="33" fillId="0" borderId="16" xfId="0" applyNumberFormat="1" applyFont="1" applyBorder="1" applyAlignment="1" applyProtection="1"/>
    <xf numFmtId="166" fontId="33" fillId="0" borderId="17" xfId="0" applyNumberFormat="1" applyFont="1" applyBorder="1" applyAlignment="1" applyProtection="1"/>
    <xf numFmtId="4" fontId="34" fillId="0" borderId="0" xfId="0" applyNumberFormat="1" applyFont="1" applyAlignment="1">
      <alignment vertical="center"/>
    </xf>
    <xf numFmtId="0" fontId="6" fillId="0" borderId="5" xfId="0" applyFont="1" applyBorder="1" applyAlignment="1" applyProtection="1"/>
    <xf numFmtId="0" fontId="6" fillId="0" borderId="0" xfId="0" applyFont="1" applyAlignment="1" applyProtection="1"/>
    <xf numFmtId="0" fontId="6" fillId="0" borderId="0" xfId="0" applyFont="1" applyAlignment="1" applyProtection="1">
      <alignment horizontal="left"/>
    </xf>
    <xf numFmtId="0" fontId="5" fillId="0" borderId="0" xfId="0" applyFont="1" applyAlignment="1" applyProtection="1">
      <alignment horizontal="left"/>
    </xf>
    <xf numFmtId="0" fontId="6" fillId="0" borderId="0" xfId="0" applyFont="1" applyAlignment="1" applyProtection="1">
      <protection locked="0"/>
    </xf>
    <xf numFmtId="4" fontId="5" fillId="0" borderId="0" xfId="0" applyNumberFormat="1" applyFont="1" applyAlignment="1" applyProtection="1"/>
    <xf numFmtId="0" fontId="6" fillId="0" borderId="5" xfId="0" applyFont="1" applyBorder="1" applyAlignment="1"/>
    <xf numFmtId="0" fontId="6" fillId="0" borderId="18" xfId="0" applyFont="1" applyBorder="1" applyAlignment="1" applyProtection="1"/>
    <xf numFmtId="0" fontId="6" fillId="0" borderId="0" xfId="0" applyFont="1" applyBorder="1" applyAlignment="1" applyProtection="1"/>
    <xf numFmtId="166" fontId="6" fillId="0" borderId="0" xfId="0" applyNumberFormat="1" applyFont="1" applyBorder="1" applyAlignment="1" applyProtection="1"/>
    <xf numFmtId="166" fontId="6" fillId="0" borderId="19" xfId="0" applyNumberFormat="1" applyFont="1" applyBorder="1" applyAlignment="1" applyProtection="1"/>
    <xf numFmtId="0" fontId="6" fillId="0" borderId="0" xfId="0" applyFont="1" applyAlignment="1">
      <alignment horizontal="left"/>
    </xf>
    <xf numFmtId="0" fontId="6" fillId="0" borderId="0" xfId="0" applyFont="1" applyAlignment="1">
      <alignment horizontal="center"/>
    </xf>
    <xf numFmtId="4" fontId="6" fillId="0" borderId="0" xfId="0" applyNumberFormat="1" applyFont="1" applyAlignment="1">
      <alignment vertical="center"/>
    </xf>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3"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3"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7" fillId="0" borderId="5" xfId="0" applyFont="1" applyBorder="1" applyAlignment="1" applyProtection="1">
      <alignment vertical="center"/>
    </xf>
    <xf numFmtId="0" fontId="7" fillId="0" borderId="0" xfId="0" applyFont="1" applyBorder="1" applyAlignment="1" applyProtection="1">
      <alignment vertical="center"/>
    </xf>
    <xf numFmtId="0" fontId="7" fillId="0" borderId="24" xfId="0" applyFont="1" applyBorder="1" applyAlignment="1" applyProtection="1">
      <alignment horizontal="left" vertical="center"/>
    </xf>
    <xf numFmtId="0" fontId="7" fillId="0" borderId="24" xfId="0" applyFont="1" applyBorder="1" applyAlignment="1" applyProtection="1">
      <alignment vertical="center"/>
    </xf>
    <xf numFmtId="0" fontId="7" fillId="0" borderId="24" xfId="0" applyFont="1" applyBorder="1" applyAlignment="1" applyProtection="1">
      <alignment vertical="center"/>
      <protection locked="0"/>
    </xf>
    <xf numFmtId="4" fontId="7" fillId="0" borderId="24" xfId="0" applyNumberFormat="1" applyFont="1" applyBorder="1" applyAlignment="1" applyProtection="1">
      <alignment vertical="center"/>
    </xf>
    <xf numFmtId="0" fontId="7" fillId="0" borderId="6" xfId="0" applyFont="1" applyBorder="1" applyAlignment="1" applyProtection="1">
      <alignment vertical="center"/>
    </xf>
    <xf numFmtId="0" fontId="7" fillId="0" borderId="0" xfId="0" applyFont="1" applyAlignment="1" applyProtection="1">
      <alignment horizontal="left"/>
    </xf>
    <xf numFmtId="4" fontId="7" fillId="0" borderId="0" xfId="0" applyNumberFormat="1" applyFont="1" applyAlignment="1" applyProtection="1"/>
    <xf numFmtId="0" fontId="8" fillId="0" borderId="5" xfId="0" applyFont="1" applyBorder="1" applyAlignment="1" applyProtection="1">
      <alignment vertical="center"/>
    </xf>
    <xf numFmtId="0" fontId="8" fillId="0" borderId="0" xfId="0" applyFont="1" applyAlignment="1" applyProtection="1">
      <alignment vertical="center"/>
    </xf>
    <xf numFmtId="0" fontId="35" fillId="0" borderId="0" xfId="0" applyFont="1" applyAlignment="1" applyProtection="1">
      <alignment horizontal="lef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11" fillId="0" borderId="5"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5" xfId="0" applyFont="1" applyBorder="1" applyAlignment="1">
      <alignment vertical="center"/>
    </xf>
    <xf numFmtId="0" fontId="11" fillId="0" borderId="18" xfId="0" applyFont="1" applyBorder="1" applyAlignment="1" applyProtection="1">
      <alignment vertical="center"/>
    </xf>
    <xf numFmtId="0" fontId="11" fillId="0" borderId="0" xfId="0" applyFont="1" applyBorder="1" applyAlignment="1" applyProtection="1">
      <alignment vertical="center"/>
    </xf>
    <xf numFmtId="0" fontId="11" fillId="0" borderId="19" xfId="0" applyFont="1" applyBorder="1" applyAlignment="1" applyProtection="1">
      <alignment vertical="center"/>
    </xf>
    <xf numFmtId="0" fontId="11" fillId="0" borderId="0" xfId="0" applyFont="1" applyAlignment="1">
      <alignment horizontal="left" vertical="center"/>
    </xf>
    <xf numFmtId="0" fontId="36" fillId="0" borderId="28" xfId="0" applyFont="1" applyBorder="1" applyAlignment="1" applyProtection="1">
      <alignment horizontal="center" vertical="center"/>
    </xf>
    <xf numFmtId="49" fontId="36" fillId="0" borderId="28" xfId="0" applyNumberFormat="1" applyFont="1" applyBorder="1" applyAlignment="1" applyProtection="1">
      <alignment horizontal="left" vertical="center" wrapText="1"/>
    </xf>
    <xf numFmtId="0" fontId="36" fillId="0" borderId="28" xfId="0" applyFont="1" applyBorder="1" applyAlignment="1" applyProtection="1">
      <alignment horizontal="left" vertical="center" wrapText="1"/>
    </xf>
    <xf numFmtId="0" fontId="36" fillId="0" borderId="28" xfId="0" applyFont="1" applyBorder="1" applyAlignment="1" applyProtection="1">
      <alignment horizontal="center" vertical="center" wrapText="1"/>
    </xf>
    <xf numFmtId="167" fontId="36" fillId="0" borderId="28" xfId="0" applyNumberFormat="1" applyFont="1" applyBorder="1" applyAlignment="1" applyProtection="1">
      <alignment vertical="center"/>
    </xf>
    <xf numFmtId="4" fontId="36" fillId="3" borderId="28" xfId="0" applyNumberFormat="1" applyFont="1" applyFill="1" applyBorder="1" applyAlignment="1" applyProtection="1">
      <alignment vertical="center"/>
      <protection locked="0"/>
    </xf>
    <xf numFmtId="4" fontId="36" fillId="0" borderId="28" xfId="0" applyNumberFormat="1" applyFont="1" applyBorder="1" applyAlignment="1" applyProtection="1">
      <alignment vertical="center"/>
    </xf>
    <xf numFmtId="0" fontId="36" fillId="0" borderId="5" xfId="0" applyFont="1" applyBorder="1" applyAlignment="1">
      <alignment vertical="center"/>
    </xf>
    <xf numFmtId="0" fontId="36" fillId="3" borderId="28"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xf>
    <xf numFmtId="0" fontId="37" fillId="0" borderId="0" xfId="0" applyFont="1" applyAlignment="1" applyProtection="1">
      <alignment vertical="center" wrapText="1"/>
    </xf>
    <xf numFmtId="0" fontId="0" fillId="0" borderId="18" xfId="0" applyFont="1" applyBorder="1" applyAlignment="1" applyProtection="1">
      <alignment vertical="center"/>
    </xf>
    <xf numFmtId="0" fontId="11" fillId="0" borderId="23" xfId="0" applyFont="1" applyBorder="1" applyAlignment="1" applyProtection="1">
      <alignment vertical="center"/>
    </xf>
    <xf numFmtId="0" fontId="11" fillId="0" borderId="24" xfId="0" applyFont="1" applyBorder="1" applyAlignment="1" applyProtection="1">
      <alignment vertical="center"/>
    </xf>
    <xf numFmtId="0" fontId="11" fillId="0" borderId="25" xfId="0" applyFont="1" applyBorder="1" applyAlignment="1" applyProtection="1">
      <alignment vertical="center"/>
    </xf>
    <xf numFmtId="0" fontId="0" fillId="0" borderId="0" xfId="0" applyAlignment="1" applyProtection="1">
      <alignment vertical="top"/>
      <protection locked="0"/>
    </xf>
    <xf numFmtId="0" fontId="38" fillId="0" borderId="29" xfId="0" applyFont="1" applyBorder="1" applyAlignment="1" applyProtection="1">
      <alignment vertical="center" wrapText="1"/>
      <protection locked="0"/>
    </xf>
    <xf numFmtId="0" fontId="38" fillId="0" borderId="30" xfId="0" applyFont="1" applyBorder="1" applyAlignment="1" applyProtection="1">
      <alignment vertical="center" wrapText="1"/>
      <protection locked="0"/>
    </xf>
    <xf numFmtId="0" fontId="38" fillId="0" borderId="31" xfId="0" applyFont="1" applyBorder="1" applyAlignment="1" applyProtection="1">
      <alignment vertical="center" wrapText="1"/>
      <protection locked="0"/>
    </xf>
    <xf numFmtId="0" fontId="38" fillId="0" borderId="32" xfId="0" applyFont="1" applyBorder="1" applyAlignment="1" applyProtection="1">
      <alignment horizontal="center" vertical="center" wrapText="1"/>
      <protection locked="0"/>
    </xf>
    <xf numFmtId="0" fontId="38" fillId="0" borderId="33" xfId="0" applyFont="1" applyBorder="1" applyAlignment="1" applyProtection="1">
      <alignment horizontal="center" vertical="center" wrapText="1"/>
      <protection locked="0"/>
    </xf>
    <xf numFmtId="0" fontId="38" fillId="0" borderId="32" xfId="0" applyFont="1" applyBorder="1" applyAlignment="1" applyProtection="1">
      <alignment vertical="center" wrapText="1"/>
      <protection locked="0"/>
    </xf>
    <xf numFmtId="0" fontId="38" fillId="0" borderId="33" xfId="0" applyFont="1" applyBorder="1" applyAlignment="1" applyProtection="1">
      <alignment vertical="center" wrapText="1"/>
      <protection locked="0"/>
    </xf>
    <xf numFmtId="0" fontId="40" fillId="0" borderId="1" xfId="0" applyFont="1" applyBorder="1" applyAlignment="1" applyProtection="1">
      <alignment horizontal="left" vertical="center" wrapText="1"/>
      <protection locked="0"/>
    </xf>
    <xf numFmtId="0" fontId="41" fillId="0" borderId="1" xfId="0" applyFont="1" applyBorder="1" applyAlignment="1" applyProtection="1">
      <alignment horizontal="left" vertical="center" wrapText="1"/>
      <protection locked="0"/>
    </xf>
    <xf numFmtId="0" fontId="41" fillId="0" borderId="32" xfId="0" applyFont="1" applyBorder="1" applyAlignment="1" applyProtection="1">
      <alignment vertical="center" wrapText="1"/>
      <protection locked="0"/>
    </xf>
    <xf numFmtId="0" fontId="41" fillId="0" borderId="1" xfId="0" applyFont="1" applyBorder="1" applyAlignment="1" applyProtection="1">
      <alignment vertical="center" wrapText="1"/>
      <protection locked="0"/>
    </xf>
    <xf numFmtId="0" fontId="41" fillId="0" borderId="1" xfId="0" applyFont="1" applyBorder="1" applyAlignment="1" applyProtection="1">
      <alignment vertical="center"/>
      <protection locked="0"/>
    </xf>
    <xf numFmtId="0" fontId="41" fillId="0" borderId="1" xfId="0" applyFont="1" applyBorder="1" applyAlignment="1" applyProtection="1">
      <alignment horizontal="left" vertical="center"/>
      <protection locked="0"/>
    </xf>
    <xf numFmtId="49" fontId="41" fillId="0" borderId="1" xfId="0" applyNumberFormat="1" applyFont="1" applyBorder="1" applyAlignment="1" applyProtection="1">
      <alignment vertical="center" wrapText="1"/>
      <protection locked="0"/>
    </xf>
    <xf numFmtId="0" fontId="38" fillId="0" borderId="35" xfId="0" applyFont="1" applyBorder="1" applyAlignment="1" applyProtection="1">
      <alignment vertical="center" wrapText="1"/>
      <protection locked="0"/>
    </xf>
    <xf numFmtId="0" fontId="42" fillId="0" borderId="34" xfId="0" applyFont="1" applyBorder="1" applyAlignment="1" applyProtection="1">
      <alignment vertical="center" wrapText="1"/>
      <protection locked="0"/>
    </xf>
    <xf numFmtId="0" fontId="38" fillId="0" borderId="36" xfId="0" applyFont="1" applyBorder="1" applyAlignment="1" applyProtection="1">
      <alignment vertical="center" wrapText="1"/>
      <protection locked="0"/>
    </xf>
    <xf numFmtId="0" fontId="38" fillId="0" borderId="1" xfId="0" applyFont="1" applyBorder="1" applyAlignment="1" applyProtection="1">
      <alignment vertical="top"/>
      <protection locked="0"/>
    </xf>
    <xf numFmtId="0" fontId="38" fillId="0" borderId="0" xfId="0" applyFont="1" applyAlignment="1" applyProtection="1">
      <alignment vertical="top"/>
      <protection locked="0"/>
    </xf>
    <xf numFmtId="0" fontId="38" fillId="0" borderId="29" xfId="0" applyFont="1" applyBorder="1" applyAlignment="1" applyProtection="1">
      <alignment horizontal="left" vertical="center"/>
      <protection locked="0"/>
    </xf>
    <xf numFmtId="0" fontId="38" fillId="0" borderId="30" xfId="0" applyFont="1" applyBorder="1" applyAlignment="1" applyProtection="1">
      <alignment horizontal="left" vertical="center"/>
      <protection locked="0"/>
    </xf>
    <xf numFmtId="0" fontId="38" fillId="0" borderId="31" xfId="0" applyFont="1" applyBorder="1" applyAlignment="1" applyProtection="1">
      <alignment horizontal="left" vertical="center"/>
      <protection locked="0"/>
    </xf>
    <xf numFmtId="0" fontId="38" fillId="0" borderId="32" xfId="0" applyFont="1" applyBorder="1" applyAlignment="1" applyProtection="1">
      <alignment horizontal="left" vertical="center"/>
      <protection locked="0"/>
    </xf>
    <xf numFmtId="0" fontId="38" fillId="0" borderId="33" xfId="0" applyFont="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0" fillId="0" borderId="34" xfId="0" applyFont="1" applyBorder="1" applyAlignment="1" applyProtection="1">
      <alignment horizontal="left" vertical="center"/>
      <protection locked="0"/>
    </xf>
    <xf numFmtId="0" fontId="40" fillId="0" borderId="34" xfId="0" applyFont="1" applyBorder="1" applyAlignment="1" applyProtection="1">
      <alignment horizontal="center" vertical="center"/>
      <protection locked="0"/>
    </xf>
    <xf numFmtId="0" fontId="43" fillId="0" borderId="34" xfId="0" applyFont="1" applyBorder="1" applyAlignment="1" applyProtection="1">
      <alignment horizontal="left" vertical="center"/>
      <protection locked="0"/>
    </xf>
    <xf numFmtId="0" fontId="44" fillId="0" borderId="1" xfId="0" applyFont="1" applyBorder="1" applyAlignment="1" applyProtection="1">
      <alignment horizontal="left" vertical="center"/>
      <protection locked="0"/>
    </xf>
    <xf numFmtId="0" fontId="41" fillId="0" borderId="0" xfId="0" applyFont="1" applyAlignment="1" applyProtection="1">
      <alignment horizontal="left" vertical="center"/>
      <protection locked="0"/>
    </xf>
    <xf numFmtId="0" fontId="41" fillId="0" borderId="1" xfId="0" applyFont="1" applyBorder="1" applyAlignment="1" applyProtection="1">
      <alignment horizontal="center" vertical="center"/>
      <protection locked="0"/>
    </xf>
    <xf numFmtId="0" fontId="41" fillId="0" borderId="32" xfId="0" applyFont="1" applyBorder="1" applyAlignment="1" applyProtection="1">
      <alignment horizontal="left" vertical="center"/>
      <protection locked="0"/>
    </xf>
    <xf numFmtId="0" fontId="41" fillId="0" borderId="1" xfId="0" applyFont="1" applyFill="1" applyBorder="1" applyAlignment="1" applyProtection="1">
      <alignment horizontal="left" vertical="center"/>
      <protection locked="0"/>
    </xf>
    <xf numFmtId="0" fontId="41" fillId="0" borderId="1" xfId="0" applyFont="1" applyFill="1" applyBorder="1" applyAlignment="1" applyProtection="1">
      <alignment horizontal="center" vertical="center"/>
      <protection locked="0"/>
    </xf>
    <xf numFmtId="0" fontId="38" fillId="0" borderId="35" xfId="0" applyFont="1" applyBorder="1" applyAlignment="1" applyProtection="1">
      <alignment horizontal="left" vertical="center"/>
      <protection locked="0"/>
    </xf>
    <xf numFmtId="0" fontId="42" fillId="0" borderId="34" xfId="0" applyFont="1" applyBorder="1" applyAlignment="1" applyProtection="1">
      <alignment horizontal="left" vertical="center"/>
      <protection locked="0"/>
    </xf>
    <xf numFmtId="0" fontId="38" fillId="0" borderId="36" xfId="0" applyFont="1" applyBorder="1" applyAlignment="1" applyProtection="1">
      <alignment horizontal="left" vertical="center"/>
      <protection locked="0"/>
    </xf>
    <xf numFmtId="0" fontId="38" fillId="0" borderId="1"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43" fillId="0" borderId="1" xfId="0" applyFont="1" applyBorder="1" applyAlignment="1" applyProtection="1">
      <alignment horizontal="left" vertical="center"/>
      <protection locked="0"/>
    </xf>
    <xf numFmtId="0" fontId="41" fillId="0" borderId="34" xfId="0" applyFont="1" applyBorder="1" applyAlignment="1" applyProtection="1">
      <alignment horizontal="left" vertical="center"/>
      <protection locked="0"/>
    </xf>
    <xf numFmtId="0" fontId="38" fillId="0" borderId="1" xfId="0" applyFont="1" applyBorder="1" applyAlignment="1" applyProtection="1">
      <alignment horizontal="left" vertical="center" wrapText="1"/>
      <protection locked="0"/>
    </xf>
    <xf numFmtId="0" fontId="41" fillId="0" borderId="1" xfId="0" applyFont="1" applyBorder="1" applyAlignment="1" applyProtection="1">
      <alignment horizontal="center" vertical="center" wrapText="1"/>
      <protection locked="0"/>
    </xf>
    <xf numFmtId="0" fontId="38" fillId="0" borderId="29" xfId="0" applyFont="1" applyBorder="1" applyAlignment="1" applyProtection="1">
      <alignment horizontal="left" vertical="center" wrapText="1"/>
      <protection locked="0"/>
    </xf>
    <xf numFmtId="0" fontId="38" fillId="0" borderId="30" xfId="0" applyFont="1" applyBorder="1" applyAlignment="1" applyProtection="1">
      <alignment horizontal="left" vertical="center" wrapText="1"/>
      <protection locked="0"/>
    </xf>
    <xf numFmtId="0" fontId="38" fillId="0" borderId="31" xfId="0" applyFont="1" applyBorder="1" applyAlignment="1" applyProtection="1">
      <alignment horizontal="left" vertical="center" wrapText="1"/>
      <protection locked="0"/>
    </xf>
    <xf numFmtId="0" fontId="38" fillId="0" borderId="32" xfId="0" applyFont="1" applyBorder="1" applyAlignment="1" applyProtection="1">
      <alignment horizontal="left" vertical="center" wrapText="1"/>
      <protection locked="0"/>
    </xf>
    <xf numFmtId="0" fontId="38" fillId="0" borderId="33" xfId="0" applyFont="1" applyBorder="1" applyAlignment="1" applyProtection="1">
      <alignment horizontal="left" vertical="center" wrapText="1"/>
      <protection locked="0"/>
    </xf>
    <xf numFmtId="0" fontId="43" fillId="0" borderId="32"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wrapText="1"/>
      <protection locked="0"/>
    </xf>
    <xf numFmtId="0" fontId="41" fillId="0" borderId="32"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protection locked="0"/>
    </xf>
    <xf numFmtId="0" fontId="41" fillId="0" borderId="35" xfId="0" applyFont="1" applyBorder="1" applyAlignment="1" applyProtection="1">
      <alignment horizontal="left" vertical="center" wrapText="1"/>
      <protection locked="0"/>
    </xf>
    <xf numFmtId="0" fontId="41" fillId="0" borderId="34" xfId="0" applyFont="1" applyBorder="1" applyAlignment="1" applyProtection="1">
      <alignment horizontal="left" vertical="center" wrapText="1"/>
      <protection locked="0"/>
    </xf>
    <xf numFmtId="0" fontId="41" fillId="0" borderId="36" xfId="0" applyFont="1" applyBorder="1" applyAlignment="1" applyProtection="1">
      <alignment horizontal="left" vertical="center" wrapText="1"/>
      <protection locked="0"/>
    </xf>
    <xf numFmtId="0" fontId="41" fillId="0" borderId="1" xfId="0" applyFont="1" applyBorder="1" applyAlignment="1" applyProtection="1">
      <alignment horizontal="left" vertical="top"/>
      <protection locked="0"/>
    </xf>
    <xf numFmtId="0" fontId="41" fillId="0" borderId="1" xfId="0" applyFont="1" applyBorder="1" applyAlignment="1" applyProtection="1">
      <alignment horizontal="center" vertical="top"/>
      <protection locked="0"/>
    </xf>
    <xf numFmtId="0" fontId="41" fillId="0" borderId="35" xfId="0" applyFont="1" applyBorder="1" applyAlignment="1" applyProtection="1">
      <alignment horizontal="left" vertical="center"/>
      <protection locked="0"/>
    </xf>
    <xf numFmtId="0" fontId="41" fillId="0" borderId="36" xfId="0" applyFont="1" applyBorder="1" applyAlignment="1" applyProtection="1">
      <alignment horizontal="left" vertical="center"/>
      <protection locked="0"/>
    </xf>
    <xf numFmtId="0" fontId="43" fillId="0" borderId="0" xfId="0" applyFont="1" applyAlignment="1" applyProtection="1">
      <alignment vertical="center"/>
      <protection locked="0"/>
    </xf>
    <xf numFmtId="0" fontId="40" fillId="0" borderId="1" xfId="0" applyFont="1" applyBorder="1" applyAlignment="1" applyProtection="1">
      <alignment vertical="center"/>
      <protection locked="0"/>
    </xf>
    <xf numFmtId="0" fontId="43" fillId="0" borderId="34" xfId="0" applyFont="1" applyBorder="1" applyAlignment="1" applyProtection="1">
      <alignment vertical="center"/>
      <protection locked="0"/>
    </xf>
    <xf numFmtId="0" fontId="40"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1"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0" fillId="0" borderId="34" xfId="0" applyFont="1" applyBorder="1" applyAlignment="1" applyProtection="1">
      <alignment horizontal="left"/>
      <protection locked="0"/>
    </xf>
    <xf numFmtId="0" fontId="43" fillId="0" borderId="34" xfId="0" applyFont="1" applyBorder="1" applyAlignment="1" applyProtection="1">
      <protection locked="0"/>
    </xf>
    <xf numFmtId="0" fontId="38" fillId="0" borderId="32" xfId="0" applyFont="1" applyBorder="1" applyAlignment="1" applyProtection="1">
      <alignment vertical="top"/>
      <protection locked="0"/>
    </xf>
    <xf numFmtId="0" fontId="38" fillId="0" borderId="33" xfId="0" applyFont="1" applyBorder="1" applyAlignment="1" applyProtection="1">
      <alignment vertical="top"/>
      <protection locked="0"/>
    </xf>
    <xf numFmtId="0" fontId="38" fillId="0" borderId="1" xfId="0" applyFont="1" applyBorder="1" applyAlignment="1" applyProtection="1">
      <alignment horizontal="center" vertical="center"/>
      <protection locked="0"/>
    </xf>
    <xf numFmtId="0" fontId="38" fillId="0" borderId="1" xfId="0" applyFont="1" applyBorder="1" applyAlignment="1" applyProtection="1">
      <alignment horizontal="left" vertical="top"/>
      <protection locked="0"/>
    </xf>
    <xf numFmtId="0" fontId="38" fillId="0" borderId="35" xfId="0" applyFont="1" applyBorder="1" applyAlignment="1" applyProtection="1">
      <alignment vertical="top"/>
      <protection locked="0"/>
    </xf>
    <xf numFmtId="0" fontId="38" fillId="0" borderId="34" xfId="0" applyFont="1" applyBorder="1" applyAlignment="1" applyProtection="1">
      <alignment vertical="top"/>
      <protection locked="0"/>
    </xf>
    <xf numFmtId="0" fontId="38" fillId="0" borderId="36"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3"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1"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20" fillId="0" borderId="0" xfId="0" applyNumberFormat="1" applyFont="1" applyBorder="1" applyAlignment="1" applyProtection="1">
      <alignment vertical="center"/>
    </xf>
    <xf numFmtId="0" fontId="3" fillId="4" borderId="10" xfId="0" applyFont="1" applyFill="1" applyBorder="1" applyAlignment="1" applyProtection="1">
      <alignment horizontal="left" vertical="center"/>
    </xf>
    <xf numFmtId="0" fontId="0" fillId="4" borderId="10" xfId="0" applyFont="1" applyFill="1" applyBorder="1" applyAlignment="1" applyProtection="1">
      <alignment vertical="center"/>
    </xf>
    <xf numFmtId="4" fontId="3" fillId="4" borderId="10" xfId="0" applyNumberFormat="1" applyFont="1" applyFill="1" applyBorder="1" applyAlignment="1" applyProtection="1">
      <alignment vertical="center"/>
    </xf>
    <xf numFmtId="0" fontId="0" fillId="4" borderId="11"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3" fillId="0" borderId="15" xfId="0" applyFont="1" applyBorder="1" applyAlignment="1">
      <alignment horizontal="center" vertical="center"/>
    </xf>
    <xf numFmtId="0" fontId="23"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5" borderId="9" xfId="0" applyFont="1" applyFill="1" applyBorder="1" applyAlignment="1" applyProtection="1">
      <alignment horizontal="center" vertical="center"/>
    </xf>
    <xf numFmtId="0" fontId="2" fillId="5" borderId="10" xfId="0" applyFont="1" applyFill="1" applyBorder="1" applyAlignment="1" applyProtection="1">
      <alignment horizontal="left" vertical="center"/>
    </xf>
    <xf numFmtId="0" fontId="2" fillId="5" borderId="10" xfId="0" applyFont="1" applyFill="1" applyBorder="1" applyAlignment="1" applyProtection="1">
      <alignment horizontal="center" vertical="center"/>
    </xf>
    <xf numFmtId="0" fontId="2" fillId="5" borderId="10" xfId="0" applyFont="1" applyFill="1" applyBorder="1" applyAlignment="1" applyProtection="1">
      <alignment horizontal="right" vertical="center"/>
    </xf>
    <xf numFmtId="4" fontId="28" fillId="0" borderId="0" xfId="0" applyNumberFormat="1" applyFont="1" applyAlignment="1" applyProtection="1">
      <alignment vertical="center"/>
    </xf>
    <xf numFmtId="0" fontId="28" fillId="0" borderId="0" xfId="0" applyFont="1" applyAlignment="1" applyProtection="1">
      <alignment vertical="center"/>
    </xf>
    <xf numFmtId="0" fontId="27" fillId="0" borderId="0" xfId="0" applyFont="1" applyAlignment="1" applyProtection="1">
      <alignment horizontal="left" vertical="center" wrapText="1"/>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0" fillId="0" borderId="0" xfId="0"/>
    <xf numFmtId="0" fontId="19" fillId="0" borderId="0" xfId="0" applyFont="1" applyBorder="1" applyAlignment="1" applyProtection="1">
      <alignment horizontal="left" vertical="center" wrapText="1"/>
    </xf>
    <xf numFmtId="0" fontId="19"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0" fillId="0" borderId="0" xfId="0" applyFont="1" applyBorder="1" applyAlignment="1" applyProtection="1">
      <alignment horizontal="left" vertical="center"/>
    </xf>
    <xf numFmtId="0" fontId="19" fillId="0" borderId="0" xfId="0" applyFont="1" applyAlignment="1" applyProtection="1">
      <alignment horizontal="left" vertical="center" wrapText="1"/>
    </xf>
    <xf numFmtId="0" fontId="19" fillId="0" borderId="0" xfId="0" applyFont="1" applyAlignment="1" applyProtection="1">
      <alignment horizontal="left" vertical="center"/>
    </xf>
    <xf numFmtId="0" fontId="0" fillId="0" borderId="0" xfId="0" applyFont="1" applyAlignment="1" applyProtection="1">
      <alignment vertical="center"/>
    </xf>
    <xf numFmtId="0" fontId="31" fillId="2" borderId="0" xfId="1" applyFont="1" applyFill="1" applyAlignment="1">
      <alignment vertical="center"/>
    </xf>
    <xf numFmtId="0" fontId="2" fillId="0" borderId="0" xfId="0" applyFont="1" applyBorder="1" applyAlignment="1" applyProtection="1">
      <alignment horizontal="left" vertical="top" wrapText="1"/>
    </xf>
    <xf numFmtId="0" fontId="41" fillId="0" borderId="1" xfId="0" applyFont="1" applyBorder="1" applyAlignment="1" applyProtection="1">
      <alignment horizontal="left" vertical="center"/>
      <protection locked="0"/>
    </xf>
    <xf numFmtId="0" fontId="41" fillId="0" borderId="1" xfId="0" applyFont="1" applyBorder="1" applyAlignment="1" applyProtection="1">
      <alignment horizontal="left" vertical="top"/>
      <protection locked="0"/>
    </xf>
    <xf numFmtId="0" fontId="40" fillId="0" borderId="34" xfId="0" applyFont="1" applyBorder="1" applyAlignment="1" applyProtection="1">
      <alignment horizontal="left"/>
      <protection locked="0"/>
    </xf>
    <xf numFmtId="0" fontId="39" fillId="0" borderId="1" xfId="0" applyFont="1" applyBorder="1" applyAlignment="1" applyProtection="1">
      <alignment horizontal="center" vertical="center" wrapText="1"/>
      <protection locked="0"/>
    </xf>
    <xf numFmtId="0" fontId="39" fillId="0" borderId="1" xfId="0" applyFont="1" applyBorder="1" applyAlignment="1" applyProtection="1">
      <alignment horizontal="center" vertical="center"/>
      <protection locked="0"/>
    </xf>
    <xf numFmtId="49" fontId="41" fillId="0" borderId="1" xfId="0" applyNumberFormat="1" applyFont="1" applyBorder="1" applyAlignment="1" applyProtection="1">
      <alignment horizontal="left" vertical="center" wrapText="1"/>
      <protection locked="0"/>
    </xf>
    <xf numFmtId="0" fontId="41" fillId="0" borderId="1" xfId="0" applyFont="1" applyBorder="1" applyAlignment="1" applyProtection="1">
      <alignment horizontal="left" vertical="center" wrapText="1"/>
      <protection locked="0"/>
    </xf>
    <xf numFmtId="0" fontId="40" fillId="0" borderId="34" xfId="0" applyFont="1" applyBorder="1" applyAlignment="1" applyProtection="1">
      <alignment horizontal="left" wrapText="1"/>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1"/>
  <sheetViews>
    <sheetView showGridLines="0" tabSelected="1" workbookViewId="0">
      <pane ySplit="1" topLeftCell="A23" activePane="bottomLeft" state="frozen"/>
      <selection pane="bottomLeft" activeCell="Q39" sqref="Q39"/>
    </sheetView>
  </sheetViews>
  <sheetFormatPr defaultRowHeight="12"/>
  <cols>
    <col min="1" max="1" width="8.33203125" customWidth="1"/>
    <col min="2" max="2" width="1.6640625" customWidth="1"/>
    <col min="3" max="3" width="4.1640625" customWidth="1"/>
    <col min="4" max="4" width="4.83203125" customWidth="1"/>
    <col min="5"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1:74" ht="36.950000000000003" customHeight="1">
      <c r="AR2" s="383"/>
      <c r="AS2" s="383"/>
      <c r="AT2" s="383"/>
      <c r="AU2" s="383"/>
      <c r="AV2" s="383"/>
      <c r="AW2" s="383"/>
      <c r="AX2" s="383"/>
      <c r="AY2" s="383"/>
      <c r="AZ2" s="383"/>
      <c r="BA2" s="383"/>
      <c r="BB2" s="383"/>
      <c r="BC2" s="383"/>
      <c r="BD2" s="383"/>
      <c r="BE2" s="383"/>
      <c r="BS2" s="24" t="s">
        <v>8</v>
      </c>
      <c r="BT2" s="24" t="s">
        <v>9</v>
      </c>
    </row>
    <row r="3" spans="1:74"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1:74" ht="36.950000000000003"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1:74" ht="14.45" customHeight="1">
      <c r="B5" s="28"/>
      <c r="C5" s="29"/>
      <c r="D5" s="34" t="s">
        <v>15</v>
      </c>
      <c r="E5" s="29"/>
      <c r="F5" s="29"/>
      <c r="G5" s="29"/>
      <c r="H5" s="29"/>
      <c r="I5" s="29"/>
      <c r="J5" s="29"/>
      <c r="K5" s="348" t="s">
        <v>16</v>
      </c>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29"/>
      <c r="AQ5" s="31"/>
      <c r="BE5" s="346" t="s">
        <v>17</v>
      </c>
      <c r="BS5" s="24" t="s">
        <v>18</v>
      </c>
    </row>
    <row r="6" spans="1:74" ht="36.950000000000003" customHeight="1">
      <c r="B6" s="28"/>
      <c r="C6" s="29"/>
      <c r="D6" s="36" t="s">
        <v>19</v>
      </c>
      <c r="E6" s="29"/>
      <c r="F6" s="29"/>
      <c r="G6" s="29"/>
      <c r="H6" s="29"/>
      <c r="I6" s="29"/>
      <c r="J6" s="29"/>
      <c r="K6" s="350" t="s">
        <v>20</v>
      </c>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29"/>
      <c r="AQ6" s="31"/>
      <c r="BE6" s="347"/>
      <c r="BS6" s="24" t="s">
        <v>18</v>
      </c>
    </row>
    <row r="7" spans="1:74" ht="14.45" customHeight="1">
      <c r="B7" s="28"/>
      <c r="C7" s="29"/>
      <c r="D7" s="37" t="s">
        <v>21</v>
      </c>
      <c r="E7" s="29"/>
      <c r="F7" s="29"/>
      <c r="G7" s="29"/>
      <c r="H7" s="29"/>
      <c r="I7" s="29"/>
      <c r="J7" s="29"/>
      <c r="K7" s="35" t="s">
        <v>22</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23</v>
      </c>
      <c r="AL7" s="29"/>
      <c r="AM7" s="29"/>
      <c r="AN7" s="35" t="s">
        <v>24</v>
      </c>
      <c r="AO7" s="29"/>
      <c r="AP7" s="29"/>
      <c r="AQ7" s="31"/>
      <c r="BE7" s="347"/>
      <c r="BS7" s="24" t="s">
        <v>18</v>
      </c>
    </row>
    <row r="8" spans="1:74" ht="14.45" customHeight="1">
      <c r="B8" s="28"/>
      <c r="C8" s="29"/>
      <c r="D8" s="37" t="s">
        <v>25</v>
      </c>
      <c r="E8" s="29"/>
      <c r="F8" s="29"/>
      <c r="G8" s="29"/>
      <c r="H8" s="29"/>
      <c r="I8" s="29"/>
      <c r="J8" s="29"/>
      <c r="K8" s="35" t="s">
        <v>26</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27</v>
      </c>
      <c r="AL8" s="29"/>
      <c r="AM8" s="29"/>
      <c r="AN8" s="38" t="s">
        <v>28</v>
      </c>
      <c r="AO8" s="29"/>
      <c r="AP8" s="29"/>
      <c r="AQ8" s="31"/>
      <c r="BE8" s="347"/>
      <c r="BS8" s="24" t="s">
        <v>18</v>
      </c>
    </row>
    <row r="9" spans="1:74" ht="29.25" customHeight="1">
      <c r="B9" s="28"/>
      <c r="C9" s="29"/>
      <c r="D9" s="34" t="s">
        <v>29</v>
      </c>
      <c r="E9" s="29"/>
      <c r="F9" s="29"/>
      <c r="G9" s="29"/>
      <c r="H9" s="29"/>
      <c r="I9" s="29"/>
      <c r="J9" s="29"/>
      <c r="K9" s="39" t="s">
        <v>30</v>
      </c>
      <c r="L9" s="29"/>
      <c r="M9" s="29"/>
      <c r="N9" s="29"/>
      <c r="O9" s="29"/>
      <c r="P9" s="29"/>
      <c r="Q9" s="29"/>
      <c r="R9" s="29"/>
      <c r="S9" s="29"/>
      <c r="T9" s="29"/>
      <c r="U9" s="29"/>
      <c r="V9" s="29"/>
      <c r="W9" s="29"/>
      <c r="X9" s="29"/>
      <c r="Y9" s="29"/>
      <c r="Z9" s="29"/>
      <c r="AA9" s="29"/>
      <c r="AB9" s="29"/>
      <c r="AC9" s="29"/>
      <c r="AD9" s="29"/>
      <c r="AE9" s="29"/>
      <c r="AF9" s="29"/>
      <c r="AG9" s="29"/>
      <c r="AH9" s="29"/>
      <c r="AI9" s="29"/>
      <c r="AJ9" s="29"/>
      <c r="AK9" s="34" t="s">
        <v>31</v>
      </c>
      <c r="AL9" s="29"/>
      <c r="AM9" s="29"/>
      <c r="AN9" s="39" t="s">
        <v>32</v>
      </c>
      <c r="AO9" s="29"/>
      <c r="AP9" s="29"/>
      <c r="AQ9" s="31"/>
      <c r="BE9" s="347"/>
      <c r="BS9" s="24" t="s">
        <v>18</v>
      </c>
    </row>
    <row r="10" spans="1:74" ht="14.45" customHeight="1">
      <c r="B10" s="28"/>
      <c r="C10" s="29"/>
      <c r="D10" s="37" t="s">
        <v>33</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34</v>
      </c>
      <c r="AL10" s="29"/>
      <c r="AM10" s="29"/>
      <c r="AN10" s="35" t="s">
        <v>35</v>
      </c>
      <c r="AO10" s="29"/>
      <c r="AP10" s="29"/>
      <c r="AQ10" s="31"/>
      <c r="BE10" s="347"/>
      <c r="BS10" s="24" t="s">
        <v>18</v>
      </c>
    </row>
    <row r="11" spans="1:74" ht="18.399999999999999" customHeight="1">
      <c r="B11" s="28"/>
      <c r="C11" s="29"/>
      <c r="D11" s="29"/>
      <c r="E11" s="35" t="s">
        <v>36</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37</v>
      </c>
      <c r="AL11" s="29"/>
      <c r="AM11" s="29"/>
      <c r="AN11" s="35" t="s">
        <v>35</v>
      </c>
      <c r="AO11" s="29"/>
      <c r="AP11" s="29"/>
      <c r="AQ11" s="31"/>
      <c r="BE11" s="347"/>
      <c r="BS11" s="24" t="s">
        <v>18</v>
      </c>
    </row>
    <row r="12" spans="1:74"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47"/>
      <c r="BS12" s="24" t="s">
        <v>18</v>
      </c>
    </row>
    <row r="13" spans="1:74" ht="14.45" customHeight="1">
      <c r="B13" s="28"/>
      <c r="C13" s="29"/>
      <c r="D13" s="37" t="s">
        <v>38</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34</v>
      </c>
      <c r="AL13" s="29"/>
      <c r="AM13" s="29"/>
      <c r="AN13" s="40" t="s">
        <v>39</v>
      </c>
      <c r="AO13" s="29"/>
      <c r="AP13" s="29"/>
      <c r="AQ13" s="31"/>
      <c r="BE13" s="347"/>
      <c r="BS13" s="24" t="s">
        <v>18</v>
      </c>
    </row>
    <row r="14" spans="1:74" ht="15">
      <c r="B14" s="28"/>
      <c r="C14" s="29"/>
      <c r="D14" s="29"/>
      <c r="E14" s="351" t="s">
        <v>39</v>
      </c>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7" t="s">
        <v>37</v>
      </c>
      <c r="AL14" s="29"/>
      <c r="AM14" s="29"/>
      <c r="AN14" s="40" t="s">
        <v>39</v>
      </c>
      <c r="AO14" s="29"/>
      <c r="AP14" s="29"/>
      <c r="AQ14" s="31"/>
      <c r="BE14" s="347"/>
      <c r="BS14" s="24" t="s">
        <v>18</v>
      </c>
    </row>
    <row r="15" spans="1:74"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47"/>
      <c r="BS15" s="24" t="s">
        <v>6</v>
      </c>
    </row>
    <row r="16" spans="1:74" ht="14.45" customHeight="1">
      <c r="B16" s="28"/>
      <c r="C16" s="29"/>
      <c r="D16" s="37" t="s">
        <v>40</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34</v>
      </c>
      <c r="AL16" s="29"/>
      <c r="AM16" s="29"/>
      <c r="AN16" s="35" t="s">
        <v>35</v>
      </c>
      <c r="AO16" s="29"/>
      <c r="AP16" s="29"/>
      <c r="AQ16" s="31"/>
      <c r="BE16" s="347"/>
      <c r="BS16" s="24" t="s">
        <v>6</v>
      </c>
    </row>
    <row r="17" spans="2:71" ht="18.399999999999999" customHeight="1">
      <c r="B17" s="28"/>
      <c r="C17" s="29"/>
      <c r="D17" s="29"/>
      <c r="E17" s="35" t="s">
        <v>41</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37</v>
      </c>
      <c r="AL17" s="29"/>
      <c r="AM17" s="29"/>
      <c r="AN17" s="35" t="s">
        <v>35</v>
      </c>
      <c r="AO17" s="29"/>
      <c r="AP17" s="29"/>
      <c r="AQ17" s="31"/>
      <c r="BE17" s="347"/>
      <c r="BS17" s="24" t="s">
        <v>42</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47"/>
      <c r="BS18" s="24" t="s">
        <v>8</v>
      </c>
    </row>
    <row r="19" spans="2:71" ht="14.45" customHeight="1">
      <c r="B19" s="28"/>
      <c r="C19" s="29"/>
      <c r="D19" s="37" t="s">
        <v>43</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47"/>
      <c r="BS19" s="24" t="s">
        <v>8</v>
      </c>
    </row>
    <row r="20" spans="2:71" ht="57" customHeight="1">
      <c r="B20" s="28"/>
      <c r="C20" s="29"/>
      <c r="D20" s="29"/>
      <c r="E20" s="353" t="s">
        <v>44</v>
      </c>
      <c r="F20" s="353"/>
      <c r="G20" s="353"/>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3"/>
      <c r="AN20" s="353"/>
      <c r="AO20" s="29"/>
      <c r="AP20" s="29"/>
      <c r="AQ20" s="31"/>
      <c r="BE20" s="347"/>
      <c r="BS20" s="24" t="s">
        <v>6</v>
      </c>
    </row>
    <row r="21" spans="2:71"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47"/>
    </row>
    <row r="22" spans="2:71" ht="6.95" customHeight="1">
      <c r="B22" s="28"/>
      <c r="C22" s="29"/>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9"/>
      <c r="AQ22" s="31"/>
      <c r="BE22" s="347"/>
    </row>
    <row r="23" spans="2:71" s="1" customFormat="1" ht="25.9" customHeight="1">
      <c r="B23" s="42"/>
      <c r="C23" s="43"/>
      <c r="D23" s="44" t="s">
        <v>45</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354">
        <f>ROUND(AG51,2)</f>
        <v>0</v>
      </c>
      <c r="AL23" s="355"/>
      <c r="AM23" s="355"/>
      <c r="AN23" s="355"/>
      <c r="AO23" s="355"/>
      <c r="AP23" s="43"/>
      <c r="AQ23" s="46"/>
      <c r="BE23" s="347"/>
    </row>
    <row r="24" spans="2:71" s="1" customFormat="1" ht="6.95" customHeight="1">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6"/>
      <c r="BE24" s="347"/>
    </row>
    <row r="25" spans="2:71" s="1" customFormat="1" ht="13.5">
      <c r="B25" s="42"/>
      <c r="C25" s="43"/>
      <c r="D25" s="43"/>
      <c r="E25" s="43"/>
      <c r="F25" s="43"/>
      <c r="G25" s="43"/>
      <c r="H25" s="43"/>
      <c r="I25" s="43"/>
      <c r="J25" s="43"/>
      <c r="K25" s="43"/>
      <c r="L25" s="356" t="s">
        <v>46</v>
      </c>
      <c r="M25" s="356"/>
      <c r="N25" s="356"/>
      <c r="O25" s="356"/>
      <c r="P25" s="43"/>
      <c r="Q25" s="43"/>
      <c r="R25" s="43"/>
      <c r="S25" s="43"/>
      <c r="T25" s="43"/>
      <c r="U25" s="43"/>
      <c r="V25" s="43"/>
      <c r="W25" s="356" t="s">
        <v>47</v>
      </c>
      <c r="X25" s="356"/>
      <c r="Y25" s="356"/>
      <c r="Z25" s="356"/>
      <c r="AA25" s="356"/>
      <c r="AB25" s="356"/>
      <c r="AC25" s="356"/>
      <c r="AD25" s="356"/>
      <c r="AE25" s="356"/>
      <c r="AF25" s="43"/>
      <c r="AG25" s="43"/>
      <c r="AH25" s="43"/>
      <c r="AI25" s="43"/>
      <c r="AJ25" s="43"/>
      <c r="AK25" s="356" t="s">
        <v>48</v>
      </c>
      <c r="AL25" s="356"/>
      <c r="AM25" s="356"/>
      <c r="AN25" s="356"/>
      <c r="AO25" s="356"/>
      <c r="AP25" s="43"/>
      <c r="AQ25" s="46"/>
      <c r="BE25" s="347"/>
    </row>
    <row r="26" spans="2:71" s="2" customFormat="1" ht="14.45" customHeight="1">
      <c r="B26" s="48"/>
      <c r="C26" s="49"/>
      <c r="D26" s="50" t="s">
        <v>49</v>
      </c>
      <c r="E26" s="49"/>
      <c r="F26" s="50" t="s">
        <v>50</v>
      </c>
      <c r="G26" s="49"/>
      <c r="H26" s="49"/>
      <c r="I26" s="49"/>
      <c r="J26" s="49"/>
      <c r="K26" s="49"/>
      <c r="L26" s="357">
        <v>0.21</v>
      </c>
      <c r="M26" s="358"/>
      <c r="N26" s="358"/>
      <c r="O26" s="358"/>
      <c r="P26" s="49"/>
      <c r="Q26" s="49"/>
      <c r="R26" s="49"/>
      <c r="S26" s="49"/>
      <c r="T26" s="49"/>
      <c r="U26" s="49"/>
      <c r="V26" s="49"/>
      <c r="W26" s="359">
        <f>ROUND(AZ51,2)</f>
        <v>0</v>
      </c>
      <c r="X26" s="358"/>
      <c r="Y26" s="358"/>
      <c r="Z26" s="358"/>
      <c r="AA26" s="358"/>
      <c r="AB26" s="358"/>
      <c r="AC26" s="358"/>
      <c r="AD26" s="358"/>
      <c r="AE26" s="358"/>
      <c r="AF26" s="49"/>
      <c r="AG26" s="49"/>
      <c r="AH26" s="49"/>
      <c r="AI26" s="49"/>
      <c r="AJ26" s="49"/>
      <c r="AK26" s="359">
        <f>ROUND(AV51,2)</f>
        <v>0</v>
      </c>
      <c r="AL26" s="358"/>
      <c r="AM26" s="358"/>
      <c r="AN26" s="358"/>
      <c r="AO26" s="358"/>
      <c r="AP26" s="49"/>
      <c r="AQ26" s="51"/>
      <c r="BE26" s="347"/>
    </row>
    <row r="27" spans="2:71" s="2" customFormat="1" ht="14.45" customHeight="1">
      <c r="B27" s="48"/>
      <c r="C27" s="49"/>
      <c r="D27" s="49"/>
      <c r="E27" s="49"/>
      <c r="F27" s="50" t="s">
        <v>51</v>
      </c>
      <c r="G27" s="49"/>
      <c r="H27" s="49"/>
      <c r="I27" s="49"/>
      <c r="J27" s="49"/>
      <c r="K27" s="49"/>
      <c r="L27" s="357">
        <v>0.15</v>
      </c>
      <c r="M27" s="358"/>
      <c r="N27" s="358"/>
      <c r="O27" s="358"/>
      <c r="P27" s="49"/>
      <c r="Q27" s="49"/>
      <c r="R27" s="49"/>
      <c r="S27" s="49"/>
      <c r="T27" s="49"/>
      <c r="U27" s="49"/>
      <c r="V27" s="49"/>
      <c r="W27" s="359">
        <f>ROUND(BA51,2)</f>
        <v>0</v>
      </c>
      <c r="X27" s="358"/>
      <c r="Y27" s="358"/>
      <c r="Z27" s="358"/>
      <c r="AA27" s="358"/>
      <c r="AB27" s="358"/>
      <c r="AC27" s="358"/>
      <c r="AD27" s="358"/>
      <c r="AE27" s="358"/>
      <c r="AF27" s="49"/>
      <c r="AG27" s="49"/>
      <c r="AH27" s="49"/>
      <c r="AI27" s="49"/>
      <c r="AJ27" s="49"/>
      <c r="AK27" s="359">
        <f>ROUND(AW51,2)</f>
        <v>0</v>
      </c>
      <c r="AL27" s="358"/>
      <c r="AM27" s="358"/>
      <c r="AN27" s="358"/>
      <c r="AO27" s="358"/>
      <c r="AP27" s="49"/>
      <c r="AQ27" s="51"/>
      <c r="BE27" s="347"/>
    </row>
    <row r="28" spans="2:71" s="2" customFormat="1" ht="14.45" hidden="1" customHeight="1">
      <c r="B28" s="48"/>
      <c r="C28" s="49"/>
      <c r="D28" s="49"/>
      <c r="E28" s="49"/>
      <c r="F28" s="50" t="s">
        <v>52</v>
      </c>
      <c r="G28" s="49"/>
      <c r="H28" s="49"/>
      <c r="I28" s="49"/>
      <c r="J28" s="49"/>
      <c r="K28" s="49"/>
      <c r="L28" s="357">
        <v>0.21</v>
      </c>
      <c r="M28" s="358"/>
      <c r="N28" s="358"/>
      <c r="O28" s="358"/>
      <c r="P28" s="49"/>
      <c r="Q28" s="49"/>
      <c r="R28" s="49"/>
      <c r="S28" s="49"/>
      <c r="T28" s="49"/>
      <c r="U28" s="49"/>
      <c r="V28" s="49"/>
      <c r="W28" s="359">
        <f>ROUND(BB51,2)</f>
        <v>0</v>
      </c>
      <c r="X28" s="358"/>
      <c r="Y28" s="358"/>
      <c r="Z28" s="358"/>
      <c r="AA28" s="358"/>
      <c r="AB28" s="358"/>
      <c r="AC28" s="358"/>
      <c r="AD28" s="358"/>
      <c r="AE28" s="358"/>
      <c r="AF28" s="49"/>
      <c r="AG28" s="49"/>
      <c r="AH28" s="49"/>
      <c r="AI28" s="49"/>
      <c r="AJ28" s="49"/>
      <c r="AK28" s="359">
        <v>0</v>
      </c>
      <c r="AL28" s="358"/>
      <c r="AM28" s="358"/>
      <c r="AN28" s="358"/>
      <c r="AO28" s="358"/>
      <c r="AP28" s="49"/>
      <c r="AQ28" s="51"/>
      <c r="BE28" s="347"/>
    </row>
    <row r="29" spans="2:71" s="2" customFormat="1" ht="14.45" hidden="1" customHeight="1">
      <c r="B29" s="48"/>
      <c r="C29" s="49"/>
      <c r="D29" s="49"/>
      <c r="E29" s="49"/>
      <c r="F29" s="50" t="s">
        <v>53</v>
      </c>
      <c r="G29" s="49"/>
      <c r="H29" s="49"/>
      <c r="I29" s="49"/>
      <c r="J29" s="49"/>
      <c r="K29" s="49"/>
      <c r="L29" s="357">
        <v>0.15</v>
      </c>
      <c r="M29" s="358"/>
      <c r="N29" s="358"/>
      <c r="O29" s="358"/>
      <c r="P29" s="49"/>
      <c r="Q29" s="49"/>
      <c r="R29" s="49"/>
      <c r="S29" s="49"/>
      <c r="T29" s="49"/>
      <c r="U29" s="49"/>
      <c r="V29" s="49"/>
      <c r="W29" s="359">
        <f>ROUND(BC51,2)</f>
        <v>0</v>
      </c>
      <c r="X29" s="358"/>
      <c r="Y29" s="358"/>
      <c r="Z29" s="358"/>
      <c r="AA29" s="358"/>
      <c r="AB29" s="358"/>
      <c r="AC29" s="358"/>
      <c r="AD29" s="358"/>
      <c r="AE29" s="358"/>
      <c r="AF29" s="49"/>
      <c r="AG29" s="49"/>
      <c r="AH29" s="49"/>
      <c r="AI29" s="49"/>
      <c r="AJ29" s="49"/>
      <c r="AK29" s="359">
        <v>0</v>
      </c>
      <c r="AL29" s="358"/>
      <c r="AM29" s="358"/>
      <c r="AN29" s="358"/>
      <c r="AO29" s="358"/>
      <c r="AP29" s="49"/>
      <c r="AQ29" s="51"/>
      <c r="BE29" s="347"/>
    </row>
    <row r="30" spans="2:71" s="2" customFormat="1" ht="14.45" hidden="1" customHeight="1">
      <c r="B30" s="48"/>
      <c r="C30" s="49"/>
      <c r="D30" s="49"/>
      <c r="E30" s="49"/>
      <c r="F30" s="50" t="s">
        <v>54</v>
      </c>
      <c r="G30" s="49"/>
      <c r="H30" s="49"/>
      <c r="I30" s="49"/>
      <c r="J30" s="49"/>
      <c r="K30" s="49"/>
      <c r="L30" s="357">
        <v>0</v>
      </c>
      <c r="M30" s="358"/>
      <c r="N30" s="358"/>
      <c r="O30" s="358"/>
      <c r="P30" s="49"/>
      <c r="Q30" s="49"/>
      <c r="R30" s="49"/>
      <c r="S30" s="49"/>
      <c r="T30" s="49"/>
      <c r="U30" s="49"/>
      <c r="V30" s="49"/>
      <c r="W30" s="359">
        <f>ROUND(BD51,2)</f>
        <v>0</v>
      </c>
      <c r="X30" s="358"/>
      <c r="Y30" s="358"/>
      <c r="Z30" s="358"/>
      <c r="AA30" s="358"/>
      <c r="AB30" s="358"/>
      <c r="AC30" s="358"/>
      <c r="AD30" s="358"/>
      <c r="AE30" s="358"/>
      <c r="AF30" s="49"/>
      <c r="AG30" s="49"/>
      <c r="AH30" s="49"/>
      <c r="AI30" s="49"/>
      <c r="AJ30" s="49"/>
      <c r="AK30" s="359">
        <v>0</v>
      </c>
      <c r="AL30" s="358"/>
      <c r="AM30" s="358"/>
      <c r="AN30" s="358"/>
      <c r="AO30" s="358"/>
      <c r="AP30" s="49"/>
      <c r="AQ30" s="51"/>
      <c r="BE30" s="347"/>
    </row>
    <row r="31" spans="2:71" s="1" customFormat="1" ht="6.95" customHeight="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6"/>
      <c r="BE31" s="347"/>
    </row>
    <row r="32" spans="2:71" s="1" customFormat="1" ht="25.9" customHeight="1">
      <c r="B32" s="42"/>
      <c r="C32" s="52"/>
      <c r="D32" s="53" t="s">
        <v>55</v>
      </c>
      <c r="E32" s="54"/>
      <c r="F32" s="54"/>
      <c r="G32" s="54"/>
      <c r="H32" s="54"/>
      <c r="I32" s="54"/>
      <c r="J32" s="54"/>
      <c r="K32" s="54"/>
      <c r="L32" s="54"/>
      <c r="M32" s="54"/>
      <c r="N32" s="54"/>
      <c r="O32" s="54"/>
      <c r="P32" s="54"/>
      <c r="Q32" s="54"/>
      <c r="R32" s="54"/>
      <c r="S32" s="54"/>
      <c r="T32" s="55" t="s">
        <v>56</v>
      </c>
      <c r="U32" s="54"/>
      <c r="V32" s="54"/>
      <c r="W32" s="54"/>
      <c r="X32" s="360" t="s">
        <v>57</v>
      </c>
      <c r="Y32" s="361"/>
      <c r="Z32" s="361"/>
      <c r="AA32" s="361"/>
      <c r="AB32" s="361"/>
      <c r="AC32" s="54"/>
      <c r="AD32" s="54"/>
      <c r="AE32" s="54"/>
      <c r="AF32" s="54"/>
      <c r="AG32" s="54"/>
      <c r="AH32" s="54"/>
      <c r="AI32" s="54"/>
      <c r="AJ32" s="54"/>
      <c r="AK32" s="362">
        <f>SUM(AK23:AK30)</f>
        <v>0</v>
      </c>
      <c r="AL32" s="361"/>
      <c r="AM32" s="361"/>
      <c r="AN32" s="361"/>
      <c r="AO32" s="363"/>
      <c r="AP32" s="52"/>
      <c r="AQ32" s="56"/>
      <c r="BE32" s="347"/>
    </row>
    <row r="33" spans="2:56" s="1" customFormat="1" ht="6.95" customHeight="1">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6"/>
    </row>
    <row r="34" spans="2:56" s="1" customFormat="1" ht="6.95" customHeight="1">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9"/>
    </row>
    <row r="38" spans="2:56" s="1" customFormat="1" ht="6.95" customHeight="1">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2"/>
    </row>
    <row r="39" spans="2:56" s="1" customFormat="1" ht="36.950000000000003" customHeight="1">
      <c r="B39" s="42"/>
      <c r="C39" s="63" t="s">
        <v>58</v>
      </c>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2"/>
    </row>
    <row r="40" spans="2:56" s="1" customFormat="1" ht="6.95" customHeight="1">
      <c r="B40" s="42"/>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2"/>
    </row>
    <row r="41" spans="2:56" s="3" customFormat="1" ht="14.45" customHeight="1">
      <c r="B41" s="65"/>
      <c r="C41" s="66" t="s">
        <v>15</v>
      </c>
      <c r="D41" s="67"/>
      <c r="E41" s="67"/>
      <c r="F41" s="67"/>
      <c r="G41" s="67"/>
      <c r="H41" s="67"/>
      <c r="I41" s="67"/>
      <c r="J41" s="67"/>
      <c r="K41" s="67"/>
      <c r="L41" s="67" t="str">
        <f>K5</f>
        <v>17x06_MS_Kamarad</v>
      </c>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8"/>
    </row>
    <row r="42" spans="2:56" s="4" customFormat="1" ht="36.950000000000003" customHeight="1">
      <c r="B42" s="69"/>
      <c r="C42" s="70" t="s">
        <v>19</v>
      </c>
      <c r="D42" s="71"/>
      <c r="E42" s="71"/>
      <c r="F42" s="71"/>
      <c r="G42" s="71"/>
      <c r="H42" s="71"/>
      <c r="I42" s="71"/>
      <c r="J42" s="71"/>
      <c r="K42" s="71"/>
      <c r="L42" s="364" t="str">
        <f>K6</f>
        <v>MŠ Kamarád Liberec - stavební úpravy kuchyně</v>
      </c>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71"/>
      <c r="AQ42" s="71"/>
      <c r="AR42" s="72"/>
    </row>
    <row r="43" spans="2:56" s="1" customFormat="1" ht="6.95" customHeight="1">
      <c r="B43" s="42"/>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2"/>
    </row>
    <row r="44" spans="2:56" s="1" customFormat="1" ht="15">
      <c r="B44" s="42"/>
      <c r="C44" s="66" t="s">
        <v>25</v>
      </c>
      <c r="D44" s="64"/>
      <c r="E44" s="64"/>
      <c r="F44" s="64"/>
      <c r="G44" s="64"/>
      <c r="H44" s="64"/>
      <c r="I44" s="64"/>
      <c r="J44" s="64"/>
      <c r="K44" s="64"/>
      <c r="L44" s="73" t="str">
        <f>IF(K8="","",K8)</f>
        <v xml:space="preserve">Liberec </v>
      </c>
      <c r="M44" s="64"/>
      <c r="N44" s="64"/>
      <c r="O44" s="64"/>
      <c r="P44" s="64"/>
      <c r="Q44" s="64"/>
      <c r="R44" s="64"/>
      <c r="S44" s="64"/>
      <c r="T44" s="64"/>
      <c r="U44" s="64"/>
      <c r="V44" s="64"/>
      <c r="W44" s="64"/>
      <c r="X44" s="64"/>
      <c r="Y44" s="64"/>
      <c r="Z44" s="64"/>
      <c r="AA44" s="64"/>
      <c r="AB44" s="64"/>
      <c r="AC44" s="64"/>
      <c r="AD44" s="64"/>
      <c r="AE44" s="64"/>
      <c r="AF44" s="64"/>
      <c r="AG44" s="64"/>
      <c r="AH44" s="64"/>
      <c r="AI44" s="66" t="s">
        <v>27</v>
      </c>
      <c r="AJ44" s="64"/>
      <c r="AK44" s="64"/>
      <c r="AL44" s="64"/>
      <c r="AM44" s="366" t="str">
        <f>IF(AN8= "","",AN8)</f>
        <v>18. 12. 2017</v>
      </c>
      <c r="AN44" s="366"/>
      <c r="AO44" s="64"/>
      <c r="AP44" s="64"/>
      <c r="AQ44" s="64"/>
      <c r="AR44" s="62"/>
    </row>
    <row r="45" spans="2:56" s="1" customFormat="1" ht="6.95" customHeight="1">
      <c r="B45" s="42"/>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2"/>
    </row>
    <row r="46" spans="2:56" s="1" customFormat="1" ht="15">
      <c r="B46" s="42"/>
      <c r="C46" s="66" t="s">
        <v>33</v>
      </c>
      <c r="D46" s="64"/>
      <c r="E46" s="64"/>
      <c r="F46" s="64"/>
      <c r="G46" s="64"/>
      <c r="H46" s="64"/>
      <c r="I46" s="64"/>
      <c r="J46" s="64"/>
      <c r="K46" s="64"/>
      <c r="L46" s="67" t="str">
        <f>IF(E11= "","",E11)</f>
        <v xml:space="preserve">Statutární město Liberec, nám. Dr. E. Beneše 1 </v>
      </c>
      <c r="M46" s="64"/>
      <c r="N46" s="64"/>
      <c r="O46" s="64"/>
      <c r="P46" s="64"/>
      <c r="Q46" s="64"/>
      <c r="R46" s="64"/>
      <c r="S46" s="64"/>
      <c r="T46" s="64"/>
      <c r="U46" s="64"/>
      <c r="V46" s="64"/>
      <c r="W46" s="64"/>
      <c r="X46" s="64"/>
      <c r="Y46" s="64"/>
      <c r="Z46" s="64"/>
      <c r="AA46" s="64"/>
      <c r="AB46" s="64"/>
      <c r="AC46" s="64"/>
      <c r="AD46" s="64"/>
      <c r="AE46" s="64"/>
      <c r="AF46" s="64"/>
      <c r="AG46" s="64"/>
      <c r="AH46" s="64"/>
      <c r="AI46" s="66" t="s">
        <v>40</v>
      </c>
      <c r="AJ46" s="64"/>
      <c r="AK46" s="64"/>
      <c r="AL46" s="64"/>
      <c r="AM46" s="367" t="str">
        <f>IF(E17="","",E17)</f>
        <v xml:space="preserve">STORING spol. s r.o. Žitavská 727/16 Liberec 3 </v>
      </c>
      <c r="AN46" s="367"/>
      <c r="AO46" s="367"/>
      <c r="AP46" s="367"/>
      <c r="AQ46" s="64"/>
      <c r="AR46" s="62"/>
      <c r="AS46" s="368" t="s">
        <v>59</v>
      </c>
      <c r="AT46" s="369"/>
      <c r="AU46" s="75"/>
      <c r="AV46" s="75"/>
      <c r="AW46" s="75"/>
      <c r="AX46" s="75"/>
      <c r="AY46" s="75"/>
      <c r="AZ46" s="75"/>
      <c r="BA46" s="75"/>
      <c r="BB46" s="75"/>
      <c r="BC46" s="75"/>
      <c r="BD46" s="76"/>
    </row>
    <row r="47" spans="2:56" s="1" customFormat="1" ht="15">
      <c r="B47" s="42"/>
      <c r="C47" s="66" t="s">
        <v>38</v>
      </c>
      <c r="D47" s="64"/>
      <c r="E47" s="64"/>
      <c r="F47" s="64"/>
      <c r="G47" s="64"/>
      <c r="H47" s="64"/>
      <c r="I47" s="64"/>
      <c r="J47" s="64"/>
      <c r="K47" s="64"/>
      <c r="L47" s="67" t="str">
        <f>IF(E14= "Vyplň údaj","",E14)</f>
        <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2"/>
      <c r="AS47" s="370"/>
      <c r="AT47" s="371"/>
      <c r="AU47" s="77"/>
      <c r="AV47" s="77"/>
      <c r="AW47" s="77"/>
      <c r="AX47" s="77"/>
      <c r="AY47" s="77"/>
      <c r="AZ47" s="77"/>
      <c r="BA47" s="77"/>
      <c r="BB47" s="77"/>
      <c r="BC47" s="77"/>
      <c r="BD47" s="78"/>
    </row>
    <row r="48" spans="2:56" s="1" customFormat="1" ht="10.9" customHeight="1">
      <c r="B48" s="42"/>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2"/>
      <c r="AS48" s="372"/>
      <c r="AT48" s="373"/>
      <c r="AU48" s="43"/>
      <c r="AV48" s="43"/>
      <c r="AW48" s="43"/>
      <c r="AX48" s="43"/>
      <c r="AY48" s="43"/>
      <c r="AZ48" s="43"/>
      <c r="BA48" s="43"/>
      <c r="BB48" s="43"/>
      <c r="BC48" s="43"/>
      <c r="BD48" s="79"/>
    </row>
    <row r="49" spans="1:91" s="1" customFormat="1" ht="29.25" customHeight="1">
      <c r="B49" s="42"/>
      <c r="C49" s="374" t="s">
        <v>60</v>
      </c>
      <c r="D49" s="375"/>
      <c r="E49" s="375"/>
      <c r="F49" s="375"/>
      <c r="G49" s="375"/>
      <c r="H49" s="80"/>
      <c r="I49" s="376" t="s">
        <v>61</v>
      </c>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c r="AG49" s="377" t="s">
        <v>62</v>
      </c>
      <c r="AH49" s="375"/>
      <c r="AI49" s="375"/>
      <c r="AJ49" s="375"/>
      <c r="AK49" s="375"/>
      <c r="AL49" s="375"/>
      <c r="AM49" s="375"/>
      <c r="AN49" s="376" t="s">
        <v>63</v>
      </c>
      <c r="AO49" s="375"/>
      <c r="AP49" s="375"/>
      <c r="AQ49" s="81" t="s">
        <v>64</v>
      </c>
      <c r="AR49" s="62"/>
      <c r="AS49" s="82" t="s">
        <v>65</v>
      </c>
      <c r="AT49" s="83" t="s">
        <v>66</v>
      </c>
      <c r="AU49" s="83" t="s">
        <v>67</v>
      </c>
      <c r="AV49" s="83" t="s">
        <v>68</v>
      </c>
      <c r="AW49" s="83" t="s">
        <v>69</v>
      </c>
      <c r="AX49" s="83" t="s">
        <v>70</v>
      </c>
      <c r="AY49" s="83" t="s">
        <v>71</v>
      </c>
      <c r="AZ49" s="83" t="s">
        <v>72</v>
      </c>
      <c r="BA49" s="83" t="s">
        <v>73</v>
      </c>
      <c r="BB49" s="83" t="s">
        <v>74</v>
      </c>
      <c r="BC49" s="83" t="s">
        <v>75</v>
      </c>
      <c r="BD49" s="84" t="s">
        <v>76</v>
      </c>
    </row>
    <row r="50" spans="1:91" s="1" customFormat="1" ht="10.9" customHeight="1">
      <c r="B50" s="42"/>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2"/>
      <c r="AS50" s="85"/>
      <c r="AT50" s="86"/>
      <c r="AU50" s="86"/>
      <c r="AV50" s="86"/>
      <c r="AW50" s="86"/>
      <c r="AX50" s="86"/>
      <c r="AY50" s="86"/>
      <c r="AZ50" s="86"/>
      <c r="BA50" s="86"/>
      <c r="BB50" s="86"/>
      <c r="BC50" s="86"/>
      <c r="BD50" s="87"/>
    </row>
    <row r="51" spans="1:91" s="4" customFormat="1" ht="32.450000000000003" customHeight="1">
      <c r="B51" s="69"/>
      <c r="C51" s="88" t="s">
        <v>77</v>
      </c>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381">
        <f>ROUND(SUM(AG52:AG59),2)</f>
        <v>0</v>
      </c>
      <c r="AH51" s="381"/>
      <c r="AI51" s="381"/>
      <c r="AJ51" s="381"/>
      <c r="AK51" s="381"/>
      <c r="AL51" s="381"/>
      <c r="AM51" s="381"/>
      <c r="AN51" s="382">
        <f t="shared" ref="AN51:AN59" si="0">SUM(AG51,AT51)</f>
        <v>0</v>
      </c>
      <c r="AO51" s="382"/>
      <c r="AP51" s="382"/>
      <c r="AQ51" s="90" t="s">
        <v>35</v>
      </c>
      <c r="AR51" s="72"/>
      <c r="AS51" s="91">
        <f>ROUND(SUM(AS52:AS59),2)</f>
        <v>0</v>
      </c>
      <c r="AT51" s="92">
        <f t="shared" ref="AT51:AT59" si="1">ROUND(SUM(AV51:AW51),2)</f>
        <v>0</v>
      </c>
      <c r="AU51" s="93">
        <f>ROUND(SUM(AU52:AU59),5)</f>
        <v>0</v>
      </c>
      <c r="AV51" s="92">
        <f>ROUND(AZ51*L26,2)</f>
        <v>0</v>
      </c>
      <c r="AW51" s="92">
        <f>ROUND(BA51*L27,2)</f>
        <v>0</v>
      </c>
      <c r="AX51" s="92">
        <f>ROUND(BB51*L26,2)</f>
        <v>0</v>
      </c>
      <c r="AY51" s="92">
        <f>ROUND(BC51*L27,2)</f>
        <v>0</v>
      </c>
      <c r="AZ51" s="92">
        <f>ROUND(SUM(AZ52:AZ59),2)</f>
        <v>0</v>
      </c>
      <c r="BA51" s="92">
        <f>ROUND(SUM(BA52:BA59),2)</f>
        <v>0</v>
      </c>
      <c r="BB51" s="92">
        <f>ROUND(SUM(BB52:BB59),2)</f>
        <v>0</v>
      </c>
      <c r="BC51" s="92">
        <f>ROUND(SUM(BC52:BC59),2)</f>
        <v>0</v>
      </c>
      <c r="BD51" s="94">
        <f>ROUND(SUM(BD52:BD59),2)</f>
        <v>0</v>
      </c>
      <c r="BS51" s="95" t="s">
        <v>78</v>
      </c>
      <c r="BT51" s="95" t="s">
        <v>79</v>
      </c>
      <c r="BU51" s="96" t="s">
        <v>80</v>
      </c>
      <c r="BV51" s="95" t="s">
        <v>81</v>
      </c>
      <c r="BW51" s="95" t="s">
        <v>7</v>
      </c>
      <c r="BX51" s="95" t="s">
        <v>82</v>
      </c>
      <c r="CL51" s="95" t="s">
        <v>22</v>
      </c>
    </row>
    <row r="52" spans="1:91" s="5" customFormat="1" ht="31.5" customHeight="1">
      <c r="A52" s="97" t="s">
        <v>83</v>
      </c>
      <c r="B52" s="98"/>
      <c r="C52" s="99"/>
      <c r="D52" s="380" t="s">
        <v>84</v>
      </c>
      <c r="E52" s="380"/>
      <c r="F52" s="380"/>
      <c r="G52" s="380"/>
      <c r="H52" s="380"/>
      <c r="I52" s="100"/>
      <c r="J52" s="380" t="s">
        <v>85</v>
      </c>
      <c r="K52" s="380"/>
      <c r="L52" s="380"/>
      <c r="M52" s="380"/>
      <c r="N52" s="380"/>
      <c r="O52" s="380"/>
      <c r="P52" s="380"/>
      <c r="Q52" s="380"/>
      <c r="R52" s="380"/>
      <c r="S52" s="380"/>
      <c r="T52" s="380"/>
      <c r="U52" s="380"/>
      <c r="V52" s="380"/>
      <c r="W52" s="380"/>
      <c r="X52" s="380"/>
      <c r="Y52" s="380"/>
      <c r="Z52" s="380"/>
      <c r="AA52" s="380"/>
      <c r="AB52" s="380"/>
      <c r="AC52" s="380"/>
      <c r="AD52" s="380"/>
      <c r="AE52" s="380"/>
      <c r="AF52" s="380"/>
      <c r="AG52" s="378">
        <f>'D0.00.000 - VRN - Vedlejš...'!J27</f>
        <v>0</v>
      </c>
      <c r="AH52" s="379"/>
      <c r="AI52" s="379"/>
      <c r="AJ52" s="379"/>
      <c r="AK52" s="379"/>
      <c r="AL52" s="379"/>
      <c r="AM52" s="379"/>
      <c r="AN52" s="378">
        <f t="shared" si="0"/>
        <v>0</v>
      </c>
      <c r="AO52" s="379"/>
      <c r="AP52" s="379"/>
      <c r="AQ52" s="101" t="s">
        <v>86</v>
      </c>
      <c r="AR52" s="102"/>
      <c r="AS52" s="103">
        <v>0</v>
      </c>
      <c r="AT52" s="104">
        <f t="shared" si="1"/>
        <v>0</v>
      </c>
      <c r="AU52" s="105">
        <f>'D0.00.000 - VRN - Vedlejš...'!P82</f>
        <v>0</v>
      </c>
      <c r="AV52" s="104">
        <f>'D0.00.000 - VRN - Vedlejš...'!J30</f>
        <v>0</v>
      </c>
      <c r="AW52" s="104">
        <f>'D0.00.000 - VRN - Vedlejš...'!J31</f>
        <v>0</v>
      </c>
      <c r="AX52" s="104">
        <f>'D0.00.000 - VRN - Vedlejš...'!J32</f>
        <v>0</v>
      </c>
      <c r="AY52" s="104">
        <f>'D0.00.000 - VRN - Vedlejš...'!J33</f>
        <v>0</v>
      </c>
      <c r="AZ52" s="104">
        <f>'D0.00.000 - VRN - Vedlejš...'!F30</f>
        <v>0</v>
      </c>
      <c r="BA52" s="104">
        <f>'D0.00.000 - VRN - Vedlejš...'!F31</f>
        <v>0</v>
      </c>
      <c r="BB52" s="104">
        <f>'D0.00.000 - VRN - Vedlejš...'!F32</f>
        <v>0</v>
      </c>
      <c r="BC52" s="104">
        <f>'D0.00.000 - VRN - Vedlejš...'!F33</f>
        <v>0</v>
      </c>
      <c r="BD52" s="106">
        <f>'D0.00.000 - VRN - Vedlejš...'!F34</f>
        <v>0</v>
      </c>
      <c r="BT52" s="107" t="s">
        <v>87</v>
      </c>
      <c r="BV52" s="107" t="s">
        <v>81</v>
      </c>
      <c r="BW52" s="107" t="s">
        <v>88</v>
      </c>
      <c r="BX52" s="107" t="s">
        <v>7</v>
      </c>
      <c r="CL52" s="107" t="s">
        <v>35</v>
      </c>
      <c r="CM52" s="107" t="s">
        <v>89</v>
      </c>
    </row>
    <row r="53" spans="1:91" s="5" customFormat="1" ht="31.5" customHeight="1">
      <c r="A53" s="97" t="s">
        <v>83</v>
      </c>
      <c r="B53" s="98"/>
      <c r="C53" s="99"/>
      <c r="D53" s="380" t="s">
        <v>90</v>
      </c>
      <c r="E53" s="380"/>
      <c r="F53" s="380"/>
      <c r="G53" s="380"/>
      <c r="H53" s="380"/>
      <c r="I53" s="100"/>
      <c r="J53" s="380" t="s">
        <v>91</v>
      </c>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78">
        <f>'D1.01.100 - Architektonic...'!J27</f>
        <v>0</v>
      </c>
      <c r="AH53" s="379"/>
      <c r="AI53" s="379"/>
      <c r="AJ53" s="379"/>
      <c r="AK53" s="379"/>
      <c r="AL53" s="379"/>
      <c r="AM53" s="379"/>
      <c r="AN53" s="378">
        <f t="shared" si="0"/>
        <v>0</v>
      </c>
      <c r="AO53" s="379"/>
      <c r="AP53" s="379"/>
      <c r="AQ53" s="101" t="s">
        <v>86</v>
      </c>
      <c r="AR53" s="102"/>
      <c r="AS53" s="103">
        <v>0</v>
      </c>
      <c r="AT53" s="104">
        <f t="shared" si="1"/>
        <v>0</v>
      </c>
      <c r="AU53" s="105">
        <f>'D1.01.100 - Architektonic...'!P97</f>
        <v>0</v>
      </c>
      <c r="AV53" s="104">
        <f>'D1.01.100 - Architektonic...'!J30</f>
        <v>0</v>
      </c>
      <c r="AW53" s="104">
        <f>'D1.01.100 - Architektonic...'!J31</f>
        <v>0</v>
      </c>
      <c r="AX53" s="104">
        <f>'D1.01.100 - Architektonic...'!J32</f>
        <v>0</v>
      </c>
      <c r="AY53" s="104">
        <f>'D1.01.100 - Architektonic...'!J33</f>
        <v>0</v>
      </c>
      <c r="AZ53" s="104">
        <f>'D1.01.100 - Architektonic...'!F30</f>
        <v>0</v>
      </c>
      <c r="BA53" s="104">
        <f>'D1.01.100 - Architektonic...'!F31</f>
        <v>0</v>
      </c>
      <c r="BB53" s="104">
        <f>'D1.01.100 - Architektonic...'!F32</f>
        <v>0</v>
      </c>
      <c r="BC53" s="104">
        <f>'D1.01.100 - Architektonic...'!F33</f>
        <v>0</v>
      </c>
      <c r="BD53" s="106">
        <f>'D1.01.100 - Architektonic...'!F34</f>
        <v>0</v>
      </c>
      <c r="BT53" s="107" t="s">
        <v>87</v>
      </c>
      <c r="BV53" s="107" t="s">
        <v>81</v>
      </c>
      <c r="BW53" s="107" t="s">
        <v>92</v>
      </c>
      <c r="BX53" s="107" t="s">
        <v>7</v>
      </c>
      <c r="CL53" s="107" t="s">
        <v>35</v>
      </c>
      <c r="CM53" s="107" t="s">
        <v>89</v>
      </c>
    </row>
    <row r="54" spans="1:91" s="5" customFormat="1" ht="31.5" customHeight="1">
      <c r="A54" s="97" t="s">
        <v>83</v>
      </c>
      <c r="B54" s="98"/>
      <c r="C54" s="99"/>
      <c r="D54" s="380" t="s">
        <v>93</v>
      </c>
      <c r="E54" s="380"/>
      <c r="F54" s="380"/>
      <c r="G54" s="380"/>
      <c r="H54" s="380"/>
      <c r="I54" s="100"/>
      <c r="J54" s="380" t="s">
        <v>94</v>
      </c>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78">
        <f>'D1.04.100 - ZTI - Zdravot...'!J27</f>
        <v>0</v>
      </c>
      <c r="AH54" s="379"/>
      <c r="AI54" s="379"/>
      <c r="AJ54" s="379"/>
      <c r="AK54" s="379"/>
      <c r="AL54" s="379"/>
      <c r="AM54" s="379"/>
      <c r="AN54" s="378">
        <f t="shared" si="0"/>
        <v>0</v>
      </c>
      <c r="AO54" s="379"/>
      <c r="AP54" s="379"/>
      <c r="AQ54" s="101" t="s">
        <v>86</v>
      </c>
      <c r="AR54" s="102"/>
      <c r="AS54" s="103">
        <v>0</v>
      </c>
      <c r="AT54" s="104">
        <f t="shared" si="1"/>
        <v>0</v>
      </c>
      <c r="AU54" s="105">
        <f>'D1.04.100 - ZTI - Zdravot...'!P79</f>
        <v>0</v>
      </c>
      <c r="AV54" s="104">
        <f>'D1.04.100 - ZTI - Zdravot...'!J30</f>
        <v>0</v>
      </c>
      <c r="AW54" s="104">
        <f>'D1.04.100 - ZTI - Zdravot...'!J31</f>
        <v>0</v>
      </c>
      <c r="AX54" s="104">
        <f>'D1.04.100 - ZTI - Zdravot...'!J32</f>
        <v>0</v>
      </c>
      <c r="AY54" s="104">
        <f>'D1.04.100 - ZTI - Zdravot...'!J33</f>
        <v>0</v>
      </c>
      <c r="AZ54" s="104">
        <f>'D1.04.100 - ZTI - Zdravot...'!F30</f>
        <v>0</v>
      </c>
      <c r="BA54" s="104">
        <f>'D1.04.100 - ZTI - Zdravot...'!F31</f>
        <v>0</v>
      </c>
      <c r="BB54" s="104">
        <f>'D1.04.100 - ZTI - Zdravot...'!F32</f>
        <v>0</v>
      </c>
      <c r="BC54" s="104">
        <f>'D1.04.100 - ZTI - Zdravot...'!F33</f>
        <v>0</v>
      </c>
      <c r="BD54" s="106">
        <f>'D1.04.100 - ZTI - Zdravot...'!F34</f>
        <v>0</v>
      </c>
      <c r="BT54" s="107" t="s">
        <v>87</v>
      </c>
      <c r="BV54" s="107" t="s">
        <v>81</v>
      </c>
      <c r="BW54" s="107" t="s">
        <v>95</v>
      </c>
      <c r="BX54" s="107" t="s">
        <v>7</v>
      </c>
      <c r="CL54" s="107" t="s">
        <v>35</v>
      </c>
      <c r="CM54" s="107" t="s">
        <v>89</v>
      </c>
    </row>
    <row r="55" spans="1:91" s="5" customFormat="1" ht="31.5" customHeight="1">
      <c r="A55" s="97" t="s">
        <v>83</v>
      </c>
      <c r="B55" s="98"/>
      <c r="C55" s="99"/>
      <c r="D55" s="380" t="s">
        <v>96</v>
      </c>
      <c r="E55" s="380"/>
      <c r="F55" s="380"/>
      <c r="G55" s="380"/>
      <c r="H55" s="380"/>
      <c r="I55" s="100"/>
      <c r="J55" s="380" t="s">
        <v>97</v>
      </c>
      <c r="K55" s="380"/>
      <c r="L55" s="380"/>
      <c r="M55" s="380"/>
      <c r="N55" s="380"/>
      <c r="O55" s="380"/>
      <c r="P55" s="380"/>
      <c r="Q55" s="380"/>
      <c r="R55" s="380"/>
      <c r="S55" s="380"/>
      <c r="T55" s="380"/>
      <c r="U55" s="380"/>
      <c r="V55" s="380"/>
      <c r="W55" s="380"/>
      <c r="X55" s="380"/>
      <c r="Y55" s="380"/>
      <c r="Z55" s="380"/>
      <c r="AA55" s="380"/>
      <c r="AB55" s="380"/>
      <c r="AC55" s="380"/>
      <c r="AD55" s="380"/>
      <c r="AE55" s="380"/>
      <c r="AF55" s="380"/>
      <c r="AG55" s="378">
        <f>'D1.04.200 - VZT - Vzducho...'!J27</f>
        <v>0</v>
      </c>
      <c r="AH55" s="379"/>
      <c r="AI55" s="379"/>
      <c r="AJ55" s="379"/>
      <c r="AK55" s="379"/>
      <c r="AL55" s="379"/>
      <c r="AM55" s="379"/>
      <c r="AN55" s="378">
        <f t="shared" si="0"/>
        <v>0</v>
      </c>
      <c r="AO55" s="379"/>
      <c r="AP55" s="379"/>
      <c r="AQ55" s="101" t="s">
        <v>86</v>
      </c>
      <c r="AR55" s="102"/>
      <c r="AS55" s="103">
        <v>0</v>
      </c>
      <c r="AT55" s="104">
        <f t="shared" si="1"/>
        <v>0</v>
      </c>
      <c r="AU55" s="105">
        <f>'D1.04.200 - VZT - Vzducho...'!P80</f>
        <v>0</v>
      </c>
      <c r="AV55" s="104">
        <f>'D1.04.200 - VZT - Vzducho...'!J30</f>
        <v>0</v>
      </c>
      <c r="AW55" s="104">
        <f>'D1.04.200 - VZT - Vzducho...'!J31</f>
        <v>0</v>
      </c>
      <c r="AX55" s="104">
        <f>'D1.04.200 - VZT - Vzducho...'!J32</f>
        <v>0</v>
      </c>
      <c r="AY55" s="104">
        <f>'D1.04.200 - VZT - Vzducho...'!J33</f>
        <v>0</v>
      </c>
      <c r="AZ55" s="104">
        <f>'D1.04.200 - VZT - Vzducho...'!F30</f>
        <v>0</v>
      </c>
      <c r="BA55" s="104">
        <f>'D1.04.200 - VZT - Vzducho...'!F31</f>
        <v>0</v>
      </c>
      <c r="BB55" s="104">
        <f>'D1.04.200 - VZT - Vzducho...'!F32</f>
        <v>0</v>
      </c>
      <c r="BC55" s="104">
        <f>'D1.04.200 - VZT - Vzducho...'!F33</f>
        <v>0</v>
      </c>
      <c r="BD55" s="106">
        <f>'D1.04.200 - VZT - Vzducho...'!F34</f>
        <v>0</v>
      </c>
      <c r="BT55" s="107" t="s">
        <v>87</v>
      </c>
      <c r="BV55" s="107" t="s">
        <v>81</v>
      </c>
      <c r="BW55" s="107" t="s">
        <v>98</v>
      </c>
      <c r="BX55" s="107" t="s">
        <v>7</v>
      </c>
      <c r="CL55" s="107" t="s">
        <v>35</v>
      </c>
      <c r="CM55" s="107" t="s">
        <v>89</v>
      </c>
    </row>
    <row r="56" spans="1:91" s="5" customFormat="1" ht="31.5" customHeight="1">
      <c r="A56" s="97" t="s">
        <v>83</v>
      </c>
      <c r="B56" s="98"/>
      <c r="C56" s="99"/>
      <c r="D56" s="380" t="s">
        <v>99</v>
      </c>
      <c r="E56" s="380"/>
      <c r="F56" s="380"/>
      <c r="G56" s="380"/>
      <c r="H56" s="380"/>
      <c r="I56" s="100"/>
      <c r="J56" s="380" t="s">
        <v>100</v>
      </c>
      <c r="K56" s="380"/>
      <c r="L56" s="380"/>
      <c r="M56" s="380"/>
      <c r="N56" s="380"/>
      <c r="O56" s="380"/>
      <c r="P56" s="380"/>
      <c r="Q56" s="380"/>
      <c r="R56" s="380"/>
      <c r="S56" s="380"/>
      <c r="T56" s="380"/>
      <c r="U56" s="380"/>
      <c r="V56" s="380"/>
      <c r="W56" s="380"/>
      <c r="X56" s="380"/>
      <c r="Y56" s="380"/>
      <c r="Z56" s="380"/>
      <c r="AA56" s="380"/>
      <c r="AB56" s="380"/>
      <c r="AC56" s="380"/>
      <c r="AD56" s="380"/>
      <c r="AE56" s="380"/>
      <c r="AF56" s="380"/>
      <c r="AG56" s="378">
        <f>'D1.04.300 - VYT - Vytápění'!J27</f>
        <v>0</v>
      </c>
      <c r="AH56" s="379"/>
      <c r="AI56" s="379"/>
      <c r="AJ56" s="379"/>
      <c r="AK56" s="379"/>
      <c r="AL56" s="379"/>
      <c r="AM56" s="379"/>
      <c r="AN56" s="378">
        <f t="shared" si="0"/>
        <v>0</v>
      </c>
      <c r="AO56" s="379"/>
      <c r="AP56" s="379"/>
      <c r="AQ56" s="101" t="s">
        <v>86</v>
      </c>
      <c r="AR56" s="102"/>
      <c r="AS56" s="103">
        <v>0</v>
      </c>
      <c r="AT56" s="104">
        <f t="shared" si="1"/>
        <v>0</v>
      </c>
      <c r="AU56" s="105">
        <f>'D1.04.300 - VYT - Vytápění'!P85</f>
        <v>0</v>
      </c>
      <c r="AV56" s="104">
        <f>'D1.04.300 - VYT - Vytápění'!J30</f>
        <v>0</v>
      </c>
      <c r="AW56" s="104">
        <f>'D1.04.300 - VYT - Vytápění'!J31</f>
        <v>0</v>
      </c>
      <c r="AX56" s="104">
        <f>'D1.04.300 - VYT - Vytápění'!J32</f>
        <v>0</v>
      </c>
      <c r="AY56" s="104">
        <f>'D1.04.300 - VYT - Vytápění'!J33</f>
        <v>0</v>
      </c>
      <c r="AZ56" s="104">
        <f>'D1.04.300 - VYT - Vytápění'!F30</f>
        <v>0</v>
      </c>
      <c r="BA56" s="104">
        <f>'D1.04.300 - VYT - Vytápění'!F31</f>
        <v>0</v>
      </c>
      <c r="BB56" s="104">
        <f>'D1.04.300 - VYT - Vytápění'!F32</f>
        <v>0</v>
      </c>
      <c r="BC56" s="104">
        <f>'D1.04.300 - VYT - Vytápění'!F33</f>
        <v>0</v>
      </c>
      <c r="BD56" s="106">
        <f>'D1.04.300 - VYT - Vytápění'!F34</f>
        <v>0</v>
      </c>
      <c r="BT56" s="107" t="s">
        <v>87</v>
      </c>
      <c r="BV56" s="107" t="s">
        <v>81</v>
      </c>
      <c r="BW56" s="107" t="s">
        <v>101</v>
      </c>
      <c r="BX56" s="107" t="s">
        <v>7</v>
      </c>
      <c r="CL56" s="107" t="s">
        <v>35</v>
      </c>
      <c r="CM56" s="107" t="s">
        <v>89</v>
      </c>
    </row>
    <row r="57" spans="1:91" s="5" customFormat="1" ht="31.5" customHeight="1">
      <c r="A57" s="97" t="s">
        <v>83</v>
      </c>
      <c r="B57" s="98"/>
      <c r="C57" s="99"/>
      <c r="D57" s="380" t="s">
        <v>102</v>
      </c>
      <c r="E57" s="380"/>
      <c r="F57" s="380"/>
      <c r="G57" s="380"/>
      <c r="H57" s="380"/>
      <c r="I57" s="100"/>
      <c r="J57" s="380" t="s">
        <v>103</v>
      </c>
      <c r="K57" s="380"/>
      <c r="L57" s="380"/>
      <c r="M57" s="380"/>
      <c r="N57" s="380"/>
      <c r="O57" s="380"/>
      <c r="P57" s="380"/>
      <c r="Q57" s="380"/>
      <c r="R57" s="380"/>
      <c r="S57" s="380"/>
      <c r="T57" s="380"/>
      <c r="U57" s="380"/>
      <c r="V57" s="380"/>
      <c r="W57" s="380"/>
      <c r="X57" s="380"/>
      <c r="Y57" s="380"/>
      <c r="Z57" s="380"/>
      <c r="AA57" s="380"/>
      <c r="AB57" s="380"/>
      <c r="AC57" s="380"/>
      <c r="AD57" s="380"/>
      <c r="AE57" s="380"/>
      <c r="AF57" s="380"/>
      <c r="AG57" s="378">
        <f>'D1.04.600 - PLYN - Plynov...'!J27</f>
        <v>0</v>
      </c>
      <c r="AH57" s="379"/>
      <c r="AI57" s="379"/>
      <c r="AJ57" s="379"/>
      <c r="AK57" s="379"/>
      <c r="AL57" s="379"/>
      <c r="AM57" s="379"/>
      <c r="AN57" s="378">
        <f t="shared" si="0"/>
        <v>0</v>
      </c>
      <c r="AO57" s="379"/>
      <c r="AP57" s="379"/>
      <c r="AQ57" s="101" t="s">
        <v>86</v>
      </c>
      <c r="AR57" s="102"/>
      <c r="AS57" s="103">
        <v>0</v>
      </c>
      <c r="AT57" s="104">
        <f t="shared" si="1"/>
        <v>0</v>
      </c>
      <c r="AU57" s="105">
        <f>'D1.04.600 - PLYN - Plynov...'!P77</f>
        <v>0</v>
      </c>
      <c r="AV57" s="104">
        <f>'D1.04.600 - PLYN - Plynov...'!J30</f>
        <v>0</v>
      </c>
      <c r="AW57" s="104">
        <f>'D1.04.600 - PLYN - Plynov...'!J31</f>
        <v>0</v>
      </c>
      <c r="AX57" s="104">
        <f>'D1.04.600 - PLYN - Plynov...'!J32</f>
        <v>0</v>
      </c>
      <c r="AY57" s="104">
        <f>'D1.04.600 - PLYN - Plynov...'!J33</f>
        <v>0</v>
      </c>
      <c r="AZ57" s="104">
        <f>'D1.04.600 - PLYN - Plynov...'!F30</f>
        <v>0</v>
      </c>
      <c r="BA57" s="104">
        <f>'D1.04.600 - PLYN - Plynov...'!F31</f>
        <v>0</v>
      </c>
      <c r="BB57" s="104">
        <f>'D1.04.600 - PLYN - Plynov...'!F32</f>
        <v>0</v>
      </c>
      <c r="BC57" s="104">
        <f>'D1.04.600 - PLYN - Plynov...'!F33</f>
        <v>0</v>
      </c>
      <c r="BD57" s="106">
        <f>'D1.04.600 - PLYN - Plynov...'!F34</f>
        <v>0</v>
      </c>
      <c r="BT57" s="107" t="s">
        <v>87</v>
      </c>
      <c r="BV57" s="107" t="s">
        <v>81</v>
      </c>
      <c r="BW57" s="107" t="s">
        <v>104</v>
      </c>
      <c r="BX57" s="107" t="s">
        <v>7</v>
      </c>
      <c r="CL57" s="107" t="s">
        <v>35</v>
      </c>
      <c r="CM57" s="107" t="s">
        <v>89</v>
      </c>
    </row>
    <row r="58" spans="1:91" s="5" customFormat="1" ht="31.5" customHeight="1">
      <c r="A58" s="97" t="s">
        <v>83</v>
      </c>
      <c r="B58" s="98"/>
      <c r="C58" s="99"/>
      <c r="D58" s="380" t="s">
        <v>105</v>
      </c>
      <c r="E58" s="380"/>
      <c r="F58" s="380"/>
      <c r="G58" s="380"/>
      <c r="H58" s="380"/>
      <c r="I58" s="100"/>
      <c r="J58" s="380" t="s">
        <v>106</v>
      </c>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78">
        <f>'D1.04.700 - EL - Silnopro...'!J27</f>
        <v>0</v>
      </c>
      <c r="AH58" s="379"/>
      <c r="AI58" s="379"/>
      <c r="AJ58" s="379"/>
      <c r="AK58" s="379"/>
      <c r="AL58" s="379"/>
      <c r="AM58" s="379"/>
      <c r="AN58" s="378">
        <f t="shared" si="0"/>
        <v>0</v>
      </c>
      <c r="AO58" s="379"/>
      <c r="AP58" s="379"/>
      <c r="AQ58" s="101" t="s">
        <v>86</v>
      </c>
      <c r="AR58" s="102"/>
      <c r="AS58" s="103">
        <v>0</v>
      </c>
      <c r="AT58" s="104">
        <f t="shared" si="1"/>
        <v>0</v>
      </c>
      <c r="AU58" s="105">
        <f>'D1.04.700 - EL - Silnopro...'!P84</f>
        <v>0</v>
      </c>
      <c r="AV58" s="104">
        <f>'D1.04.700 - EL - Silnopro...'!J30</f>
        <v>0</v>
      </c>
      <c r="AW58" s="104">
        <f>'D1.04.700 - EL - Silnopro...'!J31</f>
        <v>0</v>
      </c>
      <c r="AX58" s="104">
        <f>'D1.04.700 - EL - Silnopro...'!J32</f>
        <v>0</v>
      </c>
      <c r="AY58" s="104">
        <f>'D1.04.700 - EL - Silnopro...'!J33</f>
        <v>0</v>
      </c>
      <c r="AZ58" s="104">
        <f>'D1.04.700 - EL - Silnopro...'!F30</f>
        <v>0</v>
      </c>
      <c r="BA58" s="104">
        <f>'D1.04.700 - EL - Silnopro...'!F31</f>
        <v>0</v>
      </c>
      <c r="BB58" s="104">
        <f>'D1.04.700 - EL - Silnopro...'!F32</f>
        <v>0</v>
      </c>
      <c r="BC58" s="104">
        <f>'D1.04.700 - EL - Silnopro...'!F33</f>
        <v>0</v>
      </c>
      <c r="BD58" s="106">
        <f>'D1.04.700 - EL - Silnopro...'!F34</f>
        <v>0</v>
      </c>
      <c r="BT58" s="107" t="s">
        <v>87</v>
      </c>
      <c r="BV58" s="107" t="s">
        <v>81</v>
      </c>
      <c r="BW58" s="107" t="s">
        <v>107</v>
      </c>
      <c r="BX58" s="107" t="s">
        <v>7</v>
      </c>
      <c r="CL58" s="107" t="s">
        <v>35</v>
      </c>
      <c r="CM58" s="107" t="s">
        <v>89</v>
      </c>
    </row>
    <row r="59" spans="1:91" s="5" customFormat="1" ht="31.5" customHeight="1">
      <c r="A59" s="97" t="s">
        <v>83</v>
      </c>
      <c r="B59" s="98"/>
      <c r="C59" s="99"/>
      <c r="D59" s="380" t="s">
        <v>108</v>
      </c>
      <c r="E59" s="380"/>
      <c r="F59" s="380"/>
      <c r="G59" s="380"/>
      <c r="H59" s="380"/>
      <c r="I59" s="100"/>
      <c r="J59" s="380" t="s">
        <v>109</v>
      </c>
      <c r="K59" s="380"/>
      <c r="L59" s="380"/>
      <c r="M59" s="380"/>
      <c r="N59" s="380"/>
      <c r="O59" s="380"/>
      <c r="P59" s="380"/>
      <c r="Q59" s="380"/>
      <c r="R59" s="380"/>
      <c r="S59" s="380"/>
      <c r="T59" s="380"/>
      <c r="U59" s="380"/>
      <c r="V59" s="380"/>
      <c r="W59" s="380"/>
      <c r="X59" s="380"/>
      <c r="Y59" s="380"/>
      <c r="Z59" s="380"/>
      <c r="AA59" s="380"/>
      <c r="AB59" s="380"/>
      <c r="AC59" s="380"/>
      <c r="AD59" s="380"/>
      <c r="AE59" s="380"/>
      <c r="AF59" s="380"/>
      <c r="AG59" s="378">
        <f>'D2.06.100 - Technologie s...'!J27</f>
        <v>0</v>
      </c>
      <c r="AH59" s="379"/>
      <c r="AI59" s="379"/>
      <c r="AJ59" s="379"/>
      <c r="AK59" s="379"/>
      <c r="AL59" s="379"/>
      <c r="AM59" s="379"/>
      <c r="AN59" s="378">
        <f t="shared" si="0"/>
        <v>0</v>
      </c>
      <c r="AO59" s="379"/>
      <c r="AP59" s="379"/>
      <c r="AQ59" s="101" t="s">
        <v>86</v>
      </c>
      <c r="AR59" s="102"/>
      <c r="AS59" s="108">
        <v>0</v>
      </c>
      <c r="AT59" s="109">
        <f t="shared" si="1"/>
        <v>0</v>
      </c>
      <c r="AU59" s="110">
        <f>'D2.06.100 - Technologie s...'!P77</f>
        <v>0</v>
      </c>
      <c r="AV59" s="109">
        <f>'D2.06.100 - Technologie s...'!J30</f>
        <v>0</v>
      </c>
      <c r="AW59" s="109">
        <f>'D2.06.100 - Technologie s...'!J31</f>
        <v>0</v>
      </c>
      <c r="AX59" s="109">
        <f>'D2.06.100 - Technologie s...'!J32</f>
        <v>0</v>
      </c>
      <c r="AY59" s="109">
        <f>'D2.06.100 - Technologie s...'!J33</f>
        <v>0</v>
      </c>
      <c r="AZ59" s="109">
        <f>'D2.06.100 - Technologie s...'!F30</f>
        <v>0</v>
      </c>
      <c r="BA59" s="109">
        <f>'D2.06.100 - Technologie s...'!F31</f>
        <v>0</v>
      </c>
      <c r="BB59" s="109">
        <f>'D2.06.100 - Technologie s...'!F32</f>
        <v>0</v>
      </c>
      <c r="BC59" s="109">
        <f>'D2.06.100 - Technologie s...'!F33</f>
        <v>0</v>
      </c>
      <c r="BD59" s="111">
        <f>'D2.06.100 - Technologie s...'!F34</f>
        <v>0</v>
      </c>
      <c r="BT59" s="107" t="s">
        <v>87</v>
      </c>
      <c r="BV59" s="107" t="s">
        <v>81</v>
      </c>
      <c r="BW59" s="107" t="s">
        <v>110</v>
      </c>
      <c r="BX59" s="107" t="s">
        <v>7</v>
      </c>
      <c r="CL59" s="107" t="s">
        <v>35</v>
      </c>
      <c r="CM59" s="107" t="s">
        <v>89</v>
      </c>
    </row>
    <row r="60" spans="1:91" s="1" customFormat="1" ht="30" customHeight="1">
      <c r="B60" s="42"/>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2"/>
    </row>
    <row r="61" spans="1:91" s="1" customFormat="1" ht="6.95" customHeight="1">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62"/>
    </row>
  </sheetData>
  <sheetProtection algorithmName="SHA-512" hashValue="lX4pyyUbf46Bcp76txY436mbKBrts23GawM1FFuZYtde7voO40adXxEn/wNpLkBCvBIoXk+FtYP2PxKBLmkOOw==" saltValue="ZgS8NIR56IIxty5Ix5ut7Y2O+IY2TK+R9/oLTIMmPSRrO2H3PSiL6DrtVRezGR6AGTBiESQDoR4pyHYmznVUOA==" spinCount="100000" sheet="1" objects="1" scenarios="1" formatColumns="0" formatRows="0"/>
  <mergeCells count="69">
    <mergeCell ref="AG51:AM51"/>
    <mergeCell ref="AN51:AP51"/>
    <mergeCell ref="AR2:BE2"/>
    <mergeCell ref="AN58:AP58"/>
    <mergeCell ref="AG58:AM58"/>
    <mergeCell ref="D58:H58"/>
    <mergeCell ref="J58:AF58"/>
    <mergeCell ref="AN59:AP59"/>
    <mergeCell ref="AG59:AM59"/>
    <mergeCell ref="D59:H59"/>
    <mergeCell ref="J59:AF59"/>
    <mergeCell ref="AN56:AP56"/>
    <mergeCell ref="AG56:AM56"/>
    <mergeCell ref="D56:H56"/>
    <mergeCell ref="J56:AF56"/>
    <mergeCell ref="AN57:AP57"/>
    <mergeCell ref="AG57:AM57"/>
    <mergeCell ref="D57:H57"/>
    <mergeCell ref="J57:AF57"/>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D0.00.000 - VRN - Vedlejš...'!C2" display="/"/>
    <hyperlink ref="A53" location="'D1.01.100 - Architektonic...'!C2" display="/"/>
    <hyperlink ref="A54" location="'D1.04.100 - ZTI - Zdravot...'!C2" display="/"/>
    <hyperlink ref="A55" location="'D1.04.200 - VZT - Vzducho...'!C2" display="/"/>
    <hyperlink ref="A56" location="'D1.04.300 - VYT - Vytápění'!C2" display="/"/>
    <hyperlink ref="A57" location="'D1.04.600 - PLYN - Plynov...'!C2" display="/"/>
    <hyperlink ref="A58" location="'D1.04.700 - EL - Silnopro...'!C2" display="/"/>
    <hyperlink ref="A59" location="'D2.06.100 - Technologie s...'!C2" displa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3.5"/>
  <cols>
    <col min="1" max="1" width="8.33203125" style="268" customWidth="1"/>
    <col min="2" max="2" width="1.6640625" style="268" customWidth="1"/>
    <col min="3" max="4" width="5" style="268" customWidth="1"/>
    <col min="5" max="5" width="11.6640625" style="268" customWidth="1"/>
    <col min="6" max="6" width="9.1640625" style="268" customWidth="1"/>
    <col min="7" max="7" width="5" style="268" customWidth="1"/>
    <col min="8" max="8" width="77.83203125" style="268" customWidth="1"/>
    <col min="9" max="10" width="20" style="268" customWidth="1"/>
    <col min="11" max="11" width="1.6640625" style="268" customWidth="1"/>
  </cols>
  <sheetData>
    <row r="1" spans="2:11" ht="37.5" customHeight="1"/>
    <row r="2" spans="2:11" ht="7.5" customHeight="1">
      <c r="B2" s="269"/>
      <c r="C2" s="270"/>
      <c r="D2" s="270"/>
      <c r="E2" s="270"/>
      <c r="F2" s="270"/>
      <c r="G2" s="270"/>
      <c r="H2" s="270"/>
      <c r="I2" s="270"/>
      <c r="J2" s="270"/>
      <c r="K2" s="271"/>
    </row>
    <row r="3" spans="2:11" s="15" customFormat="1" ht="45" customHeight="1">
      <c r="B3" s="272"/>
      <c r="C3" s="397" t="s">
        <v>1942</v>
      </c>
      <c r="D3" s="397"/>
      <c r="E3" s="397"/>
      <c r="F3" s="397"/>
      <c r="G3" s="397"/>
      <c r="H3" s="397"/>
      <c r="I3" s="397"/>
      <c r="J3" s="397"/>
      <c r="K3" s="273"/>
    </row>
    <row r="4" spans="2:11" ht="25.5" customHeight="1">
      <c r="B4" s="274"/>
      <c r="C4" s="401" t="s">
        <v>1943</v>
      </c>
      <c r="D4" s="401"/>
      <c r="E4" s="401"/>
      <c r="F4" s="401"/>
      <c r="G4" s="401"/>
      <c r="H4" s="401"/>
      <c r="I4" s="401"/>
      <c r="J4" s="401"/>
      <c r="K4" s="275"/>
    </row>
    <row r="5" spans="2:11" ht="5.25" customHeight="1">
      <c r="B5" s="274"/>
      <c r="C5" s="276"/>
      <c r="D5" s="276"/>
      <c r="E5" s="276"/>
      <c r="F5" s="276"/>
      <c r="G5" s="276"/>
      <c r="H5" s="276"/>
      <c r="I5" s="276"/>
      <c r="J5" s="276"/>
      <c r="K5" s="275"/>
    </row>
    <row r="6" spans="2:11" ht="15" customHeight="1">
      <c r="B6" s="274"/>
      <c r="C6" s="400" t="s">
        <v>1944</v>
      </c>
      <c r="D6" s="400"/>
      <c r="E6" s="400"/>
      <c r="F6" s="400"/>
      <c r="G6" s="400"/>
      <c r="H6" s="400"/>
      <c r="I6" s="400"/>
      <c r="J6" s="400"/>
      <c r="K6" s="275"/>
    </row>
    <row r="7" spans="2:11" ht="15" customHeight="1">
      <c r="B7" s="278"/>
      <c r="C7" s="400" t="s">
        <v>1945</v>
      </c>
      <c r="D7" s="400"/>
      <c r="E7" s="400"/>
      <c r="F7" s="400"/>
      <c r="G7" s="400"/>
      <c r="H7" s="400"/>
      <c r="I7" s="400"/>
      <c r="J7" s="400"/>
      <c r="K7" s="275"/>
    </row>
    <row r="8" spans="2:11" ht="12.75" customHeight="1">
      <c r="B8" s="278"/>
      <c r="C8" s="277"/>
      <c r="D8" s="277"/>
      <c r="E8" s="277"/>
      <c r="F8" s="277"/>
      <c r="G8" s="277"/>
      <c r="H8" s="277"/>
      <c r="I8" s="277"/>
      <c r="J8" s="277"/>
      <c r="K8" s="275"/>
    </row>
    <row r="9" spans="2:11" ht="15" customHeight="1">
      <c r="B9" s="278"/>
      <c r="C9" s="400" t="s">
        <v>1946</v>
      </c>
      <c r="D9" s="400"/>
      <c r="E9" s="400"/>
      <c r="F9" s="400"/>
      <c r="G9" s="400"/>
      <c r="H9" s="400"/>
      <c r="I9" s="400"/>
      <c r="J9" s="400"/>
      <c r="K9" s="275"/>
    </row>
    <row r="10" spans="2:11" ht="15" customHeight="1">
      <c r="B10" s="278"/>
      <c r="C10" s="277"/>
      <c r="D10" s="400" t="s">
        <v>1947</v>
      </c>
      <c r="E10" s="400"/>
      <c r="F10" s="400"/>
      <c r="G10" s="400"/>
      <c r="H10" s="400"/>
      <c r="I10" s="400"/>
      <c r="J10" s="400"/>
      <c r="K10" s="275"/>
    </row>
    <row r="11" spans="2:11" ht="15" customHeight="1">
      <c r="B11" s="278"/>
      <c r="C11" s="279"/>
      <c r="D11" s="400" t="s">
        <v>1948</v>
      </c>
      <c r="E11" s="400"/>
      <c r="F11" s="400"/>
      <c r="G11" s="400"/>
      <c r="H11" s="400"/>
      <c r="I11" s="400"/>
      <c r="J11" s="400"/>
      <c r="K11" s="275"/>
    </row>
    <row r="12" spans="2:11" ht="12.75" customHeight="1">
      <c r="B12" s="278"/>
      <c r="C12" s="279"/>
      <c r="D12" s="279"/>
      <c r="E12" s="279"/>
      <c r="F12" s="279"/>
      <c r="G12" s="279"/>
      <c r="H12" s="279"/>
      <c r="I12" s="279"/>
      <c r="J12" s="279"/>
      <c r="K12" s="275"/>
    </row>
    <row r="13" spans="2:11" ht="15" customHeight="1">
      <c r="B13" s="278"/>
      <c r="C13" s="279"/>
      <c r="D13" s="400" t="s">
        <v>1949</v>
      </c>
      <c r="E13" s="400"/>
      <c r="F13" s="400"/>
      <c r="G13" s="400"/>
      <c r="H13" s="400"/>
      <c r="I13" s="400"/>
      <c r="J13" s="400"/>
      <c r="K13" s="275"/>
    </row>
    <row r="14" spans="2:11" ht="15" customHeight="1">
      <c r="B14" s="278"/>
      <c r="C14" s="279"/>
      <c r="D14" s="400" t="s">
        <v>1950</v>
      </c>
      <c r="E14" s="400"/>
      <c r="F14" s="400"/>
      <c r="G14" s="400"/>
      <c r="H14" s="400"/>
      <c r="I14" s="400"/>
      <c r="J14" s="400"/>
      <c r="K14" s="275"/>
    </row>
    <row r="15" spans="2:11" ht="15" customHeight="1">
      <c r="B15" s="278"/>
      <c r="C15" s="279"/>
      <c r="D15" s="400" t="s">
        <v>1951</v>
      </c>
      <c r="E15" s="400"/>
      <c r="F15" s="400"/>
      <c r="G15" s="400"/>
      <c r="H15" s="400"/>
      <c r="I15" s="400"/>
      <c r="J15" s="400"/>
      <c r="K15" s="275"/>
    </row>
    <row r="16" spans="2:11" ht="15" customHeight="1">
      <c r="B16" s="278"/>
      <c r="C16" s="279"/>
      <c r="D16" s="279"/>
      <c r="E16" s="280" t="s">
        <v>86</v>
      </c>
      <c r="F16" s="400" t="s">
        <v>1952</v>
      </c>
      <c r="G16" s="400"/>
      <c r="H16" s="400"/>
      <c r="I16" s="400"/>
      <c r="J16" s="400"/>
      <c r="K16" s="275"/>
    </row>
    <row r="17" spans="2:11" ht="15" customHeight="1">
      <c r="B17" s="278"/>
      <c r="C17" s="279"/>
      <c r="D17" s="279"/>
      <c r="E17" s="280" t="s">
        <v>1953</v>
      </c>
      <c r="F17" s="400" t="s">
        <v>1954</v>
      </c>
      <c r="G17" s="400"/>
      <c r="H17" s="400"/>
      <c r="I17" s="400"/>
      <c r="J17" s="400"/>
      <c r="K17" s="275"/>
    </row>
    <row r="18" spans="2:11" ht="15" customHeight="1">
      <c r="B18" s="278"/>
      <c r="C18" s="279"/>
      <c r="D18" s="279"/>
      <c r="E18" s="280" t="s">
        <v>1955</v>
      </c>
      <c r="F18" s="400" t="s">
        <v>1956</v>
      </c>
      <c r="G18" s="400"/>
      <c r="H18" s="400"/>
      <c r="I18" s="400"/>
      <c r="J18" s="400"/>
      <c r="K18" s="275"/>
    </row>
    <row r="19" spans="2:11" ht="15" customHeight="1">
      <c r="B19" s="278"/>
      <c r="C19" s="279"/>
      <c r="D19" s="279"/>
      <c r="E19" s="280" t="s">
        <v>1957</v>
      </c>
      <c r="F19" s="400" t="s">
        <v>1958</v>
      </c>
      <c r="G19" s="400"/>
      <c r="H19" s="400"/>
      <c r="I19" s="400"/>
      <c r="J19" s="400"/>
      <c r="K19" s="275"/>
    </row>
    <row r="20" spans="2:11" ht="15" customHeight="1">
      <c r="B20" s="278"/>
      <c r="C20" s="279"/>
      <c r="D20" s="279"/>
      <c r="E20" s="280" t="s">
        <v>1653</v>
      </c>
      <c r="F20" s="400" t="s">
        <v>1654</v>
      </c>
      <c r="G20" s="400"/>
      <c r="H20" s="400"/>
      <c r="I20" s="400"/>
      <c r="J20" s="400"/>
      <c r="K20" s="275"/>
    </row>
    <row r="21" spans="2:11" ht="15" customHeight="1">
      <c r="B21" s="278"/>
      <c r="C21" s="279"/>
      <c r="D21" s="279"/>
      <c r="E21" s="280" t="s">
        <v>1959</v>
      </c>
      <c r="F21" s="400" t="s">
        <v>1960</v>
      </c>
      <c r="G21" s="400"/>
      <c r="H21" s="400"/>
      <c r="I21" s="400"/>
      <c r="J21" s="400"/>
      <c r="K21" s="275"/>
    </row>
    <row r="22" spans="2:11" ht="12.75" customHeight="1">
      <c r="B22" s="278"/>
      <c r="C22" s="279"/>
      <c r="D22" s="279"/>
      <c r="E22" s="279"/>
      <c r="F22" s="279"/>
      <c r="G22" s="279"/>
      <c r="H22" s="279"/>
      <c r="I22" s="279"/>
      <c r="J22" s="279"/>
      <c r="K22" s="275"/>
    </row>
    <row r="23" spans="2:11" ht="15" customHeight="1">
      <c r="B23" s="278"/>
      <c r="C23" s="400" t="s">
        <v>1961</v>
      </c>
      <c r="D23" s="400"/>
      <c r="E23" s="400"/>
      <c r="F23" s="400"/>
      <c r="G23" s="400"/>
      <c r="H23" s="400"/>
      <c r="I23" s="400"/>
      <c r="J23" s="400"/>
      <c r="K23" s="275"/>
    </row>
    <row r="24" spans="2:11" ht="15" customHeight="1">
      <c r="B24" s="278"/>
      <c r="C24" s="400" t="s">
        <v>1962</v>
      </c>
      <c r="D24" s="400"/>
      <c r="E24" s="400"/>
      <c r="F24" s="400"/>
      <c r="G24" s="400"/>
      <c r="H24" s="400"/>
      <c r="I24" s="400"/>
      <c r="J24" s="400"/>
      <c r="K24" s="275"/>
    </row>
    <row r="25" spans="2:11" ht="15" customHeight="1">
      <c r="B25" s="278"/>
      <c r="C25" s="277"/>
      <c r="D25" s="400" t="s">
        <v>1963</v>
      </c>
      <c r="E25" s="400"/>
      <c r="F25" s="400"/>
      <c r="G25" s="400"/>
      <c r="H25" s="400"/>
      <c r="I25" s="400"/>
      <c r="J25" s="400"/>
      <c r="K25" s="275"/>
    </row>
    <row r="26" spans="2:11" ht="15" customHeight="1">
      <c r="B26" s="278"/>
      <c r="C26" s="279"/>
      <c r="D26" s="400" t="s">
        <v>1964</v>
      </c>
      <c r="E26" s="400"/>
      <c r="F26" s="400"/>
      <c r="G26" s="400"/>
      <c r="H26" s="400"/>
      <c r="I26" s="400"/>
      <c r="J26" s="400"/>
      <c r="K26" s="275"/>
    </row>
    <row r="27" spans="2:11" ht="12.75" customHeight="1">
      <c r="B27" s="278"/>
      <c r="C27" s="279"/>
      <c r="D27" s="279"/>
      <c r="E27" s="279"/>
      <c r="F27" s="279"/>
      <c r="G27" s="279"/>
      <c r="H27" s="279"/>
      <c r="I27" s="279"/>
      <c r="J27" s="279"/>
      <c r="K27" s="275"/>
    </row>
    <row r="28" spans="2:11" ht="15" customHeight="1">
      <c r="B28" s="278"/>
      <c r="C28" s="279"/>
      <c r="D28" s="400" t="s">
        <v>1965</v>
      </c>
      <c r="E28" s="400"/>
      <c r="F28" s="400"/>
      <c r="G28" s="400"/>
      <c r="H28" s="400"/>
      <c r="I28" s="400"/>
      <c r="J28" s="400"/>
      <c r="K28" s="275"/>
    </row>
    <row r="29" spans="2:11" ht="15" customHeight="1">
      <c r="B29" s="278"/>
      <c r="C29" s="279"/>
      <c r="D29" s="400" t="s">
        <v>1966</v>
      </c>
      <c r="E29" s="400"/>
      <c r="F29" s="400"/>
      <c r="G29" s="400"/>
      <c r="H29" s="400"/>
      <c r="I29" s="400"/>
      <c r="J29" s="400"/>
      <c r="K29" s="275"/>
    </row>
    <row r="30" spans="2:11" ht="12.75" customHeight="1">
      <c r="B30" s="278"/>
      <c r="C30" s="279"/>
      <c r="D30" s="279"/>
      <c r="E30" s="279"/>
      <c r="F30" s="279"/>
      <c r="G30" s="279"/>
      <c r="H30" s="279"/>
      <c r="I30" s="279"/>
      <c r="J30" s="279"/>
      <c r="K30" s="275"/>
    </row>
    <row r="31" spans="2:11" ht="15" customHeight="1">
      <c r="B31" s="278"/>
      <c r="C31" s="279"/>
      <c r="D31" s="400" t="s">
        <v>1967</v>
      </c>
      <c r="E31" s="400"/>
      <c r="F31" s="400"/>
      <c r="G31" s="400"/>
      <c r="H31" s="400"/>
      <c r="I31" s="400"/>
      <c r="J31" s="400"/>
      <c r="K31" s="275"/>
    </row>
    <row r="32" spans="2:11" ht="15" customHeight="1">
      <c r="B32" s="278"/>
      <c r="C32" s="279"/>
      <c r="D32" s="400" t="s">
        <v>1968</v>
      </c>
      <c r="E32" s="400"/>
      <c r="F32" s="400"/>
      <c r="G32" s="400"/>
      <c r="H32" s="400"/>
      <c r="I32" s="400"/>
      <c r="J32" s="400"/>
      <c r="K32" s="275"/>
    </row>
    <row r="33" spans="2:11" ht="15" customHeight="1">
      <c r="B33" s="278"/>
      <c r="C33" s="279"/>
      <c r="D33" s="400" t="s">
        <v>1969</v>
      </c>
      <c r="E33" s="400"/>
      <c r="F33" s="400"/>
      <c r="G33" s="400"/>
      <c r="H33" s="400"/>
      <c r="I33" s="400"/>
      <c r="J33" s="400"/>
      <c r="K33" s="275"/>
    </row>
    <row r="34" spans="2:11" ht="15" customHeight="1">
      <c r="B34" s="278"/>
      <c r="C34" s="279"/>
      <c r="D34" s="277"/>
      <c r="E34" s="281" t="s">
        <v>131</v>
      </c>
      <c r="F34" s="277"/>
      <c r="G34" s="400" t="s">
        <v>1970</v>
      </c>
      <c r="H34" s="400"/>
      <c r="I34" s="400"/>
      <c r="J34" s="400"/>
      <c r="K34" s="275"/>
    </row>
    <row r="35" spans="2:11" ht="30.75" customHeight="1">
      <c r="B35" s="278"/>
      <c r="C35" s="279"/>
      <c r="D35" s="277"/>
      <c r="E35" s="281" t="s">
        <v>1971</v>
      </c>
      <c r="F35" s="277"/>
      <c r="G35" s="400" t="s">
        <v>1972</v>
      </c>
      <c r="H35" s="400"/>
      <c r="I35" s="400"/>
      <c r="J35" s="400"/>
      <c r="K35" s="275"/>
    </row>
    <row r="36" spans="2:11" ht="15" customHeight="1">
      <c r="B36" s="278"/>
      <c r="C36" s="279"/>
      <c r="D36" s="277"/>
      <c r="E36" s="281" t="s">
        <v>60</v>
      </c>
      <c r="F36" s="277"/>
      <c r="G36" s="400" t="s">
        <v>1973</v>
      </c>
      <c r="H36" s="400"/>
      <c r="I36" s="400"/>
      <c r="J36" s="400"/>
      <c r="K36" s="275"/>
    </row>
    <row r="37" spans="2:11" ht="15" customHeight="1">
      <c r="B37" s="278"/>
      <c r="C37" s="279"/>
      <c r="D37" s="277"/>
      <c r="E37" s="281" t="s">
        <v>132</v>
      </c>
      <c r="F37" s="277"/>
      <c r="G37" s="400" t="s">
        <v>1974</v>
      </c>
      <c r="H37" s="400"/>
      <c r="I37" s="400"/>
      <c r="J37" s="400"/>
      <c r="K37" s="275"/>
    </row>
    <row r="38" spans="2:11" ht="15" customHeight="1">
      <c r="B38" s="278"/>
      <c r="C38" s="279"/>
      <c r="D38" s="277"/>
      <c r="E38" s="281" t="s">
        <v>133</v>
      </c>
      <c r="F38" s="277"/>
      <c r="G38" s="400" t="s">
        <v>1975</v>
      </c>
      <c r="H38" s="400"/>
      <c r="I38" s="400"/>
      <c r="J38" s="400"/>
      <c r="K38" s="275"/>
    </row>
    <row r="39" spans="2:11" ht="15" customHeight="1">
      <c r="B39" s="278"/>
      <c r="C39" s="279"/>
      <c r="D39" s="277"/>
      <c r="E39" s="281" t="s">
        <v>134</v>
      </c>
      <c r="F39" s="277"/>
      <c r="G39" s="400" t="s">
        <v>1976</v>
      </c>
      <c r="H39" s="400"/>
      <c r="I39" s="400"/>
      <c r="J39" s="400"/>
      <c r="K39" s="275"/>
    </row>
    <row r="40" spans="2:11" ht="15" customHeight="1">
      <c r="B40" s="278"/>
      <c r="C40" s="279"/>
      <c r="D40" s="277"/>
      <c r="E40" s="281" t="s">
        <v>1977</v>
      </c>
      <c r="F40" s="277"/>
      <c r="G40" s="400" t="s">
        <v>1978</v>
      </c>
      <c r="H40" s="400"/>
      <c r="I40" s="400"/>
      <c r="J40" s="400"/>
      <c r="K40" s="275"/>
    </row>
    <row r="41" spans="2:11" ht="15" customHeight="1">
      <c r="B41" s="278"/>
      <c r="C41" s="279"/>
      <c r="D41" s="277"/>
      <c r="E41" s="281"/>
      <c r="F41" s="277"/>
      <c r="G41" s="400" t="s">
        <v>1979</v>
      </c>
      <c r="H41" s="400"/>
      <c r="I41" s="400"/>
      <c r="J41" s="400"/>
      <c r="K41" s="275"/>
    </row>
    <row r="42" spans="2:11" ht="15" customHeight="1">
      <c r="B42" s="278"/>
      <c r="C42" s="279"/>
      <c r="D42" s="277"/>
      <c r="E42" s="281" t="s">
        <v>1980</v>
      </c>
      <c r="F42" s="277"/>
      <c r="G42" s="400" t="s">
        <v>1981</v>
      </c>
      <c r="H42" s="400"/>
      <c r="I42" s="400"/>
      <c r="J42" s="400"/>
      <c r="K42" s="275"/>
    </row>
    <row r="43" spans="2:11" ht="15" customHeight="1">
      <c r="B43" s="278"/>
      <c r="C43" s="279"/>
      <c r="D43" s="277"/>
      <c r="E43" s="281" t="s">
        <v>136</v>
      </c>
      <c r="F43" s="277"/>
      <c r="G43" s="400" t="s">
        <v>1982</v>
      </c>
      <c r="H43" s="400"/>
      <c r="I43" s="400"/>
      <c r="J43" s="400"/>
      <c r="K43" s="275"/>
    </row>
    <row r="44" spans="2:11" ht="12.75" customHeight="1">
      <c r="B44" s="278"/>
      <c r="C44" s="279"/>
      <c r="D44" s="277"/>
      <c r="E44" s="277"/>
      <c r="F44" s="277"/>
      <c r="G44" s="277"/>
      <c r="H44" s="277"/>
      <c r="I44" s="277"/>
      <c r="J44" s="277"/>
      <c r="K44" s="275"/>
    </row>
    <row r="45" spans="2:11" ht="15" customHeight="1">
      <c r="B45" s="278"/>
      <c r="C45" s="279"/>
      <c r="D45" s="400" t="s">
        <v>1983</v>
      </c>
      <c r="E45" s="400"/>
      <c r="F45" s="400"/>
      <c r="G45" s="400"/>
      <c r="H45" s="400"/>
      <c r="I45" s="400"/>
      <c r="J45" s="400"/>
      <c r="K45" s="275"/>
    </row>
    <row r="46" spans="2:11" ht="15" customHeight="1">
      <c r="B46" s="278"/>
      <c r="C46" s="279"/>
      <c r="D46" s="279"/>
      <c r="E46" s="400" t="s">
        <v>1984</v>
      </c>
      <c r="F46" s="400"/>
      <c r="G46" s="400"/>
      <c r="H46" s="400"/>
      <c r="I46" s="400"/>
      <c r="J46" s="400"/>
      <c r="K46" s="275"/>
    </row>
    <row r="47" spans="2:11" ht="15" customHeight="1">
      <c r="B47" s="278"/>
      <c r="C47" s="279"/>
      <c r="D47" s="279"/>
      <c r="E47" s="400" t="s">
        <v>1985</v>
      </c>
      <c r="F47" s="400"/>
      <c r="G47" s="400"/>
      <c r="H47" s="400"/>
      <c r="I47" s="400"/>
      <c r="J47" s="400"/>
      <c r="K47" s="275"/>
    </row>
    <row r="48" spans="2:11" ht="15" customHeight="1">
      <c r="B48" s="278"/>
      <c r="C48" s="279"/>
      <c r="D48" s="279"/>
      <c r="E48" s="400" t="s">
        <v>1986</v>
      </c>
      <c r="F48" s="400"/>
      <c r="G48" s="400"/>
      <c r="H48" s="400"/>
      <c r="I48" s="400"/>
      <c r="J48" s="400"/>
      <c r="K48" s="275"/>
    </row>
    <row r="49" spans="2:11" ht="15" customHeight="1">
      <c r="B49" s="278"/>
      <c r="C49" s="279"/>
      <c r="D49" s="400" t="s">
        <v>1987</v>
      </c>
      <c r="E49" s="400"/>
      <c r="F49" s="400"/>
      <c r="G49" s="400"/>
      <c r="H49" s="400"/>
      <c r="I49" s="400"/>
      <c r="J49" s="400"/>
      <c r="K49" s="275"/>
    </row>
    <row r="50" spans="2:11" ht="25.5" customHeight="1">
      <c r="B50" s="274"/>
      <c r="C50" s="401" t="s">
        <v>1988</v>
      </c>
      <c r="D50" s="401"/>
      <c r="E50" s="401"/>
      <c r="F50" s="401"/>
      <c r="G50" s="401"/>
      <c r="H50" s="401"/>
      <c r="I50" s="401"/>
      <c r="J50" s="401"/>
      <c r="K50" s="275"/>
    </row>
    <row r="51" spans="2:11" ht="5.25" customHeight="1">
      <c r="B51" s="274"/>
      <c r="C51" s="276"/>
      <c r="D51" s="276"/>
      <c r="E51" s="276"/>
      <c r="F51" s="276"/>
      <c r="G51" s="276"/>
      <c r="H51" s="276"/>
      <c r="I51" s="276"/>
      <c r="J51" s="276"/>
      <c r="K51" s="275"/>
    </row>
    <row r="52" spans="2:11" ht="15" customHeight="1">
      <c r="B52" s="274"/>
      <c r="C52" s="400" t="s">
        <v>1989</v>
      </c>
      <c r="D52" s="400"/>
      <c r="E52" s="400"/>
      <c r="F52" s="400"/>
      <c r="G52" s="400"/>
      <c r="H52" s="400"/>
      <c r="I52" s="400"/>
      <c r="J52" s="400"/>
      <c r="K52" s="275"/>
    </row>
    <row r="53" spans="2:11" ht="15" customHeight="1">
      <c r="B53" s="274"/>
      <c r="C53" s="400" t="s">
        <v>1990</v>
      </c>
      <c r="D53" s="400"/>
      <c r="E53" s="400"/>
      <c r="F53" s="400"/>
      <c r="G53" s="400"/>
      <c r="H53" s="400"/>
      <c r="I53" s="400"/>
      <c r="J53" s="400"/>
      <c r="K53" s="275"/>
    </row>
    <row r="54" spans="2:11" ht="12.75" customHeight="1">
      <c r="B54" s="274"/>
      <c r="C54" s="277"/>
      <c r="D54" s="277"/>
      <c r="E54" s="277"/>
      <c r="F54" s="277"/>
      <c r="G54" s="277"/>
      <c r="H54" s="277"/>
      <c r="I54" s="277"/>
      <c r="J54" s="277"/>
      <c r="K54" s="275"/>
    </row>
    <row r="55" spans="2:11" ht="15" customHeight="1">
      <c r="B55" s="274"/>
      <c r="C55" s="400" t="s">
        <v>1991</v>
      </c>
      <c r="D55" s="400"/>
      <c r="E55" s="400"/>
      <c r="F55" s="400"/>
      <c r="G55" s="400"/>
      <c r="H55" s="400"/>
      <c r="I55" s="400"/>
      <c r="J55" s="400"/>
      <c r="K55" s="275"/>
    </row>
    <row r="56" spans="2:11" ht="15" customHeight="1">
      <c r="B56" s="274"/>
      <c r="C56" s="279"/>
      <c r="D56" s="400" t="s">
        <v>1992</v>
      </c>
      <c r="E56" s="400"/>
      <c r="F56" s="400"/>
      <c r="G56" s="400"/>
      <c r="H56" s="400"/>
      <c r="I56" s="400"/>
      <c r="J56" s="400"/>
      <c r="K56" s="275"/>
    </row>
    <row r="57" spans="2:11" ht="15" customHeight="1">
      <c r="B57" s="274"/>
      <c r="C57" s="279"/>
      <c r="D57" s="400" t="s">
        <v>1993</v>
      </c>
      <c r="E57" s="400"/>
      <c r="F57" s="400"/>
      <c r="G57" s="400"/>
      <c r="H57" s="400"/>
      <c r="I57" s="400"/>
      <c r="J57" s="400"/>
      <c r="K57" s="275"/>
    </row>
    <row r="58" spans="2:11" ht="15" customHeight="1">
      <c r="B58" s="274"/>
      <c r="C58" s="279"/>
      <c r="D58" s="400" t="s">
        <v>1994</v>
      </c>
      <c r="E58" s="400"/>
      <c r="F58" s="400"/>
      <c r="G58" s="400"/>
      <c r="H58" s="400"/>
      <c r="I58" s="400"/>
      <c r="J58" s="400"/>
      <c r="K58" s="275"/>
    </row>
    <row r="59" spans="2:11" ht="15" customHeight="1">
      <c r="B59" s="274"/>
      <c r="C59" s="279"/>
      <c r="D59" s="400" t="s">
        <v>1995</v>
      </c>
      <c r="E59" s="400"/>
      <c r="F59" s="400"/>
      <c r="G59" s="400"/>
      <c r="H59" s="400"/>
      <c r="I59" s="400"/>
      <c r="J59" s="400"/>
      <c r="K59" s="275"/>
    </row>
    <row r="60" spans="2:11" ht="15" customHeight="1">
      <c r="B60" s="274"/>
      <c r="C60" s="279"/>
      <c r="D60" s="399" t="s">
        <v>1996</v>
      </c>
      <c r="E60" s="399"/>
      <c r="F60" s="399"/>
      <c r="G60" s="399"/>
      <c r="H60" s="399"/>
      <c r="I60" s="399"/>
      <c r="J60" s="399"/>
      <c r="K60" s="275"/>
    </row>
    <row r="61" spans="2:11" ht="15" customHeight="1">
      <c r="B61" s="274"/>
      <c r="C61" s="279"/>
      <c r="D61" s="400" t="s">
        <v>1997</v>
      </c>
      <c r="E61" s="400"/>
      <c r="F61" s="400"/>
      <c r="G61" s="400"/>
      <c r="H61" s="400"/>
      <c r="I61" s="400"/>
      <c r="J61" s="400"/>
      <c r="K61" s="275"/>
    </row>
    <row r="62" spans="2:11" ht="12.75" customHeight="1">
      <c r="B62" s="274"/>
      <c r="C62" s="279"/>
      <c r="D62" s="279"/>
      <c r="E62" s="282"/>
      <c r="F62" s="279"/>
      <c r="G62" s="279"/>
      <c r="H62" s="279"/>
      <c r="I62" s="279"/>
      <c r="J62" s="279"/>
      <c r="K62" s="275"/>
    </row>
    <row r="63" spans="2:11" ht="15" customHeight="1">
      <c r="B63" s="274"/>
      <c r="C63" s="279"/>
      <c r="D63" s="400" t="s">
        <v>1998</v>
      </c>
      <c r="E63" s="400"/>
      <c r="F63" s="400"/>
      <c r="G63" s="400"/>
      <c r="H63" s="400"/>
      <c r="I63" s="400"/>
      <c r="J63" s="400"/>
      <c r="K63" s="275"/>
    </row>
    <row r="64" spans="2:11" ht="15" customHeight="1">
      <c r="B64" s="274"/>
      <c r="C64" s="279"/>
      <c r="D64" s="399" t="s">
        <v>1999</v>
      </c>
      <c r="E64" s="399"/>
      <c r="F64" s="399"/>
      <c r="G64" s="399"/>
      <c r="H64" s="399"/>
      <c r="I64" s="399"/>
      <c r="J64" s="399"/>
      <c r="K64" s="275"/>
    </row>
    <row r="65" spans="2:11" ht="15" customHeight="1">
      <c r="B65" s="274"/>
      <c r="C65" s="279"/>
      <c r="D65" s="400" t="s">
        <v>2000</v>
      </c>
      <c r="E65" s="400"/>
      <c r="F65" s="400"/>
      <c r="G65" s="400"/>
      <c r="H65" s="400"/>
      <c r="I65" s="400"/>
      <c r="J65" s="400"/>
      <c r="K65" s="275"/>
    </row>
    <row r="66" spans="2:11" ht="15" customHeight="1">
      <c r="B66" s="274"/>
      <c r="C66" s="279"/>
      <c r="D66" s="400" t="s">
        <v>2001</v>
      </c>
      <c r="E66" s="400"/>
      <c r="F66" s="400"/>
      <c r="G66" s="400"/>
      <c r="H66" s="400"/>
      <c r="I66" s="400"/>
      <c r="J66" s="400"/>
      <c r="K66" s="275"/>
    </row>
    <row r="67" spans="2:11" ht="15" customHeight="1">
      <c r="B67" s="274"/>
      <c r="C67" s="279"/>
      <c r="D67" s="400" t="s">
        <v>2002</v>
      </c>
      <c r="E67" s="400"/>
      <c r="F67" s="400"/>
      <c r="G67" s="400"/>
      <c r="H67" s="400"/>
      <c r="I67" s="400"/>
      <c r="J67" s="400"/>
      <c r="K67" s="275"/>
    </row>
    <row r="68" spans="2:11" ht="15" customHeight="1">
      <c r="B68" s="274"/>
      <c r="C68" s="279"/>
      <c r="D68" s="400" t="s">
        <v>2003</v>
      </c>
      <c r="E68" s="400"/>
      <c r="F68" s="400"/>
      <c r="G68" s="400"/>
      <c r="H68" s="400"/>
      <c r="I68" s="400"/>
      <c r="J68" s="400"/>
      <c r="K68" s="275"/>
    </row>
    <row r="69" spans="2:11" ht="12.75" customHeight="1">
      <c r="B69" s="283"/>
      <c r="C69" s="284"/>
      <c r="D69" s="284"/>
      <c r="E69" s="284"/>
      <c r="F69" s="284"/>
      <c r="G69" s="284"/>
      <c r="H69" s="284"/>
      <c r="I69" s="284"/>
      <c r="J69" s="284"/>
      <c r="K69" s="285"/>
    </row>
    <row r="70" spans="2:11" ht="18.75" customHeight="1">
      <c r="B70" s="286"/>
      <c r="C70" s="286"/>
      <c r="D70" s="286"/>
      <c r="E70" s="286"/>
      <c r="F70" s="286"/>
      <c r="G70" s="286"/>
      <c r="H70" s="286"/>
      <c r="I70" s="286"/>
      <c r="J70" s="286"/>
      <c r="K70" s="287"/>
    </row>
    <row r="71" spans="2:11" ht="18.75" customHeight="1">
      <c r="B71" s="287"/>
      <c r="C71" s="287"/>
      <c r="D71" s="287"/>
      <c r="E71" s="287"/>
      <c r="F71" s="287"/>
      <c r="G71" s="287"/>
      <c r="H71" s="287"/>
      <c r="I71" s="287"/>
      <c r="J71" s="287"/>
      <c r="K71" s="287"/>
    </row>
    <row r="72" spans="2:11" ht="7.5" customHeight="1">
      <c r="B72" s="288"/>
      <c r="C72" s="289"/>
      <c r="D72" s="289"/>
      <c r="E72" s="289"/>
      <c r="F72" s="289"/>
      <c r="G72" s="289"/>
      <c r="H72" s="289"/>
      <c r="I72" s="289"/>
      <c r="J72" s="289"/>
      <c r="K72" s="290"/>
    </row>
    <row r="73" spans="2:11" ht="45" customHeight="1">
      <c r="B73" s="291"/>
      <c r="C73" s="398" t="s">
        <v>115</v>
      </c>
      <c r="D73" s="398"/>
      <c r="E73" s="398"/>
      <c r="F73" s="398"/>
      <c r="G73" s="398"/>
      <c r="H73" s="398"/>
      <c r="I73" s="398"/>
      <c r="J73" s="398"/>
      <c r="K73" s="292"/>
    </row>
    <row r="74" spans="2:11" ht="17.25" customHeight="1">
      <c r="B74" s="291"/>
      <c r="C74" s="293" t="s">
        <v>2004</v>
      </c>
      <c r="D74" s="293"/>
      <c r="E74" s="293"/>
      <c r="F74" s="293" t="s">
        <v>2005</v>
      </c>
      <c r="G74" s="294"/>
      <c r="H74" s="293" t="s">
        <v>132</v>
      </c>
      <c r="I74" s="293" t="s">
        <v>64</v>
      </c>
      <c r="J74" s="293" t="s">
        <v>2006</v>
      </c>
      <c r="K74" s="292"/>
    </row>
    <row r="75" spans="2:11" ht="17.25" customHeight="1">
      <c r="B75" s="291"/>
      <c r="C75" s="295" t="s">
        <v>2007</v>
      </c>
      <c r="D75" s="295"/>
      <c r="E75" s="295"/>
      <c r="F75" s="296" t="s">
        <v>2008</v>
      </c>
      <c r="G75" s="297"/>
      <c r="H75" s="295"/>
      <c r="I75" s="295"/>
      <c r="J75" s="295" t="s">
        <v>2009</v>
      </c>
      <c r="K75" s="292"/>
    </row>
    <row r="76" spans="2:11" ht="5.25" customHeight="1">
      <c r="B76" s="291"/>
      <c r="C76" s="298"/>
      <c r="D76" s="298"/>
      <c r="E76" s="298"/>
      <c r="F76" s="298"/>
      <c r="G76" s="299"/>
      <c r="H76" s="298"/>
      <c r="I76" s="298"/>
      <c r="J76" s="298"/>
      <c r="K76" s="292"/>
    </row>
    <row r="77" spans="2:11" ht="15" customHeight="1">
      <c r="B77" s="291"/>
      <c r="C77" s="281" t="s">
        <v>60</v>
      </c>
      <c r="D77" s="298"/>
      <c r="E77" s="298"/>
      <c r="F77" s="300" t="s">
        <v>2010</v>
      </c>
      <c r="G77" s="299"/>
      <c r="H77" s="281" t="s">
        <v>2011</v>
      </c>
      <c r="I77" s="281" t="s">
        <v>2012</v>
      </c>
      <c r="J77" s="281">
        <v>20</v>
      </c>
      <c r="K77" s="292"/>
    </row>
    <row r="78" spans="2:11" ht="15" customHeight="1">
      <c r="B78" s="291"/>
      <c r="C78" s="281" t="s">
        <v>2013</v>
      </c>
      <c r="D78" s="281"/>
      <c r="E78" s="281"/>
      <c r="F78" s="300" t="s">
        <v>2010</v>
      </c>
      <c r="G78" s="299"/>
      <c r="H78" s="281" t="s">
        <v>2014</v>
      </c>
      <c r="I78" s="281" t="s">
        <v>2012</v>
      </c>
      <c r="J78" s="281">
        <v>120</v>
      </c>
      <c r="K78" s="292"/>
    </row>
    <row r="79" spans="2:11" ht="15" customHeight="1">
      <c r="B79" s="301"/>
      <c r="C79" s="281" t="s">
        <v>2015</v>
      </c>
      <c r="D79" s="281"/>
      <c r="E79" s="281"/>
      <c r="F79" s="300" t="s">
        <v>2016</v>
      </c>
      <c r="G79" s="299"/>
      <c r="H79" s="281" t="s">
        <v>2017</v>
      </c>
      <c r="I79" s="281" t="s">
        <v>2012</v>
      </c>
      <c r="J79" s="281">
        <v>50</v>
      </c>
      <c r="K79" s="292"/>
    </row>
    <row r="80" spans="2:11" ht="15" customHeight="1">
      <c r="B80" s="301"/>
      <c r="C80" s="281" t="s">
        <v>2018</v>
      </c>
      <c r="D80" s="281"/>
      <c r="E80" s="281"/>
      <c r="F80" s="300" t="s">
        <v>2010</v>
      </c>
      <c r="G80" s="299"/>
      <c r="H80" s="281" t="s">
        <v>2019</v>
      </c>
      <c r="I80" s="281" t="s">
        <v>2020</v>
      </c>
      <c r="J80" s="281"/>
      <c r="K80" s="292"/>
    </row>
    <row r="81" spans="2:11" ht="15" customHeight="1">
      <c r="B81" s="301"/>
      <c r="C81" s="302" t="s">
        <v>2021</v>
      </c>
      <c r="D81" s="302"/>
      <c r="E81" s="302"/>
      <c r="F81" s="303" t="s">
        <v>2016</v>
      </c>
      <c r="G81" s="302"/>
      <c r="H81" s="302" t="s">
        <v>2022</v>
      </c>
      <c r="I81" s="302" t="s">
        <v>2012</v>
      </c>
      <c r="J81" s="302">
        <v>15</v>
      </c>
      <c r="K81" s="292"/>
    </row>
    <row r="82" spans="2:11" ht="15" customHeight="1">
      <c r="B82" s="301"/>
      <c r="C82" s="302" t="s">
        <v>2023</v>
      </c>
      <c r="D82" s="302"/>
      <c r="E82" s="302"/>
      <c r="F82" s="303" t="s">
        <v>2016</v>
      </c>
      <c r="G82" s="302"/>
      <c r="H82" s="302" t="s">
        <v>2024</v>
      </c>
      <c r="I82" s="302" t="s">
        <v>2012</v>
      </c>
      <c r="J82" s="302">
        <v>15</v>
      </c>
      <c r="K82" s="292"/>
    </row>
    <row r="83" spans="2:11" ht="15" customHeight="1">
      <c r="B83" s="301"/>
      <c r="C83" s="302" t="s">
        <v>2025</v>
      </c>
      <c r="D83" s="302"/>
      <c r="E83" s="302"/>
      <c r="F83" s="303" t="s">
        <v>2016</v>
      </c>
      <c r="G83" s="302"/>
      <c r="H83" s="302" t="s">
        <v>2026</v>
      </c>
      <c r="I83" s="302" t="s">
        <v>2012</v>
      </c>
      <c r="J83" s="302">
        <v>20</v>
      </c>
      <c r="K83" s="292"/>
    </row>
    <row r="84" spans="2:11" ht="15" customHeight="1">
      <c r="B84" s="301"/>
      <c r="C84" s="302" t="s">
        <v>2027</v>
      </c>
      <c r="D84" s="302"/>
      <c r="E84" s="302"/>
      <c r="F84" s="303" t="s">
        <v>2016</v>
      </c>
      <c r="G84" s="302"/>
      <c r="H84" s="302" t="s">
        <v>2028</v>
      </c>
      <c r="I84" s="302" t="s">
        <v>2012</v>
      </c>
      <c r="J84" s="302">
        <v>20</v>
      </c>
      <c r="K84" s="292"/>
    </row>
    <row r="85" spans="2:11" ht="15" customHeight="1">
      <c r="B85" s="301"/>
      <c r="C85" s="281" t="s">
        <v>2029</v>
      </c>
      <c r="D85" s="281"/>
      <c r="E85" s="281"/>
      <c r="F85" s="300" t="s">
        <v>2016</v>
      </c>
      <c r="G85" s="299"/>
      <c r="H85" s="281" t="s">
        <v>2030</v>
      </c>
      <c r="I85" s="281" t="s">
        <v>2012</v>
      </c>
      <c r="J85" s="281">
        <v>50</v>
      </c>
      <c r="K85" s="292"/>
    </row>
    <row r="86" spans="2:11" ht="15" customHeight="1">
      <c r="B86" s="301"/>
      <c r="C86" s="281" t="s">
        <v>2031</v>
      </c>
      <c r="D86" s="281"/>
      <c r="E86" s="281"/>
      <c r="F86" s="300" t="s">
        <v>2016</v>
      </c>
      <c r="G86" s="299"/>
      <c r="H86" s="281" t="s">
        <v>2032</v>
      </c>
      <c r="I86" s="281" t="s">
        <v>2012</v>
      </c>
      <c r="J86" s="281">
        <v>20</v>
      </c>
      <c r="K86" s="292"/>
    </row>
    <row r="87" spans="2:11" ht="15" customHeight="1">
      <c r="B87" s="301"/>
      <c r="C87" s="281" t="s">
        <v>2033</v>
      </c>
      <c r="D87" s="281"/>
      <c r="E87" s="281"/>
      <c r="F87" s="300" t="s">
        <v>2016</v>
      </c>
      <c r="G87" s="299"/>
      <c r="H87" s="281" t="s">
        <v>2034</v>
      </c>
      <c r="I87" s="281" t="s">
        <v>2012</v>
      </c>
      <c r="J87" s="281">
        <v>20</v>
      </c>
      <c r="K87" s="292"/>
    </row>
    <row r="88" spans="2:11" ht="15" customHeight="1">
      <c r="B88" s="301"/>
      <c r="C88" s="281" t="s">
        <v>2035</v>
      </c>
      <c r="D88" s="281"/>
      <c r="E88" s="281"/>
      <c r="F88" s="300" t="s">
        <v>2016</v>
      </c>
      <c r="G88" s="299"/>
      <c r="H88" s="281" t="s">
        <v>2036</v>
      </c>
      <c r="I88" s="281" t="s">
        <v>2012</v>
      </c>
      <c r="J88" s="281">
        <v>50</v>
      </c>
      <c r="K88" s="292"/>
    </row>
    <row r="89" spans="2:11" ht="15" customHeight="1">
      <c r="B89" s="301"/>
      <c r="C89" s="281" t="s">
        <v>2037</v>
      </c>
      <c r="D89" s="281"/>
      <c r="E89" s="281"/>
      <c r="F89" s="300" t="s">
        <v>2016</v>
      </c>
      <c r="G89" s="299"/>
      <c r="H89" s="281" t="s">
        <v>2037</v>
      </c>
      <c r="I89" s="281" t="s">
        <v>2012</v>
      </c>
      <c r="J89" s="281">
        <v>50</v>
      </c>
      <c r="K89" s="292"/>
    </row>
    <row r="90" spans="2:11" ht="15" customHeight="1">
      <c r="B90" s="301"/>
      <c r="C90" s="281" t="s">
        <v>137</v>
      </c>
      <c r="D90" s="281"/>
      <c r="E90" s="281"/>
      <c r="F90" s="300" t="s">
        <v>2016</v>
      </c>
      <c r="G90" s="299"/>
      <c r="H90" s="281" t="s">
        <v>2038</v>
      </c>
      <c r="I90" s="281" t="s">
        <v>2012</v>
      </c>
      <c r="J90" s="281">
        <v>255</v>
      </c>
      <c r="K90" s="292"/>
    </row>
    <row r="91" spans="2:11" ht="15" customHeight="1">
      <c r="B91" s="301"/>
      <c r="C91" s="281" t="s">
        <v>2039</v>
      </c>
      <c r="D91" s="281"/>
      <c r="E91" s="281"/>
      <c r="F91" s="300" t="s">
        <v>2010</v>
      </c>
      <c r="G91" s="299"/>
      <c r="H91" s="281" t="s">
        <v>2040</v>
      </c>
      <c r="I91" s="281" t="s">
        <v>2041</v>
      </c>
      <c r="J91" s="281"/>
      <c r="K91" s="292"/>
    </row>
    <row r="92" spans="2:11" ht="15" customHeight="1">
      <c r="B92" s="301"/>
      <c r="C92" s="281" t="s">
        <v>2042</v>
      </c>
      <c r="D92" s="281"/>
      <c r="E92" s="281"/>
      <c r="F92" s="300" t="s">
        <v>2010</v>
      </c>
      <c r="G92" s="299"/>
      <c r="H92" s="281" t="s">
        <v>2043</v>
      </c>
      <c r="I92" s="281" t="s">
        <v>2044</v>
      </c>
      <c r="J92" s="281"/>
      <c r="K92" s="292"/>
    </row>
    <row r="93" spans="2:11" ht="15" customHeight="1">
      <c r="B93" s="301"/>
      <c r="C93" s="281" t="s">
        <v>2045</v>
      </c>
      <c r="D93" s="281"/>
      <c r="E93" s="281"/>
      <c r="F93" s="300" t="s">
        <v>2010</v>
      </c>
      <c r="G93" s="299"/>
      <c r="H93" s="281" t="s">
        <v>2045</v>
      </c>
      <c r="I93" s="281" t="s">
        <v>2044</v>
      </c>
      <c r="J93" s="281"/>
      <c r="K93" s="292"/>
    </row>
    <row r="94" spans="2:11" ht="15" customHeight="1">
      <c r="B94" s="301"/>
      <c r="C94" s="281" t="s">
        <v>45</v>
      </c>
      <c r="D94" s="281"/>
      <c r="E94" s="281"/>
      <c r="F94" s="300" t="s">
        <v>2010</v>
      </c>
      <c r="G94" s="299"/>
      <c r="H94" s="281" t="s">
        <v>2046</v>
      </c>
      <c r="I94" s="281" t="s">
        <v>2044</v>
      </c>
      <c r="J94" s="281"/>
      <c r="K94" s="292"/>
    </row>
    <row r="95" spans="2:11" ht="15" customHeight="1">
      <c r="B95" s="301"/>
      <c r="C95" s="281" t="s">
        <v>55</v>
      </c>
      <c r="D95" s="281"/>
      <c r="E95" s="281"/>
      <c r="F95" s="300" t="s">
        <v>2010</v>
      </c>
      <c r="G95" s="299"/>
      <c r="H95" s="281" t="s">
        <v>2047</v>
      </c>
      <c r="I95" s="281" t="s">
        <v>2044</v>
      </c>
      <c r="J95" s="281"/>
      <c r="K95" s="292"/>
    </row>
    <row r="96" spans="2:11" ht="15" customHeight="1">
      <c r="B96" s="304"/>
      <c r="C96" s="305"/>
      <c r="D96" s="305"/>
      <c r="E96" s="305"/>
      <c r="F96" s="305"/>
      <c r="G96" s="305"/>
      <c r="H96" s="305"/>
      <c r="I96" s="305"/>
      <c r="J96" s="305"/>
      <c r="K96" s="306"/>
    </row>
    <row r="97" spans="2:11" ht="18.75" customHeight="1">
      <c r="B97" s="307"/>
      <c r="C97" s="308"/>
      <c r="D97" s="308"/>
      <c r="E97" s="308"/>
      <c r="F97" s="308"/>
      <c r="G97" s="308"/>
      <c r="H97" s="308"/>
      <c r="I97" s="308"/>
      <c r="J97" s="308"/>
      <c r="K97" s="307"/>
    </row>
    <row r="98" spans="2:11" ht="18.75" customHeight="1">
      <c r="B98" s="287"/>
      <c r="C98" s="287"/>
      <c r="D98" s="287"/>
      <c r="E98" s="287"/>
      <c r="F98" s="287"/>
      <c r="G98" s="287"/>
      <c r="H98" s="287"/>
      <c r="I98" s="287"/>
      <c r="J98" s="287"/>
      <c r="K98" s="287"/>
    </row>
    <row r="99" spans="2:11" ht="7.5" customHeight="1">
      <c r="B99" s="288"/>
      <c r="C99" s="289"/>
      <c r="D99" s="289"/>
      <c r="E99" s="289"/>
      <c r="F99" s="289"/>
      <c r="G99" s="289"/>
      <c r="H99" s="289"/>
      <c r="I99" s="289"/>
      <c r="J99" s="289"/>
      <c r="K99" s="290"/>
    </row>
    <row r="100" spans="2:11" ht="45" customHeight="1">
      <c r="B100" s="291"/>
      <c r="C100" s="398" t="s">
        <v>2048</v>
      </c>
      <c r="D100" s="398"/>
      <c r="E100" s="398"/>
      <c r="F100" s="398"/>
      <c r="G100" s="398"/>
      <c r="H100" s="398"/>
      <c r="I100" s="398"/>
      <c r="J100" s="398"/>
      <c r="K100" s="292"/>
    </row>
    <row r="101" spans="2:11" ht="17.25" customHeight="1">
      <c r="B101" s="291"/>
      <c r="C101" s="293" t="s">
        <v>2004</v>
      </c>
      <c r="D101" s="293"/>
      <c r="E101" s="293"/>
      <c r="F101" s="293" t="s">
        <v>2005</v>
      </c>
      <c r="G101" s="294"/>
      <c r="H101" s="293" t="s">
        <v>132</v>
      </c>
      <c r="I101" s="293" t="s">
        <v>64</v>
      </c>
      <c r="J101" s="293" t="s">
        <v>2006</v>
      </c>
      <c r="K101" s="292"/>
    </row>
    <row r="102" spans="2:11" ht="17.25" customHeight="1">
      <c r="B102" s="291"/>
      <c r="C102" s="295" t="s">
        <v>2007</v>
      </c>
      <c r="D102" s="295"/>
      <c r="E102" s="295"/>
      <c r="F102" s="296" t="s">
        <v>2008</v>
      </c>
      <c r="G102" s="297"/>
      <c r="H102" s="295"/>
      <c r="I102" s="295"/>
      <c r="J102" s="295" t="s">
        <v>2009</v>
      </c>
      <c r="K102" s="292"/>
    </row>
    <row r="103" spans="2:11" ht="5.25" customHeight="1">
      <c r="B103" s="291"/>
      <c r="C103" s="293"/>
      <c r="D103" s="293"/>
      <c r="E103" s="293"/>
      <c r="F103" s="293"/>
      <c r="G103" s="309"/>
      <c r="H103" s="293"/>
      <c r="I103" s="293"/>
      <c r="J103" s="293"/>
      <c r="K103" s="292"/>
    </row>
    <row r="104" spans="2:11" ht="15" customHeight="1">
      <c r="B104" s="291"/>
      <c r="C104" s="281" t="s">
        <v>60</v>
      </c>
      <c r="D104" s="298"/>
      <c r="E104" s="298"/>
      <c r="F104" s="300" t="s">
        <v>2010</v>
      </c>
      <c r="G104" s="309"/>
      <c r="H104" s="281" t="s">
        <v>2049</v>
      </c>
      <c r="I104" s="281" t="s">
        <v>2012</v>
      </c>
      <c r="J104" s="281">
        <v>20</v>
      </c>
      <c r="K104" s="292"/>
    </row>
    <row r="105" spans="2:11" ht="15" customHeight="1">
      <c r="B105" s="291"/>
      <c r="C105" s="281" t="s">
        <v>2013</v>
      </c>
      <c r="D105" s="281"/>
      <c r="E105" s="281"/>
      <c r="F105" s="300" t="s">
        <v>2010</v>
      </c>
      <c r="G105" s="281"/>
      <c r="H105" s="281" t="s">
        <v>2049</v>
      </c>
      <c r="I105" s="281" t="s">
        <v>2012</v>
      </c>
      <c r="J105" s="281">
        <v>120</v>
      </c>
      <c r="K105" s="292"/>
    </row>
    <row r="106" spans="2:11" ht="15" customHeight="1">
      <c r="B106" s="301"/>
      <c r="C106" s="281" t="s">
        <v>2015</v>
      </c>
      <c r="D106" s="281"/>
      <c r="E106" s="281"/>
      <c r="F106" s="300" t="s">
        <v>2016</v>
      </c>
      <c r="G106" s="281"/>
      <c r="H106" s="281" t="s">
        <v>2049</v>
      </c>
      <c r="I106" s="281" t="s">
        <v>2012</v>
      </c>
      <c r="J106" s="281">
        <v>50</v>
      </c>
      <c r="K106" s="292"/>
    </row>
    <row r="107" spans="2:11" ht="15" customHeight="1">
      <c r="B107" s="301"/>
      <c r="C107" s="281" t="s">
        <v>2018</v>
      </c>
      <c r="D107" s="281"/>
      <c r="E107" s="281"/>
      <c r="F107" s="300" t="s">
        <v>2010</v>
      </c>
      <c r="G107" s="281"/>
      <c r="H107" s="281" t="s">
        <v>2049</v>
      </c>
      <c r="I107" s="281" t="s">
        <v>2020</v>
      </c>
      <c r="J107" s="281"/>
      <c r="K107" s="292"/>
    </row>
    <row r="108" spans="2:11" ht="15" customHeight="1">
      <c r="B108" s="301"/>
      <c r="C108" s="281" t="s">
        <v>2029</v>
      </c>
      <c r="D108" s="281"/>
      <c r="E108" s="281"/>
      <c r="F108" s="300" t="s">
        <v>2016</v>
      </c>
      <c r="G108" s="281"/>
      <c r="H108" s="281" t="s">
        <v>2049</v>
      </c>
      <c r="I108" s="281" t="s">
        <v>2012</v>
      </c>
      <c r="J108" s="281">
        <v>50</v>
      </c>
      <c r="K108" s="292"/>
    </row>
    <row r="109" spans="2:11" ht="15" customHeight="1">
      <c r="B109" s="301"/>
      <c r="C109" s="281" t="s">
        <v>2037</v>
      </c>
      <c r="D109" s="281"/>
      <c r="E109" s="281"/>
      <c r="F109" s="300" t="s">
        <v>2016</v>
      </c>
      <c r="G109" s="281"/>
      <c r="H109" s="281" t="s">
        <v>2049</v>
      </c>
      <c r="I109" s="281" t="s">
        <v>2012</v>
      </c>
      <c r="J109" s="281">
        <v>50</v>
      </c>
      <c r="K109" s="292"/>
    </row>
    <row r="110" spans="2:11" ht="15" customHeight="1">
      <c r="B110" s="301"/>
      <c r="C110" s="281" t="s">
        <v>2035</v>
      </c>
      <c r="D110" s="281"/>
      <c r="E110" s="281"/>
      <c r="F110" s="300" t="s">
        <v>2016</v>
      </c>
      <c r="G110" s="281"/>
      <c r="H110" s="281" t="s">
        <v>2049</v>
      </c>
      <c r="I110" s="281" t="s">
        <v>2012</v>
      </c>
      <c r="J110" s="281">
        <v>50</v>
      </c>
      <c r="K110" s="292"/>
    </row>
    <row r="111" spans="2:11" ht="15" customHeight="1">
      <c r="B111" s="301"/>
      <c r="C111" s="281" t="s">
        <v>60</v>
      </c>
      <c r="D111" s="281"/>
      <c r="E111" s="281"/>
      <c r="F111" s="300" t="s">
        <v>2010</v>
      </c>
      <c r="G111" s="281"/>
      <c r="H111" s="281" t="s">
        <v>2050</v>
      </c>
      <c r="I111" s="281" t="s">
        <v>2012</v>
      </c>
      <c r="J111" s="281">
        <v>20</v>
      </c>
      <c r="K111" s="292"/>
    </row>
    <row r="112" spans="2:11" ht="15" customHeight="1">
      <c r="B112" s="301"/>
      <c r="C112" s="281" t="s">
        <v>2051</v>
      </c>
      <c r="D112" s="281"/>
      <c r="E112" s="281"/>
      <c r="F112" s="300" t="s">
        <v>2010</v>
      </c>
      <c r="G112" s="281"/>
      <c r="H112" s="281" t="s">
        <v>2052</v>
      </c>
      <c r="I112" s="281" t="s">
        <v>2012</v>
      </c>
      <c r="J112" s="281">
        <v>120</v>
      </c>
      <c r="K112" s="292"/>
    </row>
    <row r="113" spans="2:11" ht="15" customHeight="1">
      <c r="B113" s="301"/>
      <c r="C113" s="281" t="s">
        <v>45</v>
      </c>
      <c r="D113" s="281"/>
      <c r="E113" s="281"/>
      <c r="F113" s="300" t="s">
        <v>2010</v>
      </c>
      <c r="G113" s="281"/>
      <c r="H113" s="281" t="s">
        <v>2053</v>
      </c>
      <c r="I113" s="281" t="s">
        <v>2044</v>
      </c>
      <c r="J113" s="281"/>
      <c r="K113" s="292"/>
    </row>
    <row r="114" spans="2:11" ht="15" customHeight="1">
      <c r="B114" s="301"/>
      <c r="C114" s="281" t="s">
        <v>55</v>
      </c>
      <c r="D114" s="281"/>
      <c r="E114" s="281"/>
      <c r="F114" s="300" t="s">
        <v>2010</v>
      </c>
      <c r="G114" s="281"/>
      <c r="H114" s="281" t="s">
        <v>2054</v>
      </c>
      <c r="I114" s="281" t="s">
        <v>2044</v>
      </c>
      <c r="J114" s="281"/>
      <c r="K114" s="292"/>
    </row>
    <row r="115" spans="2:11" ht="15" customHeight="1">
      <c r="B115" s="301"/>
      <c r="C115" s="281" t="s">
        <v>64</v>
      </c>
      <c r="D115" s="281"/>
      <c r="E115" s="281"/>
      <c r="F115" s="300" t="s">
        <v>2010</v>
      </c>
      <c r="G115" s="281"/>
      <c r="H115" s="281" t="s">
        <v>2055</v>
      </c>
      <c r="I115" s="281" t="s">
        <v>2056</v>
      </c>
      <c r="J115" s="281"/>
      <c r="K115" s="292"/>
    </row>
    <row r="116" spans="2:11" ht="15" customHeight="1">
      <c r="B116" s="304"/>
      <c r="C116" s="310"/>
      <c r="D116" s="310"/>
      <c r="E116" s="310"/>
      <c r="F116" s="310"/>
      <c r="G116" s="310"/>
      <c r="H116" s="310"/>
      <c r="I116" s="310"/>
      <c r="J116" s="310"/>
      <c r="K116" s="306"/>
    </row>
    <row r="117" spans="2:11" ht="18.75" customHeight="1">
      <c r="B117" s="311"/>
      <c r="C117" s="277"/>
      <c r="D117" s="277"/>
      <c r="E117" s="277"/>
      <c r="F117" s="312"/>
      <c r="G117" s="277"/>
      <c r="H117" s="277"/>
      <c r="I117" s="277"/>
      <c r="J117" s="277"/>
      <c r="K117" s="311"/>
    </row>
    <row r="118" spans="2:11" ht="18.75" customHeight="1">
      <c r="B118" s="287"/>
      <c r="C118" s="287"/>
      <c r="D118" s="287"/>
      <c r="E118" s="287"/>
      <c r="F118" s="287"/>
      <c r="G118" s="287"/>
      <c r="H118" s="287"/>
      <c r="I118" s="287"/>
      <c r="J118" s="287"/>
      <c r="K118" s="287"/>
    </row>
    <row r="119" spans="2:11" ht="7.5" customHeight="1">
      <c r="B119" s="313"/>
      <c r="C119" s="314"/>
      <c r="D119" s="314"/>
      <c r="E119" s="314"/>
      <c r="F119" s="314"/>
      <c r="G119" s="314"/>
      <c r="H119" s="314"/>
      <c r="I119" s="314"/>
      <c r="J119" s="314"/>
      <c r="K119" s="315"/>
    </row>
    <row r="120" spans="2:11" ht="45" customHeight="1">
      <c r="B120" s="316"/>
      <c r="C120" s="397" t="s">
        <v>2057</v>
      </c>
      <c r="D120" s="397"/>
      <c r="E120" s="397"/>
      <c r="F120" s="397"/>
      <c r="G120" s="397"/>
      <c r="H120" s="397"/>
      <c r="I120" s="397"/>
      <c r="J120" s="397"/>
      <c r="K120" s="317"/>
    </row>
    <row r="121" spans="2:11" ht="17.25" customHeight="1">
      <c r="B121" s="318"/>
      <c r="C121" s="293" t="s">
        <v>2004</v>
      </c>
      <c r="D121" s="293"/>
      <c r="E121" s="293"/>
      <c r="F121" s="293" t="s">
        <v>2005</v>
      </c>
      <c r="G121" s="294"/>
      <c r="H121" s="293" t="s">
        <v>132</v>
      </c>
      <c r="I121" s="293" t="s">
        <v>64</v>
      </c>
      <c r="J121" s="293" t="s">
        <v>2006</v>
      </c>
      <c r="K121" s="319"/>
    </row>
    <row r="122" spans="2:11" ht="17.25" customHeight="1">
      <c r="B122" s="318"/>
      <c r="C122" s="295" t="s">
        <v>2007</v>
      </c>
      <c r="D122" s="295"/>
      <c r="E122" s="295"/>
      <c r="F122" s="296" t="s">
        <v>2008</v>
      </c>
      <c r="G122" s="297"/>
      <c r="H122" s="295"/>
      <c r="I122" s="295"/>
      <c r="J122" s="295" t="s">
        <v>2009</v>
      </c>
      <c r="K122" s="319"/>
    </row>
    <row r="123" spans="2:11" ht="5.25" customHeight="1">
      <c r="B123" s="320"/>
      <c r="C123" s="298"/>
      <c r="D123" s="298"/>
      <c r="E123" s="298"/>
      <c r="F123" s="298"/>
      <c r="G123" s="281"/>
      <c r="H123" s="298"/>
      <c r="I123" s="298"/>
      <c r="J123" s="298"/>
      <c r="K123" s="321"/>
    </row>
    <row r="124" spans="2:11" ht="15" customHeight="1">
      <c r="B124" s="320"/>
      <c r="C124" s="281" t="s">
        <v>2013</v>
      </c>
      <c r="D124" s="298"/>
      <c r="E124" s="298"/>
      <c r="F124" s="300" t="s">
        <v>2010</v>
      </c>
      <c r="G124" s="281"/>
      <c r="H124" s="281" t="s">
        <v>2049</v>
      </c>
      <c r="I124" s="281" t="s">
        <v>2012</v>
      </c>
      <c r="J124" s="281">
        <v>120</v>
      </c>
      <c r="K124" s="322"/>
    </row>
    <row r="125" spans="2:11" ht="15" customHeight="1">
      <c r="B125" s="320"/>
      <c r="C125" s="281" t="s">
        <v>2058</v>
      </c>
      <c r="D125" s="281"/>
      <c r="E125" s="281"/>
      <c r="F125" s="300" t="s">
        <v>2010</v>
      </c>
      <c r="G125" s="281"/>
      <c r="H125" s="281" t="s">
        <v>2059</v>
      </c>
      <c r="I125" s="281" t="s">
        <v>2012</v>
      </c>
      <c r="J125" s="281" t="s">
        <v>2060</v>
      </c>
      <c r="K125" s="322"/>
    </row>
    <row r="126" spans="2:11" ht="15" customHeight="1">
      <c r="B126" s="320"/>
      <c r="C126" s="281" t="s">
        <v>1959</v>
      </c>
      <c r="D126" s="281"/>
      <c r="E126" s="281"/>
      <c r="F126" s="300" t="s">
        <v>2010</v>
      </c>
      <c r="G126" s="281"/>
      <c r="H126" s="281" t="s">
        <v>2061</v>
      </c>
      <c r="I126" s="281" t="s">
        <v>2012</v>
      </c>
      <c r="J126" s="281" t="s">
        <v>2060</v>
      </c>
      <c r="K126" s="322"/>
    </row>
    <row r="127" spans="2:11" ht="15" customHeight="1">
      <c r="B127" s="320"/>
      <c r="C127" s="281" t="s">
        <v>2021</v>
      </c>
      <c r="D127" s="281"/>
      <c r="E127" s="281"/>
      <c r="F127" s="300" t="s">
        <v>2016</v>
      </c>
      <c r="G127" s="281"/>
      <c r="H127" s="281" t="s">
        <v>2022</v>
      </c>
      <c r="I127" s="281" t="s">
        <v>2012</v>
      </c>
      <c r="J127" s="281">
        <v>15</v>
      </c>
      <c r="K127" s="322"/>
    </row>
    <row r="128" spans="2:11" ht="15" customHeight="1">
      <c r="B128" s="320"/>
      <c r="C128" s="302" t="s">
        <v>2023</v>
      </c>
      <c r="D128" s="302"/>
      <c r="E128" s="302"/>
      <c r="F128" s="303" t="s">
        <v>2016</v>
      </c>
      <c r="G128" s="302"/>
      <c r="H128" s="302" t="s">
        <v>2024</v>
      </c>
      <c r="I128" s="302" t="s">
        <v>2012</v>
      </c>
      <c r="J128" s="302">
        <v>15</v>
      </c>
      <c r="K128" s="322"/>
    </row>
    <row r="129" spans="2:11" ht="15" customHeight="1">
      <c r="B129" s="320"/>
      <c r="C129" s="302" t="s">
        <v>2025</v>
      </c>
      <c r="D129" s="302"/>
      <c r="E129" s="302"/>
      <c r="F129" s="303" t="s">
        <v>2016</v>
      </c>
      <c r="G129" s="302"/>
      <c r="H129" s="302" t="s">
        <v>2026</v>
      </c>
      <c r="I129" s="302" t="s">
        <v>2012</v>
      </c>
      <c r="J129" s="302">
        <v>20</v>
      </c>
      <c r="K129" s="322"/>
    </row>
    <row r="130" spans="2:11" ht="15" customHeight="1">
      <c r="B130" s="320"/>
      <c r="C130" s="302" t="s">
        <v>2027</v>
      </c>
      <c r="D130" s="302"/>
      <c r="E130" s="302"/>
      <c r="F130" s="303" t="s">
        <v>2016</v>
      </c>
      <c r="G130" s="302"/>
      <c r="H130" s="302" t="s">
        <v>2028</v>
      </c>
      <c r="I130" s="302" t="s">
        <v>2012</v>
      </c>
      <c r="J130" s="302">
        <v>20</v>
      </c>
      <c r="K130" s="322"/>
    </row>
    <row r="131" spans="2:11" ht="15" customHeight="1">
      <c r="B131" s="320"/>
      <c r="C131" s="281" t="s">
        <v>2015</v>
      </c>
      <c r="D131" s="281"/>
      <c r="E131" s="281"/>
      <c r="F131" s="300" t="s">
        <v>2016</v>
      </c>
      <c r="G131" s="281"/>
      <c r="H131" s="281" t="s">
        <v>2049</v>
      </c>
      <c r="I131" s="281" t="s">
        <v>2012</v>
      </c>
      <c r="J131" s="281">
        <v>50</v>
      </c>
      <c r="K131" s="322"/>
    </row>
    <row r="132" spans="2:11" ht="15" customHeight="1">
      <c r="B132" s="320"/>
      <c r="C132" s="281" t="s">
        <v>2029</v>
      </c>
      <c r="D132" s="281"/>
      <c r="E132" s="281"/>
      <c r="F132" s="300" t="s">
        <v>2016</v>
      </c>
      <c r="G132" s="281"/>
      <c r="H132" s="281" t="s">
        <v>2049</v>
      </c>
      <c r="I132" s="281" t="s">
        <v>2012</v>
      </c>
      <c r="J132" s="281">
        <v>50</v>
      </c>
      <c r="K132" s="322"/>
    </row>
    <row r="133" spans="2:11" ht="15" customHeight="1">
      <c r="B133" s="320"/>
      <c r="C133" s="281" t="s">
        <v>2035</v>
      </c>
      <c r="D133" s="281"/>
      <c r="E133" s="281"/>
      <c r="F133" s="300" t="s">
        <v>2016</v>
      </c>
      <c r="G133" s="281"/>
      <c r="H133" s="281" t="s">
        <v>2049</v>
      </c>
      <c r="I133" s="281" t="s">
        <v>2012</v>
      </c>
      <c r="J133" s="281">
        <v>50</v>
      </c>
      <c r="K133" s="322"/>
    </row>
    <row r="134" spans="2:11" ht="15" customHeight="1">
      <c r="B134" s="320"/>
      <c r="C134" s="281" t="s">
        <v>2037</v>
      </c>
      <c r="D134" s="281"/>
      <c r="E134" s="281"/>
      <c r="F134" s="300" t="s">
        <v>2016</v>
      </c>
      <c r="G134" s="281"/>
      <c r="H134" s="281" t="s">
        <v>2049</v>
      </c>
      <c r="I134" s="281" t="s">
        <v>2012</v>
      </c>
      <c r="J134" s="281">
        <v>50</v>
      </c>
      <c r="K134" s="322"/>
    </row>
    <row r="135" spans="2:11" ht="15" customHeight="1">
      <c r="B135" s="320"/>
      <c r="C135" s="281" t="s">
        <v>137</v>
      </c>
      <c r="D135" s="281"/>
      <c r="E135" s="281"/>
      <c r="F135" s="300" t="s">
        <v>2016</v>
      </c>
      <c r="G135" s="281"/>
      <c r="H135" s="281" t="s">
        <v>2062</v>
      </c>
      <c r="I135" s="281" t="s">
        <v>2012</v>
      </c>
      <c r="J135" s="281">
        <v>255</v>
      </c>
      <c r="K135" s="322"/>
    </row>
    <row r="136" spans="2:11" ht="15" customHeight="1">
      <c r="B136" s="320"/>
      <c r="C136" s="281" t="s">
        <v>2039</v>
      </c>
      <c r="D136" s="281"/>
      <c r="E136" s="281"/>
      <c r="F136" s="300" t="s">
        <v>2010</v>
      </c>
      <c r="G136" s="281"/>
      <c r="H136" s="281" t="s">
        <v>2063</v>
      </c>
      <c r="I136" s="281" t="s">
        <v>2041</v>
      </c>
      <c r="J136" s="281"/>
      <c r="K136" s="322"/>
    </row>
    <row r="137" spans="2:11" ht="15" customHeight="1">
      <c r="B137" s="320"/>
      <c r="C137" s="281" t="s">
        <v>2042</v>
      </c>
      <c r="D137" s="281"/>
      <c r="E137" s="281"/>
      <c r="F137" s="300" t="s">
        <v>2010</v>
      </c>
      <c r="G137" s="281"/>
      <c r="H137" s="281" t="s">
        <v>2064</v>
      </c>
      <c r="I137" s="281" t="s">
        <v>2044</v>
      </c>
      <c r="J137" s="281"/>
      <c r="K137" s="322"/>
    </row>
    <row r="138" spans="2:11" ht="15" customHeight="1">
      <c r="B138" s="320"/>
      <c r="C138" s="281" t="s">
        <v>2045</v>
      </c>
      <c r="D138" s="281"/>
      <c r="E138" s="281"/>
      <c r="F138" s="300" t="s">
        <v>2010</v>
      </c>
      <c r="G138" s="281"/>
      <c r="H138" s="281" t="s">
        <v>2045</v>
      </c>
      <c r="I138" s="281" t="s">
        <v>2044</v>
      </c>
      <c r="J138" s="281"/>
      <c r="K138" s="322"/>
    </row>
    <row r="139" spans="2:11" ht="15" customHeight="1">
      <c r="B139" s="320"/>
      <c r="C139" s="281" t="s">
        <v>45</v>
      </c>
      <c r="D139" s="281"/>
      <c r="E139" s="281"/>
      <c r="F139" s="300" t="s">
        <v>2010</v>
      </c>
      <c r="G139" s="281"/>
      <c r="H139" s="281" t="s">
        <v>2065</v>
      </c>
      <c r="I139" s="281" t="s">
        <v>2044</v>
      </c>
      <c r="J139" s="281"/>
      <c r="K139" s="322"/>
    </row>
    <row r="140" spans="2:11" ht="15" customHeight="1">
      <c r="B140" s="320"/>
      <c r="C140" s="281" t="s">
        <v>2066</v>
      </c>
      <c r="D140" s="281"/>
      <c r="E140" s="281"/>
      <c r="F140" s="300" t="s">
        <v>2010</v>
      </c>
      <c r="G140" s="281"/>
      <c r="H140" s="281" t="s">
        <v>2067</v>
      </c>
      <c r="I140" s="281" t="s">
        <v>2044</v>
      </c>
      <c r="J140" s="281"/>
      <c r="K140" s="322"/>
    </row>
    <row r="141" spans="2:11" ht="15" customHeight="1">
      <c r="B141" s="323"/>
      <c r="C141" s="324"/>
      <c r="D141" s="324"/>
      <c r="E141" s="324"/>
      <c r="F141" s="324"/>
      <c r="G141" s="324"/>
      <c r="H141" s="324"/>
      <c r="I141" s="324"/>
      <c r="J141" s="324"/>
      <c r="K141" s="325"/>
    </row>
    <row r="142" spans="2:11" ht="18.75" customHeight="1">
      <c r="B142" s="277"/>
      <c r="C142" s="277"/>
      <c r="D142" s="277"/>
      <c r="E142" s="277"/>
      <c r="F142" s="312"/>
      <c r="G142" s="277"/>
      <c r="H142" s="277"/>
      <c r="I142" s="277"/>
      <c r="J142" s="277"/>
      <c r="K142" s="277"/>
    </row>
    <row r="143" spans="2:11" ht="18.75" customHeight="1">
      <c r="B143" s="287"/>
      <c r="C143" s="287"/>
      <c r="D143" s="287"/>
      <c r="E143" s="287"/>
      <c r="F143" s="287"/>
      <c r="G143" s="287"/>
      <c r="H143" s="287"/>
      <c r="I143" s="287"/>
      <c r="J143" s="287"/>
      <c r="K143" s="287"/>
    </row>
    <row r="144" spans="2:11" ht="7.5" customHeight="1">
      <c r="B144" s="288"/>
      <c r="C144" s="289"/>
      <c r="D144" s="289"/>
      <c r="E144" s="289"/>
      <c r="F144" s="289"/>
      <c r="G144" s="289"/>
      <c r="H144" s="289"/>
      <c r="I144" s="289"/>
      <c r="J144" s="289"/>
      <c r="K144" s="290"/>
    </row>
    <row r="145" spans="2:11" ht="45" customHeight="1">
      <c r="B145" s="291"/>
      <c r="C145" s="398" t="s">
        <v>2068</v>
      </c>
      <c r="D145" s="398"/>
      <c r="E145" s="398"/>
      <c r="F145" s="398"/>
      <c r="G145" s="398"/>
      <c r="H145" s="398"/>
      <c r="I145" s="398"/>
      <c r="J145" s="398"/>
      <c r="K145" s="292"/>
    </row>
    <row r="146" spans="2:11" ht="17.25" customHeight="1">
      <c r="B146" s="291"/>
      <c r="C146" s="293" t="s">
        <v>2004</v>
      </c>
      <c r="D146" s="293"/>
      <c r="E146" s="293"/>
      <c r="F146" s="293" t="s">
        <v>2005</v>
      </c>
      <c r="G146" s="294"/>
      <c r="H146" s="293" t="s">
        <v>132</v>
      </c>
      <c r="I146" s="293" t="s">
        <v>64</v>
      </c>
      <c r="J146" s="293" t="s">
        <v>2006</v>
      </c>
      <c r="K146" s="292"/>
    </row>
    <row r="147" spans="2:11" ht="17.25" customHeight="1">
      <c r="B147" s="291"/>
      <c r="C147" s="295" t="s">
        <v>2007</v>
      </c>
      <c r="D147" s="295"/>
      <c r="E147" s="295"/>
      <c r="F147" s="296" t="s">
        <v>2008</v>
      </c>
      <c r="G147" s="297"/>
      <c r="H147" s="295"/>
      <c r="I147" s="295"/>
      <c r="J147" s="295" t="s">
        <v>2009</v>
      </c>
      <c r="K147" s="292"/>
    </row>
    <row r="148" spans="2:11" ht="5.25" customHeight="1">
      <c r="B148" s="301"/>
      <c r="C148" s="298"/>
      <c r="D148" s="298"/>
      <c r="E148" s="298"/>
      <c r="F148" s="298"/>
      <c r="G148" s="299"/>
      <c r="H148" s="298"/>
      <c r="I148" s="298"/>
      <c r="J148" s="298"/>
      <c r="K148" s="322"/>
    </row>
    <row r="149" spans="2:11" ht="15" customHeight="1">
      <c r="B149" s="301"/>
      <c r="C149" s="326" t="s">
        <v>2013</v>
      </c>
      <c r="D149" s="281"/>
      <c r="E149" s="281"/>
      <c r="F149" s="327" t="s">
        <v>2010</v>
      </c>
      <c r="G149" s="281"/>
      <c r="H149" s="326" t="s">
        <v>2049</v>
      </c>
      <c r="I149" s="326" t="s">
        <v>2012</v>
      </c>
      <c r="J149" s="326">
        <v>120</v>
      </c>
      <c r="K149" s="322"/>
    </row>
    <row r="150" spans="2:11" ht="15" customHeight="1">
      <c r="B150" s="301"/>
      <c r="C150" s="326" t="s">
        <v>2058</v>
      </c>
      <c r="D150" s="281"/>
      <c r="E150" s="281"/>
      <c r="F150" s="327" t="s">
        <v>2010</v>
      </c>
      <c r="G150" s="281"/>
      <c r="H150" s="326" t="s">
        <v>2069</v>
      </c>
      <c r="I150" s="326" t="s">
        <v>2012</v>
      </c>
      <c r="J150" s="326" t="s">
        <v>2060</v>
      </c>
      <c r="K150" s="322"/>
    </row>
    <row r="151" spans="2:11" ht="15" customHeight="1">
      <c r="B151" s="301"/>
      <c r="C151" s="326" t="s">
        <v>1959</v>
      </c>
      <c r="D151" s="281"/>
      <c r="E151" s="281"/>
      <c r="F151" s="327" t="s">
        <v>2010</v>
      </c>
      <c r="G151" s="281"/>
      <c r="H151" s="326" t="s">
        <v>2070</v>
      </c>
      <c r="I151" s="326" t="s">
        <v>2012</v>
      </c>
      <c r="J151" s="326" t="s">
        <v>2060</v>
      </c>
      <c r="K151" s="322"/>
    </row>
    <row r="152" spans="2:11" ht="15" customHeight="1">
      <c r="B152" s="301"/>
      <c r="C152" s="326" t="s">
        <v>2015</v>
      </c>
      <c r="D152" s="281"/>
      <c r="E152" s="281"/>
      <c r="F152" s="327" t="s">
        <v>2016</v>
      </c>
      <c r="G152" s="281"/>
      <c r="H152" s="326" t="s">
        <v>2049</v>
      </c>
      <c r="I152" s="326" t="s">
        <v>2012</v>
      </c>
      <c r="J152" s="326">
        <v>50</v>
      </c>
      <c r="K152" s="322"/>
    </row>
    <row r="153" spans="2:11" ht="15" customHeight="1">
      <c r="B153" s="301"/>
      <c r="C153" s="326" t="s">
        <v>2018</v>
      </c>
      <c r="D153" s="281"/>
      <c r="E153" s="281"/>
      <c r="F153" s="327" t="s">
        <v>2010</v>
      </c>
      <c r="G153" s="281"/>
      <c r="H153" s="326" t="s">
        <v>2049</v>
      </c>
      <c r="I153" s="326" t="s">
        <v>2020</v>
      </c>
      <c r="J153" s="326"/>
      <c r="K153" s="322"/>
    </row>
    <row r="154" spans="2:11" ht="15" customHeight="1">
      <c r="B154" s="301"/>
      <c r="C154" s="326" t="s">
        <v>2029</v>
      </c>
      <c r="D154" s="281"/>
      <c r="E154" s="281"/>
      <c r="F154" s="327" t="s">
        <v>2016</v>
      </c>
      <c r="G154" s="281"/>
      <c r="H154" s="326" t="s">
        <v>2049</v>
      </c>
      <c r="I154" s="326" t="s">
        <v>2012</v>
      </c>
      <c r="J154" s="326">
        <v>50</v>
      </c>
      <c r="K154" s="322"/>
    </row>
    <row r="155" spans="2:11" ht="15" customHeight="1">
      <c r="B155" s="301"/>
      <c r="C155" s="326" t="s">
        <v>2037</v>
      </c>
      <c r="D155" s="281"/>
      <c r="E155" s="281"/>
      <c r="F155" s="327" t="s">
        <v>2016</v>
      </c>
      <c r="G155" s="281"/>
      <c r="H155" s="326" t="s">
        <v>2049</v>
      </c>
      <c r="I155" s="326" t="s">
        <v>2012</v>
      </c>
      <c r="J155" s="326">
        <v>50</v>
      </c>
      <c r="K155" s="322"/>
    </row>
    <row r="156" spans="2:11" ht="15" customHeight="1">
      <c r="B156" s="301"/>
      <c r="C156" s="326" t="s">
        <v>2035</v>
      </c>
      <c r="D156" s="281"/>
      <c r="E156" s="281"/>
      <c r="F156" s="327" t="s">
        <v>2016</v>
      </c>
      <c r="G156" s="281"/>
      <c r="H156" s="326" t="s">
        <v>2049</v>
      </c>
      <c r="I156" s="326" t="s">
        <v>2012</v>
      </c>
      <c r="J156" s="326">
        <v>50</v>
      </c>
      <c r="K156" s="322"/>
    </row>
    <row r="157" spans="2:11" ht="15" customHeight="1">
      <c r="B157" s="301"/>
      <c r="C157" s="326" t="s">
        <v>120</v>
      </c>
      <c r="D157" s="281"/>
      <c r="E157" s="281"/>
      <c r="F157" s="327" t="s">
        <v>2010</v>
      </c>
      <c r="G157" s="281"/>
      <c r="H157" s="326" t="s">
        <v>2071</v>
      </c>
      <c r="I157" s="326" t="s">
        <v>2012</v>
      </c>
      <c r="J157" s="326" t="s">
        <v>2072</v>
      </c>
      <c r="K157" s="322"/>
    </row>
    <row r="158" spans="2:11" ht="15" customHeight="1">
      <c r="B158" s="301"/>
      <c r="C158" s="326" t="s">
        <v>2073</v>
      </c>
      <c r="D158" s="281"/>
      <c r="E158" s="281"/>
      <c r="F158" s="327" t="s">
        <v>2010</v>
      </c>
      <c r="G158" s="281"/>
      <c r="H158" s="326" t="s">
        <v>2074</v>
      </c>
      <c r="I158" s="326" t="s">
        <v>2044</v>
      </c>
      <c r="J158" s="326"/>
      <c r="K158" s="322"/>
    </row>
    <row r="159" spans="2:11" ht="15" customHeight="1">
      <c r="B159" s="328"/>
      <c r="C159" s="310"/>
      <c r="D159" s="310"/>
      <c r="E159" s="310"/>
      <c r="F159" s="310"/>
      <c r="G159" s="310"/>
      <c r="H159" s="310"/>
      <c r="I159" s="310"/>
      <c r="J159" s="310"/>
      <c r="K159" s="329"/>
    </row>
    <row r="160" spans="2:11" ht="18.75" customHeight="1">
      <c r="B160" s="277"/>
      <c r="C160" s="281"/>
      <c r="D160" s="281"/>
      <c r="E160" s="281"/>
      <c r="F160" s="300"/>
      <c r="G160" s="281"/>
      <c r="H160" s="281"/>
      <c r="I160" s="281"/>
      <c r="J160" s="281"/>
      <c r="K160" s="277"/>
    </row>
    <row r="161" spans="2:11" ht="18.75" customHeight="1">
      <c r="B161" s="287"/>
      <c r="C161" s="287"/>
      <c r="D161" s="287"/>
      <c r="E161" s="287"/>
      <c r="F161" s="287"/>
      <c r="G161" s="287"/>
      <c r="H161" s="287"/>
      <c r="I161" s="287"/>
      <c r="J161" s="287"/>
      <c r="K161" s="287"/>
    </row>
    <row r="162" spans="2:11" ht="7.5" customHeight="1">
      <c r="B162" s="269"/>
      <c r="C162" s="270"/>
      <c r="D162" s="270"/>
      <c r="E162" s="270"/>
      <c r="F162" s="270"/>
      <c r="G162" s="270"/>
      <c r="H162" s="270"/>
      <c r="I162" s="270"/>
      <c r="J162" s="270"/>
      <c r="K162" s="271"/>
    </row>
    <row r="163" spans="2:11" ht="45" customHeight="1">
      <c r="B163" s="272"/>
      <c r="C163" s="397" t="s">
        <v>2075</v>
      </c>
      <c r="D163" s="397"/>
      <c r="E163" s="397"/>
      <c r="F163" s="397"/>
      <c r="G163" s="397"/>
      <c r="H163" s="397"/>
      <c r="I163" s="397"/>
      <c r="J163" s="397"/>
      <c r="K163" s="273"/>
    </row>
    <row r="164" spans="2:11" ht="17.25" customHeight="1">
      <c r="B164" s="272"/>
      <c r="C164" s="293" t="s">
        <v>2004</v>
      </c>
      <c r="D164" s="293"/>
      <c r="E164" s="293"/>
      <c r="F164" s="293" t="s">
        <v>2005</v>
      </c>
      <c r="G164" s="330"/>
      <c r="H164" s="331" t="s">
        <v>132</v>
      </c>
      <c r="I164" s="331" t="s">
        <v>64</v>
      </c>
      <c r="J164" s="293" t="s">
        <v>2006</v>
      </c>
      <c r="K164" s="273"/>
    </row>
    <row r="165" spans="2:11" ht="17.25" customHeight="1">
      <c r="B165" s="274"/>
      <c r="C165" s="295" t="s">
        <v>2007</v>
      </c>
      <c r="D165" s="295"/>
      <c r="E165" s="295"/>
      <c r="F165" s="296" t="s">
        <v>2008</v>
      </c>
      <c r="G165" s="332"/>
      <c r="H165" s="333"/>
      <c r="I165" s="333"/>
      <c r="J165" s="295" t="s">
        <v>2009</v>
      </c>
      <c r="K165" s="275"/>
    </row>
    <row r="166" spans="2:11" ht="5.25" customHeight="1">
      <c r="B166" s="301"/>
      <c r="C166" s="298"/>
      <c r="D166" s="298"/>
      <c r="E166" s="298"/>
      <c r="F166" s="298"/>
      <c r="G166" s="299"/>
      <c r="H166" s="298"/>
      <c r="I166" s="298"/>
      <c r="J166" s="298"/>
      <c r="K166" s="322"/>
    </row>
    <row r="167" spans="2:11" ht="15" customHeight="1">
      <c r="B167" s="301"/>
      <c r="C167" s="281" t="s">
        <v>2013</v>
      </c>
      <c r="D167" s="281"/>
      <c r="E167" s="281"/>
      <c r="F167" s="300" t="s">
        <v>2010</v>
      </c>
      <c r="G167" s="281"/>
      <c r="H167" s="281" t="s">
        <v>2049</v>
      </c>
      <c r="I167" s="281" t="s">
        <v>2012</v>
      </c>
      <c r="J167" s="281">
        <v>120</v>
      </c>
      <c r="K167" s="322"/>
    </row>
    <row r="168" spans="2:11" ht="15" customHeight="1">
      <c r="B168" s="301"/>
      <c r="C168" s="281" t="s">
        <v>2058</v>
      </c>
      <c r="D168" s="281"/>
      <c r="E168" s="281"/>
      <c r="F168" s="300" t="s">
        <v>2010</v>
      </c>
      <c r="G168" s="281"/>
      <c r="H168" s="281" t="s">
        <v>2059</v>
      </c>
      <c r="I168" s="281" t="s">
        <v>2012</v>
      </c>
      <c r="J168" s="281" t="s">
        <v>2060</v>
      </c>
      <c r="K168" s="322"/>
    </row>
    <row r="169" spans="2:11" ht="15" customHeight="1">
      <c r="B169" s="301"/>
      <c r="C169" s="281" t="s">
        <v>1959</v>
      </c>
      <c r="D169" s="281"/>
      <c r="E169" s="281"/>
      <c r="F169" s="300" t="s">
        <v>2010</v>
      </c>
      <c r="G169" s="281"/>
      <c r="H169" s="281" t="s">
        <v>2076</v>
      </c>
      <c r="I169" s="281" t="s">
        <v>2012</v>
      </c>
      <c r="J169" s="281" t="s">
        <v>2060</v>
      </c>
      <c r="K169" s="322"/>
    </row>
    <row r="170" spans="2:11" ht="15" customHeight="1">
      <c r="B170" s="301"/>
      <c r="C170" s="281" t="s">
        <v>2015</v>
      </c>
      <c r="D170" s="281"/>
      <c r="E170" s="281"/>
      <c r="F170" s="300" t="s">
        <v>2016</v>
      </c>
      <c r="G170" s="281"/>
      <c r="H170" s="281" t="s">
        <v>2076</v>
      </c>
      <c r="I170" s="281" t="s">
        <v>2012</v>
      </c>
      <c r="J170" s="281">
        <v>50</v>
      </c>
      <c r="K170" s="322"/>
    </row>
    <row r="171" spans="2:11" ht="15" customHeight="1">
      <c r="B171" s="301"/>
      <c r="C171" s="281" t="s">
        <v>2018</v>
      </c>
      <c r="D171" s="281"/>
      <c r="E171" s="281"/>
      <c r="F171" s="300" t="s">
        <v>2010</v>
      </c>
      <c r="G171" s="281"/>
      <c r="H171" s="281" t="s">
        <v>2076</v>
      </c>
      <c r="I171" s="281" t="s">
        <v>2020</v>
      </c>
      <c r="J171" s="281"/>
      <c r="K171" s="322"/>
    </row>
    <row r="172" spans="2:11" ht="15" customHeight="1">
      <c r="B172" s="301"/>
      <c r="C172" s="281" t="s">
        <v>2029</v>
      </c>
      <c r="D172" s="281"/>
      <c r="E172" s="281"/>
      <c r="F172" s="300" t="s">
        <v>2016</v>
      </c>
      <c r="G172" s="281"/>
      <c r="H172" s="281" t="s">
        <v>2076</v>
      </c>
      <c r="I172" s="281" t="s">
        <v>2012</v>
      </c>
      <c r="J172" s="281">
        <v>50</v>
      </c>
      <c r="K172" s="322"/>
    </row>
    <row r="173" spans="2:11" ht="15" customHeight="1">
      <c r="B173" s="301"/>
      <c r="C173" s="281" t="s">
        <v>2037</v>
      </c>
      <c r="D173" s="281"/>
      <c r="E173" s="281"/>
      <c r="F173" s="300" t="s">
        <v>2016</v>
      </c>
      <c r="G173" s="281"/>
      <c r="H173" s="281" t="s">
        <v>2076</v>
      </c>
      <c r="I173" s="281" t="s">
        <v>2012</v>
      </c>
      <c r="J173" s="281">
        <v>50</v>
      </c>
      <c r="K173" s="322"/>
    </row>
    <row r="174" spans="2:11" ht="15" customHeight="1">
      <c r="B174" s="301"/>
      <c r="C174" s="281" t="s">
        <v>2035</v>
      </c>
      <c r="D174" s="281"/>
      <c r="E174" s="281"/>
      <c r="F174" s="300" t="s">
        <v>2016</v>
      </c>
      <c r="G174" s="281"/>
      <c r="H174" s="281" t="s">
        <v>2076</v>
      </c>
      <c r="I174" s="281" t="s">
        <v>2012</v>
      </c>
      <c r="J174" s="281">
        <v>50</v>
      </c>
      <c r="K174" s="322"/>
    </row>
    <row r="175" spans="2:11" ht="15" customHeight="1">
      <c r="B175" s="301"/>
      <c r="C175" s="281" t="s">
        <v>131</v>
      </c>
      <c r="D175" s="281"/>
      <c r="E175" s="281"/>
      <c r="F175" s="300" t="s">
        <v>2010</v>
      </c>
      <c r="G175" s="281"/>
      <c r="H175" s="281" t="s">
        <v>2077</v>
      </c>
      <c r="I175" s="281" t="s">
        <v>2078</v>
      </c>
      <c r="J175" s="281"/>
      <c r="K175" s="322"/>
    </row>
    <row r="176" spans="2:11" ht="15" customHeight="1">
      <c r="B176" s="301"/>
      <c r="C176" s="281" t="s">
        <v>64</v>
      </c>
      <c r="D176" s="281"/>
      <c r="E176" s="281"/>
      <c r="F176" s="300" t="s">
        <v>2010</v>
      </c>
      <c r="G176" s="281"/>
      <c r="H176" s="281" t="s">
        <v>2079</v>
      </c>
      <c r="I176" s="281" t="s">
        <v>2080</v>
      </c>
      <c r="J176" s="281">
        <v>1</v>
      </c>
      <c r="K176" s="322"/>
    </row>
    <row r="177" spans="2:11" ht="15" customHeight="1">
      <c r="B177" s="301"/>
      <c r="C177" s="281" t="s">
        <v>60</v>
      </c>
      <c r="D177" s="281"/>
      <c r="E177" s="281"/>
      <c r="F177" s="300" t="s">
        <v>2010</v>
      </c>
      <c r="G177" s="281"/>
      <c r="H177" s="281" t="s">
        <v>2081</v>
      </c>
      <c r="I177" s="281" t="s">
        <v>2012</v>
      </c>
      <c r="J177" s="281">
        <v>20</v>
      </c>
      <c r="K177" s="322"/>
    </row>
    <row r="178" spans="2:11" ht="15" customHeight="1">
      <c r="B178" s="301"/>
      <c r="C178" s="281" t="s">
        <v>132</v>
      </c>
      <c r="D178" s="281"/>
      <c r="E178" s="281"/>
      <c r="F178" s="300" t="s">
        <v>2010</v>
      </c>
      <c r="G178" s="281"/>
      <c r="H178" s="281" t="s">
        <v>2082</v>
      </c>
      <c r="I178" s="281" t="s">
        <v>2012</v>
      </c>
      <c r="J178" s="281">
        <v>255</v>
      </c>
      <c r="K178" s="322"/>
    </row>
    <row r="179" spans="2:11" ht="15" customHeight="1">
      <c r="B179" s="301"/>
      <c r="C179" s="281" t="s">
        <v>133</v>
      </c>
      <c r="D179" s="281"/>
      <c r="E179" s="281"/>
      <c r="F179" s="300" t="s">
        <v>2010</v>
      </c>
      <c r="G179" s="281"/>
      <c r="H179" s="281" t="s">
        <v>1975</v>
      </c>
      <c r="I179" s="281" t="s">
        <v>2012</v>
      </c>
      <c r="J179" s="281">
        <v>10</v>
      </c>
      <c r="K179" s="322"/>
    </row>
    <row r="180" spans="2:11" ht="15" customHeight="1">
      <c r="B180" s="301"/>
      <c r="C180" s="281" t="s">
        <v>134</v>
      </c>
      <c r="D180" s="281"/>
      <c r="E180" s="281"/>
      <c r="F180" s="300" t="s">
        <v>2010</v>
      </c>
      <c r="G180" s="281"/>
      <c r="H180" s="281" t="s">
        <v>2083</v>
      </c>
      <c r="I180" s="281" t="s">
        <v>2044</v>
      </c>
      <c r="J180" s="281"/>
      <c r="K180" s="322"/>
    </row>
    <row r="181" spans="2:11" ht="15" customHeight="1">
      <c r="B181" s="301"/>
      <c r="C181" s="281" t="s">
        <v>2084</v>
      </c>
      <c r="D181" s="281"/>
      <c r="E181" s="281"/>
      <c r="F181" s="300" t="s">
        <v>2010</v>
      </c>
      <c r="G181" s="281"/>
      <c r="H181" s="281" t="s">
        <v>2085</v>
      </c>
      <c r="I181" s="281" t="s">
        <v>2044</v>
      </c>
      <c r="J181" s="281"/>
      <c r="K181" s="322"/>
    </row>
    <row r="182" spans="2:11" ht="15" customHeight="1">
      <c r="B182" s="301"/>
      <c r="C182" s="281" t="s">
        <v>2073</v>
      </c>
      <c r="D182" s="281"/>
      <c r="E182" s="281"/>
      <c r="F182" s="300" t="s">
        <v>2010</v>
      </c>
      <c r="G182" s="281"/>
      <c r="H182" s="281" t="s">
        <v>2086</v>
      </c>
      <c r="I182" s="281" t="s">
        <v>2044</v>
      </c>
      <c r="J182" s="281"/>
      <c r="K182" s="322"/>
    </row>
    <row r="183" spans="2:11" ht="15" customHeight="1">
      <c r="B183" s="301"/>
      <c r="C183" s="281" t="s">
        <v>136</v>
      </c>
      <c r="D183" s="281"/>
      <c r="E183" s="281"/>
      <c r="F183" s="300" t="s">
        <v>2016</v>
      </c>
      <c r="G183" s="281"/>
      <c r="H183" s="281" t="s">
        <v>2087</v>
      </c>
      <c r="I183" s="281" t="s">
        <v>2012</v>
      </c>
      <c r="J183" s="281">
        <v>50</v>
      </c>
      <c r="K183" s="322"/>
    </row>
    <row r="184" spans="2:11" ht="15" customHeight="1">
      <c r="B184" s="301"/>
      <c r="C184" s="281" t="s">
        <v>2088</v>
      </c>
      <c r="D184" s="281"/>
      <c r="E184" s="281"/>
      <c r="F184" s="300" t="s">
        <v>2016</v>
      </c>
      <c r="G184" s="281"/>
      <c r="H184" s="281" t="s">
        <v>2089</v>
      </c>
      <c r="I184" s="281" t="s">
        <v>2090</v>
      </c>
      <c r="J184" s="281"/>
      <c r="K184" s="322"/>
    </row>
    <row r="185" spans="2:11" ht="15" customHeight="1">
      <c r="B185" s="301"/>
      <c r="C185" s="281" t="s">
        <v>2091</v>
      </c>
      <c r="D185" s="281"/>
      <c r="E185" s="281"/>
      <c r="F185" s="300" t="s">
        <v>2016</v>
      </c>
      <c r="G185" s="281"/>
      <c r="H185" s="281" t="s">
        <v>2092</v>
      </c>
      <c r="I185" s="281" t="s">
        <v>2090</v>
      </c>
      <c r="J185" s="281"/>
      <c r="K185" s="322"/>
    </row>
    <row r="186" spans="2:11" ht="15" customHeight="1">
      <c r="B186" s="301"/>
      <c r="C186" s="281" t="s">
        <v>2093</v>
      </c>
      <c r="D186" s="281"/>
      <c r="E186" s="281"/>
      <c r="F186" s="300" t="s">
        <v>2016</v>
      </c>
      <c r="G186" s="281"/>
      <c r="H186" s="281" t="s">
        <v>2094</v>
      </c>
      <c r="I186" s="281" t="s">
        <v>2090</v>
      </c>
      <c r="J186" s="281"/>
      <c r="K186" s="322"/>
    </row>
    <row r="187" spans="2:11" ht="15" customHeight="1">
      <c r="B187" s="301"/>
      <c r="C187" s="334" t="s">
        <v>2095</v>
      </c>
      <c r="D187" s="281"/>
      <c r="E187" s="281"/>
      <c r="F187" s="300" t="s">
        <v>2016</v>
      </c>
      <c r="G187" s="281"/>
      <c r="H187" s="281" t="s">
        <v>2096</v>
      </c>
      <c r="I187" s="281" t="s">
        <v>2097</v>
      </c>
      <c r="J187" s="335" t="s">
        <v>2098</v>
      </c>
      <c r="K187" s="322"/>
    </row>
    <row r="188" spans="2:11" ht="15" customHeight="1">
      <c r="B188" s="301"/>
      <c r="C188" s="286" t="s">
        <v>49</v>
      </c>
      <c r="D188" s="281"/>
      <c r="E188" s="281"/>
      <c r="F188" s="300" t="s">
        <v>2010</v>
      </c>
      <c r="G188" s="281"/>
      <c r="H188" s="277" t="s">
        <v>2099</v>
      </c>
      <c r="I188" s="281" t="s">
        <v>2100</v>
      </c>
      <c r="J188" s="281"/>
      <c r="K188" s="322"/>
    </row>
    <row r="189" spans="2:11" ht="15" customHeight="1">
      <c r="B189" s="301"/>
      <c r="C189" s="286" t="s">
        <v>2101</v>
      </c>
      <c r="D189" s="281"/>
      <c r="E189" s="281"/>
      <c r="F189" s="300" t="s">
        <v>2010</v>
      </c>
      <c r="G189" s="281"/>
      <c r="H189" s="281" t="s">
        <v>2102</v>
      </c>
      <c r="I189" s="281" t="s">
        <v>2044</v>
      </c>
      <c r="J189" s="281"/>
      <c r="K189" s="322"/>
    </row>
    <row r="190" spans="2:11" ht="15" customHeight="1">
      <c r="B190" s="301"/>
      <c r="C190" s="286" t="s">
        <v>2103</v>
      </c>
      <c r="D190" s="281"/>
      <c r="E190" s="281"/>
      <c r="F190" s="300" t="s">
        <v>2010</v>
      </c>
      <c r="G190" s="281"/>
      <c r="H190" s="281" t="s">
        <v>2104</v>
      </c>
      <c r="I190" s="281" t="s">
        <v>2044</v>
      </c>
      <c r="J190" s="281"/>
      <c r="K190" s="322"/>
    </row>
    <row r="191" spans="2:11" ht="15" customHeight="1">
      <c r="B191" s="301"/>
      <c r="C191" s="286" t="s">
        <v>2105</v>
      </c>
      <c r="D191" s="281"/>
      <c r="E191" s="281"/>
      <c r="F191" s="300" t="s">
        <v>2016</v>
      </c>
      <c r="G191" s="281"/>
      <c r="H191" s="281" t="s">
        <v>2106</v>
      </c>
      <c r="I191" s="281" t="s">
        <v>2044</v>
      </c>
      <c r="J191" s="281"/>
      <c r="K191" s="322"/>
    </row>
    <row r="192" spans="2:11" ht="15" customHeight="1">
      <c r="B192" s="328"/>
      <c r="C192" s="336"/>
      <c r="D192" s="310"/>
      <c r="E192" s="310"/>
      <c r="F192" s="310"/>
      <c r="G192" s="310"/>
      <c r="H192" s="310"/>
      <c r="I192" s="310"/>
      <c r="J192" s="310"/>
      <c r="K192" s="329"/>
    </row>
    <row r="193" spans="2:11" ht="18.75" customHeight="1">
      <c r="B193" s="277"/>
      <c r="C193" s="281"/>
      <c r="D193" s="281"/>
      <c r="E193" s="281"/>
      <c r="F193" s="300"/>
      <c r="G193" s="281"/>
      <c r="H193" s="281"/>
      <c r="I193" s="281"/>
      <c r="J193" s="281"/>
      <c r="K193" s="277"/>
    </row>
    <row r="194" spans="2:11" ht="18.75" customHeight="1">
      <c r="B194" s="277"/>
      <c r="C194" s="281"/>
      <c r="D194" s="281"/>
      <c r="E194" s="281"/>
      <c r="F194" s="300"/>
      <c r="G194" s="281"/>
      <c r="H194" s="281"/>
      <c r="I194" s="281"/>
      <c r="J194" s="281"/>
      <c r="K194" s="277"/>
    </row>
    <row r="195" spans="2:11" ht="18.75" customHeight="1">
      <c r="B195" s="287"/>
      <c r="C195" s="287"/>
      <c r="D195" s="287"/>
      <c r="E195" s="287"/>
      <c r="F195" s="287"/>
      <c r="G195" s="287"/>
      <c r="H195" s="287"/>
      <c r="I195" s="287"/>
      <c r="J195" s="287"/>
      <c r="K195" s="287"/>
    </row>
    <row r="196" spans="2:11">
      <c r="B196" s="269"/>
      <c r="C196" s="270"/>
      <c r="D196" s="270"/>
      <c r="E196" s="270"/>
      <c r="F196" s="270"/>
      <c r="G196" s="270"/>
      <c r="H196" s="270"/>
      <c r="I196" s="270"/>
      <c r="J196" s="270"/>
      <c r="K196" s="271"/>
    </row>
    <row r="197" spans="2:11" ht="21">
      <c r="B197" s="272"/>
      <c r="C197" s="397" t="s">
        <v>2107</v>
      </c>
      <c r="D197" s="397"/>
      <c r="E197" s="397"/>
      <c r="F197" s="397"/>
      <c r="G197" s="397"/>
      <c r="H197" s="397"/>
      <c r="I197" s="397"/>
      <c r="J197" s="397"/>
      <c r="K197" s="273"/>
    </row>
    <row r="198" spans="2:11" ht="25.5" customHeight="1">
      <c r="B198" s="272"/>
      <c r="C198" s="337" t="s">
        <v>2108</v>
      </c>
      <c r="D198" s="337"/>
      <c r="E198" s="337"/>
      <c r="F198" s="337" t="s">
        <v>2109</v>
      </c>
      <c r="G198" s="338"/>
      <c r="H198" s="396" t="s">
        <v>2110</v>
      </c>
      <c r="I198" s="396"/>
      <c r="J198" s="396"/>
      <c r="K198" s="273"/>
    </row>
    <row r="199" spans="2:11" ht="5.25" customHeight="1">
      <c r="B199" s="301"/>
      <c r="C199" s="298"/>
      <c r="D199" s="298"/>
      <c r="E199" s="298"/>
      <c r="F199" s="298"/>
      <c r="G199" s="281"/>
      <c r="H199" s="298"/>
      <c r="I199" s="298"/>
      <c r="J199" s="298"/>
      <c r="K199" s="322"/>
    </row>
    <row r="200" spans="2:11" ht="15" customHeight="1">
      <c r="B200" s="301"/>
      <c r="C200" s="281" t="s">
        <v>2100</v>
      </c>
      <c r="D200" s="281"/>
      <c r="E200" s="281"/>
      <c r="F200" s="300" t="s">
        <v>50</v>
      </c>
      <c r="G200" s="281"/>
      <c r="H200" s="394" t="s">
        <v>2111</v>
      </c>
      <c r="I200" s="394"/>
      <c r="J200" s="394"/>
      <c r="K200" s="322"/>
    </row>
    <row r="201" spans="2:11" ht="15" customHeight="1">
      <c r="B201" s="301"/>
      <c r="C201" s="307"/>
      <c r="D201" s="281"/>
      <c r="E201" s="281"/>
      <c r="F201" s="300" t="s">
        <v>51</v>
      </c>
      <c r="G201" s="281"/>
      <c r="H201" s="394" t="s">
        <v>2112</v>
      </c>
      <c r="I201" s="394"/>
      <c r="J201" s="394"/>
      <c r="K201" s="322"/>
    </row>
    <row r="202" spans="2:11" ht="15" customHeight="1">
      <c r="B202" s="301"/>
      <c r="C202" s="307"/>
      <c r="D202" s="281"/>
      <c r="E202" s="281"/>
      <c r="F202" s="300" t="s">
        <v>54</v>
      </c>
      <c r="G202" s="281"/>
      <c r="H202" s="394" t="s">
        <v>2113</v>
      </c>
      <c r="I202" s="394"/>
      <c r="J202" s="394"/>
      <c r="K202" s="322"/>
    </row>
    <row r="203" spans="2:11" ht="15" customHeight="1">
      <c r="B203" s="301"/>
      <c r="C203" s="281"/>
      <c r="D203" s="281"/>
      <c r="E203" s="281"/>
      <c r="F203" s="300" t="s">
        <v>52</v>
      </c>
      <c r="G203" s="281"/>
      <c r="H203" s="394" t="s">
        <v>2114</v>
      </c>
      <c r="I203" s="394"/>
      <c r="J203" s="394"/>
      <c r="K203" s="322"/>
    </row>
    <row r="204" spans="2:11" ht="15" customHeight="1">
      <c r="B204" s="301"/>
      <c r="C204" s="281"/>
      <c r="D204" s="281"/>
      <c r="E204" s="281"/>
      <c r="F204" s="300" t="s">
        <v>53</v>
      </c>
      <c r="G204" s="281"/>
      <c r="H204" s="394" t="s">
        <v>2115</v>
      </c>
      <c r="I204" s="394"/>
      <c r="J204" s="394"/>
      <c r="K204" s="322"/>
    </row>
    <row r="205" spans="2:11" ht="15" customHeight="1">
      <c r="B205" s="301"/>
      <c r="C205" s="281"/>
      <c r="D205" s="281"/>
      <c r="E205" s="281"/>
      <c r="F205" s="300"/>
      <c r="G205" s="281"/>
      <c r="H205" s="281"/>
      <c r="I205" s="281"/>
      <c r="J205" s="281"/>
      <c r="K205" s="322"/>
    </row>
    <row r="206" spans="2:11" ht="15" customHeight="1">
      <c r="B206" s="301"/>
      <c r="C206" s="281" t="s">
        <v>2056</v>
      </c>
      <c r="D206" s="281"/>
      <c r="E206" s="281"/>
      <c r="F206" s="300" t="s">
        <v>86</v>
      </c>
      <c r="G206" s="281"/>
      <c r="H206" s="394" t="s">
        <v>2116</v>
      </c>
      <c r="I206" s="394"/>
      <c r="J206" s="394"/>
      <c r="K206" s="322"/>
    </row>
    <row r="207" spans="2:11" ht="15" customHeight="1">
      <c r="B207" s="301"/>
      <c r="C207" s="307"/>
      <c r="D207" s="281"/>
      <c r="E207" s="281"/>
      <c r="F207" s="300" t="s">
        <v>1955</v>
      </c>
      <c r="G207" s="281"/>
      <c r="H207" s="394" t="s">
        <v>1956</v>
      </c>
      <c r="I207" s="394"/>
      <c r="J207" s="394"/>
      <c r="K207" s="322"/>
    </row>
    <row r="208" spans="2:11" ht="15" customHeight="1">
      <c r="B208" s="301"/>
      <c r="C208" s="281"/>
      <c r="D208" s="281"/>
      <c r="E208" s="281"/>
      <c r="F208" s="300" t="s">
        <v>1953</v>
      </c>
      <c r="G208" s="281"/>
      <c r="H208" s="394" t="s">
        <v>2117</v>
      </c>
      <c r="I208" s="394"/>
      <c r="J208" s="394"/>
      <c r="K208" s="322"/>
    </row>
    <row r="209" spans="2:11" ht="15" customHeight="1">
      <c r="B209" s="339"/>
      <c r="C209" s="307"/>
      <c r="D209" s="307"/>
      <c r="E209" s="307"/>
      <c r="F209" s="300" t="s">
        <v>1957</v>
      </c>
      <c r="G209" s="286"/>
      <c r="H209" s="395" t="s">
        <v>1958</v>
      </c>
      <c r="I209" s="395"/>
      <c r="J209" s="395"/>
      <c r="K209" s="340"/>
    </row>
    <row r="210" spans="2:11" ht="15" customHeight="1">
      <c r="B210" s="339"/>
      <c r="C210" s="307"/>
      <c r="D210" s="307"/>
      <c r="E210" s="307"/>
      <c r="F210" s="300" t="s">
        <v>1653</v>
      </c>
      <c r="G210" s="286"/>
      <c r="H210" s="395" t="s">
        <v>2118</v>
      </c>
      <c r="I210" s="395"/>
      <c r="J210" s="395"/>
      <c r="K210" s="340"/>
    </row>
    <row r="211" spans="2:11" ht="15" customHeight="1">
      <c r="B211" s="339"/>
      <c r="C211" s="307"/>
      <c r="D211" s="307"/>
      <c r="E211" s="307"/>
      <c r="F211" s="341"/>
      <c r="G211" s="286"/>
      <c r="H211" s="342"/>
      <c r="I211" s="342"/>
      <c r="J211" s="342"/>
      <c r="K211" s="340"/>
    </row>
    <row r="212" spans="2:11" ht="15" customHeight="1">
      <c r="B212" s="339"/>
      <c r="C212" s="281" t="s">
        <v>2080</v>
      </c>
      <c r="D212" s="307"/>
      <c r="E212" s="307"/>
      <c r="F212" s="300">
        <v>1</v>
      </c>
      <c r="G212" s="286"/>
      <c r="H212" s="395" t="s">
        <v>2119</v>
      </c>
      <c r="I212" s="395"/>
      <c r="J212" s="395"/>
      <c r="K212" s="340"/>
    </row>
    <row r="213" spans="2:11" ht="15" customHeight="1">
      <c r="B213" s="339"/>
      <c r="C213" s="307"/>
      <c r="D213" s="307"/>
      <c r="E213" s="307"/>
      <c r="F213" s="300">
        <v>2</v>
      </c>
      <c r="G213" s="286"/>
      <c r="H213" s="395" t="s">
        <v>2120</v>
      </c>
      <c r="I213" s="395"/>
      <c r="J213" s="395"/>
      <c r="K213" s="340"/>
    </row>
    <row r="214" spans="2:11" ht="15" customHeight="1">
      <c r="B214" s="339"/>
      <c r="C214" s="307"/>
      <c r="D214" s="307"/>
      <c r="E214" s="307"/>
      <c r="F214" s="300">
        <v>3</v>
      </c>
      <c r="G214" s="286"/>
      <c r="H214" s="395" t="s">
        <v>2121</v>
      </c>
      <c r="I214" s="395"/>
      <c r="J214" s="395"/>
      <c r="K214" s="340"/>
    </row>
    <row r="215" spans="2:11" ht="15" customHeight="1">
      <c r="B215" s="339"/>
      <c r="C215" s="307"/>
      <c r="D215" s="307"/>
      <c r="E215" s="307"/>
      <c r="F215" s="300">
        <v>4</v>
      </c>
      <c r="G215" s="286"/>
      <c r="H215" s="395" t="s">
        <v>2122</v>
      </c>
      <c r="I215" s="395"/>
      <c r="J215" s="395"/>
      <c r="K215" s="340"/>
    </row>
    <row r="216" spans="2:11" ht="12.75" customHeight="1">
      <c r="B216" s="343"/>
      <c r="C216" s="344"/>
      <c r="D216" s="344"/>
      <c r="E216" s="344"/>
      <c r="F216" s="344"/>
      <c r="G216" s="344"/>
      <c r="H216" s="344"/>
      <c r="I216" s="344"/>
      <c r="J216" s="344"/>
      <c r="K216" s="345"/>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9"/>
  <sheetViews>
    <sheetView showGridLines="0" workbookViewId="0">
      <pane ySplit="1" topLeftCell="A68" activePane="bottomLeft" state="frozen"/>
      <selection pane="bottomLeft"/>
    </sheetView>
  </sheetViews>
  <sheetFormatPr defaultRowHeight="12"/>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13"/>
      <c r="C1" s="113"/>
      <c r="D1" s="114" t="s">
        <v>1</v>
      </c>
      <c r="E1" s="113"/>
      <c r="F1" s="115" t="s">
        <v>111</v>
      </c>
      <c r="G1" s="392" t="s">
        <v>112</v>
      </c>
      <c r="H1" s="392"/>
      <c r="I1" s="116"/>
      <c r="J1" s="115" t="s">
        <v>113</v>
      </c>
      <c r="K1" s="114" t="s">
        <v>114</v>
      </c>
      <c r="L1" s="115" t="s">
        <v>115</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83"/>
      <c r="M2" s="383"/>
      <c r="N2" s="383"/>
      <c r="O2" s="383"/>
      <c r="P2" s="383"/>
      <c r="Q2" s="383"/>
      <c r="R2" s="383"/>
      <c r="S2" s="383"/>
      <c r="T2" s="383"/>
      <c r="U2" s="383"/>
      <c r="V2" s="383"/>
      <c r="AT2" s="24" t="s">
        <v>88</v>
      </c>
    </row>
    <row r="3" spans="1:70" ht="6.95" customHeight="1">
      <c r="B3" s="25"/>
      <c r="C3" s="26"/>
      <c r="D3" s="26"/>
      <c r="E3" s="26"/>
      <c r="F3" s="26"/>
      <c r="G3" s="26"/>
      <c r="H3" s="26"/>
      <c r="I3" s="117"/>
      <c r="J3" s="26"/>
      <c r="K3" s="27"/>
      <c r="AT3" s="24" t="s">
        <v>89</v>
      </c>
    </row>
    <row r="4" spans="1:70" ht="36.950000000000003" customHeight="1">
      <c r="B4" s="28"/>
      <c r="C4" s="29"/>
      <c r="D4" s="30" t="s">
        <v>116</v>
      </c>
      <c r="E4" s="29"/>
      <c r="F4" s="29"/>
      <c r="G4" s="29"/>
      <c r="H4" s="29"/>
      <c r="I4" s="118"/>
      <c r="J4" s="29"/>
      <c r="K4" s="31"/>
      <c r="M4" s="32" t="s">
        <v>12</v>
      </c>
      <c r="AT4" s="24" t="s">
        <v>6</v>
      </c>
    </row>
    <row r="5" spans="1:70" ht="6.95" customHeight="1">
      <c r="B5" s="28"/>
      <c r="C5" s="29"/>
      <c r="D5" s="29"/>
      <c r="E5" s="29"/>
      <c r="F5" s="29"/>
      <c r="G5" s="29"/>
      <c r="H5" s="29"/>
      <c r="I5" s="118"/>
      <c r="J5" s="29"/>
      <c r="K5" s="31"/>
    </row>
    <row r="6" spans="1:70" ht="15">
      <c r="B6" s="28"/>
      <c r="C6" s="29"/>
      <c r="D6" s="37" t="s">
        <v>19</v>
      </c>
      <c r="E6" s="29"/>
      <c r="F6" s="29"/>
      <c r="G6" s="29"/>
      <c r="H6" s="29"/>
      <c r="I6" s="118"/>
      <c r="J6" s="29"/>
      <c r="K6" s="31"/>
    </row>
    <row r="7" spans="1:70" ht="16.5" customHeight="1">
      <c r="B7" s="28"/>
      <c r="C7" s="29"/>
      <c r="D7" s="29"/>
      <c r="E7" s="384" t="str">
        <f>'Rekapitulace stavby'!K6</f>
        <v>MŠ Kamarád Liberec - stavební úpravy kuchyně</v>
      </c>
      <c r="F7" s="385"/>
      <c r="G7" s="385"/>
      <c r="H7" s="385"/>
      <c r="I7" s="118"/>
      <c r="J7" s="29"/>
      <c r="K7" s="31"/>
    </row>
    <row r="8" spans="1:70" s="1" customFormat="1" ht="15">
      <c r="B8" s="42"/>
      <c r="C8" s="43"/>
      <c r="D8" s="37" t="s">
        <v>117</v>
      </c>
      <c r="E8" s="43"/>
      <c r="F8" s="43"/>
      <c r="G8" s="43"/>
      <c r="H8" s="43"/>
      <c r="I8" s="119"/>
      <c r="J8" s="43"/>
      <c r="K8" s="46"/>
    </row>
    <row r="9" spans="1:70" s="1" customFormat="1" ht="36.950000000000003" customHeight="1">
      <c r="B9" s="42"/>
      <c r="C9" s="43"/>
      <c r="D9" s="43"/>
      <c r="E9" s="386" t="s">
        <v>118</v>
      </c>
      <c r="F9" s="387"/>
      <c r="G9" s="387"/>
      <c r="H9" s="387"/>
      <c r="I9" s="119"/>
      <c r="J9" s="43"/>
      <c r="K9" s="46"/>
    </row>
    <row r="10" spans="1:70" s="1" customFormat="1" ht="13.5">
      <c r="B10" s="42"/>
      <c r="C10" s="43"/>
      <c r="D10" s="43"/>
      <c r="E10" s="43"/>
      <c r="F10" s="43"/>
      <c r="G10" s="43"/>
      <c r="H10" s="43"/>
      <c r="I10" s="119"/>
      <c r="J10" s="43"/>
      <c r="K10" s="46"/>
    </row>
    <row r="11" spans="1:70" s="1" customFormat="1" ht="14.45" customHeight="1">
      <c r="B11" s="42"/>
      <c r="C11" s="43"/>
      <c r="D11" s="37" t="s">
        <v>21</v>
      </c>
      <c r="E11" s="43"/>
      <c r="F11" s="35" t="s">
        <v>35</v>
      </c>
      <c r="G11" s="43"/>
      <c r="H11" s="43"/>
      <c r="I11" s="120" t="s">
        <v>23</v>
      </c>
      <c r="J11" s="35" t="s">
        <v>35</v>
      </c>
      <c r="K11" s="46"/>
    </row>
    <row r="12" spans="1:70" s="1" customFormat="1" ht="14.45" customHeight="1">
      <c r="B12" s="42"/>
      <c r="C12" s="43"/>
      <c r="D12" s="37" t="s">
        <v>25</v>
      </c>
      <c r="E12" s="43"/>
      <c r="F12" s="35" t="s">
        <v>26</v>
      </c>
      <c r="G12" s="43"/>
      <c r="H12" s="43"/>
      <c r="I12" s="120" t="s">
        <v>27</v>
      </c>
      <c r="J12" s="121" t="str">
        <f>'Rekapitulace stavby'!AN8</f>
        <v>18. 12. 2017</v>
      </c>
      <c r="K12" s="46"/>
    </row>
    <row r="13" spans="1:70" s="1" customFormat="1" ht="10.9" customHeight="1">
      <c r="B13" s="42"/>
      <c r="C13" s="43"/>
      <c r="D13" s="43"/>
      <c r="E13" s="43"/>
      <c r="F13" s="43"/>
      <c r="G13" s="43"/>
      <c r="H13" s="43"/>
      <c r="I13" s="119"/>
      <c r="J13" s="43"/>
      <c r="K13" s="46"/>
    </row>
    <row r="14" spans="1:70" s="1" customFormat="1" ht="14.45" customHeight="1">
      <c r="B14" s="42"/>
      <c r="C14" s="43"/>
      <c r="D14" s="37" t="s">
        <v>33</v>
      </c>
      <c r="E14" s="43"/>
      <c r="F14" s="43"/>
      <c r="G14" s="43"/>
      <c r="H14" s="43"/>
      <c r="I14" s="120" t="s">
        <v>34</v>
      </c>
      <c r="J14" s="35" t="s">
        <v>35</v>
      </c>
      <c r="K14" s="46"/>
    </row>
    <row r="15" spans="1:70" s="1" customFormat="1" ht="18" customHeight="1">
      <c r="B15" s="42"/>
      <c r="C15" s="43"/>
      <c r="D15" s="43"/>
      <c r="E15" s="35" t="s">
        <v>36</v>
      </c>
      <c r="F15" s="43"/>
      <c r="G15" s="43"/>
      <c r="H15" s="43"/>
      <c r="I15" s="120" t="s">
        <v>37</v>
      </c>
      <c r="J15" s="35" t="s">
        <v>35</v>
      </c>
      <c r="K15" s="46"/>
    </row>
    <row r="16" spans="1:70" s="1" customFormat="1" ht="6.95" customHeight="1">
      <c r="B16" s="42"/>
      <c r="C16" s="43"/>
      <c r="D16" s="43"/>
      <c r="E16" s="43"/>
      <c r="F16" s="43"/>
      <c r="G16" s="43"/>
      <c r="H16" s="43"/>
      <c r="I16" s="119"/>
      <c r="J16" s="43"/>
      <c r="K16" s="46"/>
    </row>
    <row r="17" spans="2:11" s="1" customFormat="1" ht="14.45" customHeight="1">
      <c r="B17" s="42"/>
      <c r="C17" s="43"/>
      <c r="D17" s="37" t="s">
        <v>38</v>
      </c>
      <c r="E17" s="43"/>
      <c r="F17" s="43"/>
      <c r="G17" s="43"/>
      <c r="H17" s="43"/>
      <c r="I17" s="120" t="s">
        <v>34</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37</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40</v>
      </c>
      <c r="E20" s="43"/>
      <c r="F20" s="43"/>
      <c r="G20" s="43"/>
      <c r="H20" s="43"/>
      <c r="I20" s="120" t="s">
        <v>34</v>
      </c>
      <c r="J20" s="35" t="s">
        <v>35</v>
      </c>
      <c r="K20" s="46"/>
    </row>
    <row r="21" spans="2:11" s="1" customFormat="1" ht="18" customHeight="1">
      <c r="B21" s="42"/>
      <c r="C21" s="43"/>
      <c r="D21" s="43"/>
      <c r="E21" s="35" t="s">
        <v>41</v>
      </c>
      <c r="F21" s="43"/>
      <c r="G21" s="43"/>
      <c r="H21" s="43"/>
      <c r="I21" s="120" t="s">
        <v>37</v>
      </c>
      <c r="J21" s="35" t="s">
        <v>35</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43</v>
      </c>
      <c r="E23" s="43"/>
      <c r="F23" s="43"/>
      <c r="G23" s="43"/>
      <c r="H23" s="43"/>
      <c r="I23" s="119"/>
      <c r="J23" s="43"/>
      <c r="K23" s="46"/>
    </row>
    <row r="24" spans="2:11" s="6" customFormat="1" ht="71.25" customHeight="1">
      <c r="B24" s="122"/>
      <c r="C24" s="123"/>
      <c r="D24" s="123"/>
      <c r="E24" s="353" t="s">
        <v>44</v>
      </c>
      <c r="F24" s="353"/>
      <c r="G24" s="353"/>
      <c r="H24" s="353"/>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45</v>
      </c>
      <c r="E27" s="43"/>
      <c r="F27" s="43"/>
      <c r="G27" s="43"/>
      <c r="H27" s="43"/>
      <c r="I27" s="119"/>
      <c r="J27" s="129">
        <f>ROUND(J82,2)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47</v>
      </c>
      <c r="G29" s="43"/>
      <c r="H29" s="43"/>
      <c r="I29" s="130" t="s">
        <v>46</v>
      </c>
      <c r="J29" s="47" t="s">
        <v>48</v>
      </c>
      <c r="K29" s="46"/>
    </row>
    <row r="30" spans="2:11" s="1" customFormat="1" ht="14.45" customHeight="1">
      <c r="B30" s="42"/>
      <c r="C30" s="43"/>
      <c r="D30" s="50" t="s">
        <v>49</v>
      </c>
      <c r="E30" s="50" t="s">
        <v>50</v>
      </c>
      <c r="F30" s="131">
        <f>ROUND(SUM(BE82:BE108), 2)</f>
        <v>0</v>
      </c>
      <c r="G30" s="43"/>
      <c r="H30" s="43"/>
      <c r="I30" s="132">
        <v>0.21</v>
      </c>
      <c r="J30" s="131">
        <f>ROUND(ROUND((SUM(BE82:BE108)), 2)*I30, 2)</f>
        <v>0</v>
      </c>
      <c r="K30" s="46"/>
    </row>
    <row r="31" spans="2:11" s="1" customFormat="1" ht="14.45" customHeight="1">
      <c r="B31" s="42"/>
      <c r="C31" s="43"/>
      <c r="D31" s="43"/>
      <c r="E31" s="50" t="s">
        <v>51</v>
      </c>
      <c r="F31" s="131">
        <f>ROUND(SUM(BF82:BF108), 2)</f>
        <v>0</v>
      </c>
      <c r="G31" s="43"/>
      <c r="H31" s="43"/>
      <c r="I31" s="132">
        <v>0.15</v>
      </c>
      <c r="J31" s="131">
        <f>ROUND(ROUND((SUM(BF82:BF108)), 2)*I31, 2)</f>
        <v>0</v>
      </c>
      <c r="K31" s="46"/>
    </row>
    <row r="32" spans="2:11" s="1" customFormat="1" ht="14.45" hidden="1" customHeight="1">
      <c r="B32" s="42"/>
      <c r="C32" s="43"/>
      <c r="D32" s="43"/>
      <c r="E32" s="50" t="s">
        <v>52</v>
      </c>
      <c r="F32" s="131">
        <f>ROUND(SUM(BG82:BG108), 2)</f>
        <v>0</v>
      </c>
      <c r="G32" s="43"/>
      <c r="H32" s="43"/>
      <c r="I32" s="132">
        <v>0.21</v>
      </c>
      <c r="J32" s="131">
        <v>0</v>
      </c>
      <c r="K32" s="46"/>
    </row>
    <row r="33" spans="2:11" s="1" customFormat="1" ht="14.45" hidden="1" customHeight="1">
      <c r="B33" s="42"/>
      <c r="C33" s="43"/>
      <c r="D33" s="43"/>
      <c r="E33" s="50" t="s">
        <v>53</v>
      </c>
      <c r="F33" s="131">
        <f>ROUND(SUM(BH82:BH108), 2)</f>
        <v>0</v>
      </c>
      <c r="G33" s="43"/>
      <c r="H33" s="43"/>
      <c r="I33" s="132">
        <v>0.15</v>
      </c>
      <c r="J33" s="131">
        <v>0</v>
      </c>
      <c r="K33" s="46"/>
    </row>
    <row r="34" spans="2:11" s="1" customFormat="1" ht="14.45" hidden="1" customHeight="1">
      <c r="B34" s="42"/>
      <c r="C34" s="43"/>
      <c r="D34" s="43"/>
      <c r="E34" s="50" t="s">
        <v>54</v>
      </c>
      <c r="F34" s="131">
        <f>ROUND(SUM(BI82:BI108), 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55</v>
      </c>
      <c r="E36" s="80"/>
      <c r="F36" s="80"/>
      <c r="G36" s="135" t="s">
        <v>56</v>
      </c>
      <c r="H36" s="136" t="s">
        <v>57</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0000000000003" customHeight="1">
      <c r="B42" s="42"/>
      <c r="C42" s="30" t="s">
        <v>119</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19</v>
      </c>
      <c r="D44" s="43"/>
      <c r="E44" s="43"/>
      <c r="F44" s="43"/>
      <c r="G44" s="43"/>
      <c r="H44" s="43"/>
      <c r="I44" s="119"/>
      <c r="J44" s="43"/>
      <c r="K44" s="46"/>
    </row>
    <row r="45" spans="2:11" s="1" customFormat="1" ht="16.5" customHeight="1">
      <c r="B45" s="42"/>
      <c r="C45" s="43"/>
      <c r="D45" s="43"/>
      <c r="E45" s="384" t="str">
        <f>E7</f>
        <v>MŠ Kamarád Liberec - stavební úpravy kuchyně</v>
      </c>
      <c r="F45" s="385"/>
      <c r="G45" s="385"/>
      <c r="H45" s="385"/>
      <c r="I45" s="119"/>
      <c r="J45" s="43"/>
      <c r="K45" s="46"/>
    </row>
    <row r="46" spans="2:11" s="1" customFormat="1" ht="14.45" customHeight="1">
      <c r="B46" s="42"/>
      <c r="C46" s="37" t="s">
        <v>117</v>
      </c>
      <c r="D46" s="43"/>
      <c r="E46" s="43"/>
      <c r="F46" s="43"/>
      <c r="G46" s="43"/>
      <c r="H46" s="43"/>
      <c r="I46" s="119"/>
      <c r="J46" s="43"/>
      <c r="K46" s="46"/>
    </row>
    <row r="47" spans="2:11" s="1" customFormat="1" ht="17.25" customHeight="1">
      <c r="B47" s="42"/>
      <c r="C47" s="43"/>
      <c r="D47" s="43"/>
      <c r="E47" s="386" t="str">
        <f>E9</f>
        <v xml:space="preserve">D0.00.000 - VRN - Vedlejší a související náklady stavby </v>
      </c>
      <c r="F47" s="387"/>
      <c r="G47" s="387"/>
      <c r="H47" s="387"/>
      <c r="I47" s="119"/>
      <c r="J47" s="43"/>
      <c r="K47" s="46"/>
    </row>
    <row r="48" spans="2:11" s="1" customFormat="1" ht="6.95" customHeight="1">
      <c r="B48" s="42"/>
      <c r="C48" s="43"/>
      <c r="D48" s="43"/>
      <c r="E48" s="43"/>
      <c r="F48" s="43"/>
      <c r="G48" s="43"/>
      <c r="H48" s="43"/>
      <c r="I48" s="119"/>
      <c r="J48" s="43"/>
      <c r="K48" s="46"/>
    </row>
    <row r="49" spans="2:47" s="1" customFormat="1" ht="18" customHeight="1">
      <c r="B49" s="42"/>
      <c r="C49" s="37" t="s">
        <v>25</v>
      </c>
      <c r="D49" s="43"/>
      <c r="E49" s="43"/>
      <c r="F49" s="35" t="str">
        <f>F12</f>
        <v xml:space="preserve">Liberec </v>
      </c>
      <c r="G49" s="43"/>
      <c r="H49" s="43"/>
      <c r="I49" s="120" t="s">
        <v>27</v>
      </c>
      <c r="J49" s="121" t="str">
        <f>IF(J12="","",J12)</f>
        <v>18. 12. 2017</v>
      </c>
      <c r="K49" s="46"/>
    </row>
    <row r="50" spans="2:47" s="1" customFormat="1" ht="6.95" customHeight="1">
      <c r="B50" s="42"/>
      <c r="C50" s="43"/>
      <c r="D50" s="43"/>
      <c r="E50" s="43"/>
      <c r="F50" s="43"/>
      <c r="G50" s="43"/>
      <c r="H50" s="43"/>
      <c r="I50" s="119"/>
      <c r="J50" s="43"/>
      <c r="K50" s="46"/>
    </row>
    <row r="51" spans="2:47" s="1" customFormat="1" ht="15">
      <c r="B51" s="42"/>
      <c r="C51" s="37" t="s">
        <v>33</v>
      </c>
      <c r="D51" s="43"/>
      <c r="E51" s="43"/>
      <c r="F51" s="35" t="str">
        <f>E15</f>
        <v xml:space="preserve">Statutární město Liberec, nám. Dr. E. Beneše 1 </v>
      </c>
      <c r="G51" s="43"/>
      <c r="H51" s="43"/>
      <c r="I51" s="120" t="s">
        <v>40</v>
      </c>
      <c r="J51" s="353" t="str">
        <f>E21</f>
        <v xml:space="preserve">STORING spol. s r.o. Žitavská 727/16 Liberec 3 </v>
      </c>
      <c r="K51" s="46"/>
    </row>
    <row r="52" spans="2:47" s="1" customFormat="1" ht="14.45" customHeight="1">
      <c r="B52" s="42"/>
      <c r="C52" s="37" t="s">
        <v>38</v>
      </c>
      <c r="D52" s="43"/>
      <c r="E52" s="43"/>
      <c r="F52" s="35" t="str">
        <f>IF(E18="","",E18)</f>
        <v/>
      </c>
      <c r="G52" s="43"/>
      <c r="H52" s="43"/>
      <c r="I52" s="119"/>
      <c r="J52" s="388"/>
      <c r="K52" s="46"/>
    </row>
    <row r="53" spans="2:47" s="1" customFormat="1" ht="10.35" customHeight="1">
      <c r="B53" s="42"/>
      <c r="C53" s="43"/>
      <c r="D53" s="43"/>
      <c r="E53" s="43"/>
      <c r="F53" s="43"/>
      <c r="G53" s="43"/>
      <c r="H53" s="43"/>
      <c r="I53" s="119"/>
      <c r="J53" s="43"/>
      <c r="K53" s="46"/>
    </row>
    <row r="54" spans="2:47" s="1" customFormat="1" ht="29.25" customHeight="1">
      <c r="B54" s="42"/>
      <c r="C54" s="145" t="s">
        <v>120</v>
      </c>
      <c r="D54" s="133"/>
      <c r="E54" s="133"/>
      <c r="F54" s="133"/>
      <c r="G54" s="133"/>
      <c r="H54" s="133"/>
      <c r="I54" s="146"/>
      <c r="J54" s="147" t="s">
        <v>121</v>
      </c>
      <c r="K54" s="148"/>
    </row>
    <row r="55" spans="2:47" s="1" customFormat="1" ht="10.35" customHeight="1">
      <c r="B55" s="42"/>
      <c r="C55" s="43"/>
      <c r="D55" s="43"/>
      <c r="E55" s="43"/>
      <c r="F55" s="43"/>
      <c r="G55" s="43"/>
      <c r="H55" s="43"/>
      <c r="I55" s="119"/>
      <c r="J55" s="43"/>
      <c r="K55" s="46"/>
    </row>
    <row r="56" spans="2:47" s="1" customFormat="1" ht="29.25" customHeight="1">
      <c r="B56" s="42"/>
      <c r="C56" s="149" t="s">
        <v>122</v>
      </c>
      <c r="D56" s="43"/>
      <c r="E56" s="43"/>
      <c r="F56" s="43"/>
      <c r="G56" s="43"/>
      <c r="H56" s="43"/>
      <c r="I56" s="119"/>
      <c r="J56" s="129">
        <f>J82</f>
        <v>0</v>
      </c>
      <c r="K56" s="46"/>
      <c r="AU56" s="24" t="s">
        <v>123</v>
      </c>
    </row>
    <row r="57" spans="2:47" s="7" customFormat="1" ht="24.95" customHeight="1">
      <c r="B57" s="150"/>
      <c r="C57" s="151"/>
      <c r="D57" s="152" t="s">
        <v>124</v>
      </c>
      <c r="E57" s="153"/>
      <c r="F57" s="153"/>
      <c r="G57" s="153"/>
      <c r="H57" s="153"/>
      <c r="I57" s="154"/>
      <c r="J57" s="155">
        <f>J83</f>
        <v>0</v>
      </c>
      <c r="K57" s="156"/>
    </row>
    <row r="58" spans="2:47" s="7" customFormat="1" ht="24.95" customHeight="1">
      <c r="B58" s="150"/>
      <c r="C58" s="151"/>
      <c r="D58" s="152" t="s">
        <v>125</v>
      </c>
      <c r="E58" s="153"/>
      <c r="F58" s="153"/>
      <c r="G58" s="153"/>
      <c r="H58" s="153"/>
      <c r="I58" s="154"/>
      <c r="J58" s="155">
        <f>J87</f>
        <v>0</v>
      </c>
      <c r="K58" s="156"/>
    </row>
    <row r="59" spans="2:47" s="7" customFormat="1" ht="24.95" customHeight="1">
      <c r="B59" s="150"/>
      <c r="C59" s="151"/>
      <c r="D59" s="152" t="s">
        <v>126</v>
      </c>
      <c r="E59" s="153"/>
      <c r="F59" s="153"/>
      <c r="G59" s="153"/>
      <c r="H59" s="153"/>
      <c r="I59" s="154"/>
      <c r="J59" s="155">
        <f>J93</f>
        <v>0</v>
      </c>
      <c r="K59" s="156"/>
    </row>
    <row r="60" spans="2:47" s="7" customFormat="1" ht="24.95" customHeight="1">
      <c r="B60" s="150"/>
      <c r="C60" s="151"/>
      <c r="D60" s="152" t="s">
        <v>127</v>
      </c>
      <c r="E60" s="153"/>
      <c r="F60" s="153"/>
      <c r="G60" s="153"/>
      <c r="H60" s="153"/>
      <c r="I60" s="154"/>
      <c r="J60" s="155">
        <f>J96</f>
        <v>0</v>
      </c>
      <c r="K60" s="156"/>
    </row>
    <row r="61" spans="2:47" s="7" customFormat="1" ht="24.95" customHeight="1">
      <c r="B61" s="150"/>
      <c r="C61" s="151"/>
      <c r="D61" s="152" t="s">
        <v>128</v>
      </c>
      <c r="E61" s="153"/>
      <c r="F61" s="153"/>
      <c r="G61" s="153"/>
      <c r="H61" s="153"/>
      <c r="I61" s="154"/>
      <c r="J61" s="155">
        <f>J99</f>
        <v>0</v>
      </c>
      <c r="K61" s="156"/>
    </row>
    <row r="62" spans="2:47" s="7" customFormat="1" ht="24.95" customHeight="1">
      <c r="B62" s="150"/>
      <c r="C62" s="151"/>
      <c r="D62" s="152" t="s">
        <v>129</v>
      </c>
      <c r="E62" s="153"/>
      <c r="F62" s="153"/>
      <c r="G62" s="153"/>
      <c r="H62" s="153"/>
      <c r="I62" s="154"/>
      <c r="J62" s="155">
        <f>J104</f>
        <v>0</v>
      </c>
      <c r="K62" s="156"/>
    </row>
    <row r="63" spans="2:47" s="1" customFormat="1" ht="21.75" customHeight="1">
      <c r="B63" s="42"/>
      <c r="C63" s="43"/>
      <c r="D63" s="43"/>
      <c r="E63" s="43"/>
      <c r="F63" s="43"/>
      <c r="G63" s="43"/>
      <c r="H63" s="43"/>
      <c r="I63" s="119"/>
      <c r="J63" s="43"/>
      <c r="K63" s="46"/>
    </row>
    <row r="64" spans="2:47" s="1" customFormat="1" ht="6.95" customHeight="1">
      <c r="B64" s="57"/>
      <c r="C64" s="58"/>
      <c r="D64" s="58"/>
      <c r="E64" s="58"/>
      <c r="F64" s="58"/>
      <c r="G64" s="58"/>
      <c r="H64" s="58"/>
      <c r="I64" s="140"/>
      <c r="J64" s="58"/>
      <c r="K64" s="59"/>
    </row>
    <row r="68" spans="2:12" s="1" customFormat="1" ht="6.95" customHeight="1">
      <c r="B68" s="60"/>
      <c r="C68" s="61"/>
      <c r="D68" s="61"/>
      <c r="E68" s="61"/>
      <c r="F68" s="61"/>
      <c r="G68" s="61"/>
      <c r="H68" s="61"/>
      <c r="I68" s="143"/>
      <c r="J68" s="61"/>
      <c r="K68" s="61"/>
      <c r="L68" s="62"/>
    </row>
    <row r="69" spans="2:12" s="1" customFormat="1" ht="36.950000000000003" customHeight="1">
      <c r="B69" s="42"/>
      <c r="C69" s="63" t="s">
        <v>130</v>
      </c>
      <c r="D69" s="64"/>
      <c r="E69" s="64"/>
      <c r="F69" s="64"/>
      <c r="G69" s="64"/>
      <c r="H69" s="64"/>
      <c r="I69" s="157"/>
      <c r="J69" s="64"/>
      <c r="K69" s="64"/>
      <c r="L69" s="62"/>
    </row>
    <row r="70" spans="2:12" s="1" customFormat="1" ht="6.95" customHeight="1">
      <c r="B70" s="42"/>
      <c r="C70" s="64"/>
      <c r="D70" s="64"/>
      <c r="E70" s="64"/>
      <c r="F70" s="64"/>
      <c r="G70" s="64"/>
      <c r="H70" s="64"/>
      <c r="I70" s="157"/>
      <c r="J70" s="64"/>
      <c r="K70" s="64"/>
      <c r="L70" s="62"/>
    </row>
    <row r="71" spans="2:12" s="1" customFormat="1" ht="14.45" customHeight="1">
      <c r="B71" s="42"/>
      <c r="C71" s="66" t="s">
        <v>19</v>
      </c>
      <c r="D71" s="64"/>
      <c r="E71" s="64"/>
      <c r="F71" s="64"/>
      <c r="G71" s="64"/>
      <c r="H71" s="64"/>
      <c r="I71" s="157"/>
      <c r="J71" s="64"/>
      <c r="K71" s="64"/>
      <c r="L71" s="62"/>
    </row>
    <row r="72" spans="2:12" s="1" customFormat="1" ht="16.5" customHeight="1">
      <c r="B72" s="42"/>
      <c r="C72" s="64"/>
      <c r="D72" s="64"/>
      <c r="E72" s="389" t="str">
        <f>E7</f>
        <v>MŠ Kamarád Liberec - stavební úpravy kuchyně</v>
      </c>
      <c r="F72" s="390"/>
      <c r="G72" s="390"/>
      <c r="H72" s="390"/>
      <c r="I72" s="157"/>
      <c r="J72" s="64"/>
      <c r="K72" s="64"/>
      <c r="L72" s="62"/>
    </row>
    <row r="73" spans="2:12" s="1" customFormat="1" ht="14.45" customHeight="1">
      <c r="B73" s="42"/>
      <c r="C73" s="66" t="s">
        <v>117</v>
      </c>
      <c r="D73" s="64"/>
      <c r="E73" s="64"/>
      <c r="F73" s="64"/>
      <c r="G73" s="64"/>
      <c r="H73" s="64"/>
      <c r="I73" s="157"/>
      <c r="J73" s="64"/>
      <c r="K73" s="64"/>
      <c r="L73" s="62"/>
    </row>
    <row r="74" spans="2:12" s="1" customFormat="1" ht="17.25" customHeight="1">
      <c r="B74" s="42"/>
      <c r="C74" s="64"/>
      <c r="D74" s="64"/>
      <c r="E74" s="364" t="str">
        <f>E9</f>
        <v xml:space="preserve">D0.00.000 - VRN - Vedlejší a související náklady stavby </v>
      </c>
      <c r="F74" s="391"/>
      <c r="G74" s="391"/>
      <c r="H74" s="391"/>
      <c r="I74" s="157"/>
      <c r="J74" s="64"/>
      <c r="K74" s="64"/>
      <c r="L74" s="62"/>
    </row>
    <row r="75" spans="2:12" s="1" customFormat="1" ht="6.95" customHeight="1">
      <c r="B75" s="42"/>
      <c r="C75" s="64"/>
      <c r="D75" s="64"/>
      <c r="E75" s="64"/>
      <c r="F75" s="64"/>
      <c r="G75" s="64"/>
      <c r="H75" s="64"/>
      <c r="I75" s="157"/>
      <c r="J75" s="64"/>
      <c r="K75" s="64"/>
      <c r="L75" s="62"/>
    </row>
    <row r="76" spans="2:12" s="1" customFormat="1" ht="18" customHeight="1">
      <c r="B76" s="42"/>
      <c r="C76" s="66" t="s">
        <v>25</v>
      </c>
      <c r="D76" s="64"/>
      <c r="E76" s="64"/>
      <c r="F76" s="158" t="str">
        <f>F12</f>
        <v xml:space="preserve">Liberec </v>
      </c>
      <c r="G76" s="64"/>
      <c r="H76" s="64"/>
      <c r="I76" s="159" t="s">
        <v>27</v>
      </c>
      <c r="J76" s="74" t="str">
        <f>IF(J12="","",J12)</f>
        <v>18. 12. 2017</v>
      </c>
      <c r="K76" s="64"/>
      <c r="L76" s="62"/>
    </row>
    <row r="77" spans="2:12" s="1" customFormat="1" ht="6.95" customHeight="1">
      <c r="B77" s="42"/>
      <c r="C77" s="64"/>
      <c r="D77" s="64"/>
      <c r="E77" s="64"/>
      <c r="F77" s="64"/>
      <c r="G77" s="64"/>
      <c r="H77" s="64"/>
      <c r="I77" s="157"/>
      <c r="J77" s="64"/>
      <c r="K77" s="64"/>
      <c r="L77" s="62"/>
    </row>
    <row r="78" spans="2:12" s="1" customFormat="1" ht="15">
      <c r="B78" s="42"/>
      <c r="C78" s="66" t="s">
        <v>33</v>
      </c>
      <c r="D78" s="64"/>
      <c r="E78" s="64"/>
      <c r="F78" s="158" t="str">
        <f>E15</f>
        <v xml:space="preserve">Statutární město Liberec, nám. Dr. E. Beneše 1 </v>
      </c>
      <c r="G78" s="64"/>
      <c r="H78" s="64"/>
      <c r="I78" s="159" t="s">
        <v>40</v>
      </c>
      <c r="J78" s="158" t="str">
        <f>E21</f>
        <v xml:space="preserve">STORING spol. s r.o. Žitavská 727/16 Liberec 3 </v>
      </c>
      <c r="K78" s="64"/>
      <c r="L78" s="62"/>
    </row>
    <row r="79" spans="2:12" s="1" customFormat="1" ht="14.45" customHeight="1">
      <c r="B79" s="42"/>
      <c r="C79" s="66" t="s">
        <v>38</v>
      </c>
      <c r="D79" s="64"/>
      <c r="E79" s="64"/>
      <c r="F79" s="158" t="str">
        <f>IF(E18="","",E18)</f>
        <v/>
      </c>
      <c r="G79" s="64"/>
      <c r="H79" s="64"/>
      <c r="I79" s="157"/>
      <c r="J79" s="64"/>
      <c r="K79" s="64"/>
      <c r="L79" s="62"/>
    </row>
    <row r="80" spans="2:12" s="1" customFormat="1" ht="10.35" customHeight="1">
      <c r="B80" s="42"/>
      <c r="C80" s="64"/>
      <c r="D80" s="64"/>
      <c r="E80" s="64"/>
      <c r="F80" s="64"/>
      <c r="G80" s="64"/>
      <c r="H80" s="64"/>
      <c r="I80" s="157"/>
      <c r="J80" s="64"/>
      <c r="K80" s="64"/>
      <c r="L80" s="62"/>
    </row>
    <row r="81" spans="2:65" s="8" customFormat="1" ht="29.25" customHeight="1">
      <c r="B81" s="160"/>
      <c r="C81" s="161" t="s">
        <v>131</v>
      </c>
      <c r="D81" s="162" t="s">
        <v>64</v>
      </c>
      <c r="E81" s="162" t="s">
        <v>60</v>
      </c>
      <c r="F81" s="162" t="s">
        <v>132</v>
      </c>
      <c r="G81" s="162" t="s">
        <v>133</v>
      </c>
      <c r="H81" s="162" t="s">
        <v>134</v>
      </c>
      <c r="I81" s="163" t="s">
        <v>135</v>
      </c>
      <c r="J81" s="162" t="s">
        <v>121</v>
      </c>
      <c r="K81" s="164" t="s">
        <v>136</v>
      </c>
      <c r="L81" s="165"/>
      <c r="M81" s="82" t="s">
        <v>137</v>
      </c>
      <c r="N81" s="83" t="s">
        <v>49</v>
      </c>
      <c r="O81" s="83" t="s">
        <v>138</v>
      </c>
      <c r="P81" s="83" t="s">
        <v>139</v>
      </c>
      <c r="Q81" s="83" t="s">
        <v>140</v>
      </c>
      <c r="R81" s="83" t="s">
        <v>141</v>
      </c>
      <c r="S81" s="83" t="s">
        <v>142</v>
      </c>
      <c r="T81" s="84" t="s">
        <v>143</v>
      </c>
    </row>
    <row r="82" spans="2:65" s="1" customFormat="1" ht="29.25" customHeight="1">
      <c r="B82" s="42"/>
      <c r="C82" s="88" t="s">
        <v>122</v>
      </c>
      <c r="D82" s="64"/>
      <c r="E82" s="64"/>
      <c r="F82" s="64"/>
      <c r="G82" s="64"/>
      <c r="H82" s="64"/>
      <c r="I82" s="157"/>
      <c r="J82" s="166">
        <f>BK82</f>
        <v>0</v>
      </c>
      <c r="K82" s="64"/>
      <c r="L82" s="62"/>
      <c r="M82" s="85"/>
      <c r="N82" s="86"/>
      <c r="O82" s="86"/>
      <c r="P82" s="167">
        <f>P83+P87+P93+P96+P99+P104</f>
        <v>0</v>
      </c>
      <c r="Q82" s="86"/>
      <c r="R82" s="167">
        <f>R83+R87+R93+R96+R99+R104</f>
        <v>0</v>
      </c>
      <c r="S82" s="86"/>
      <c r="T82" s="168">
        <f>T83+T87+T93+T96+T99+T104</f>
        <v>0</v>
      </c>
      <c r="AT82" s="24" t="s">
        <v>78</v>
      </c>
      <c r="AU82" s="24" t="s">
        <v>123</v>
      </c>
      <c r="BK82" s="169">
        <f>BK83+BK87+BK93+BK96+BK99+BK104</f>
        <v>0</v>
      </c>
    </row>
    <row r="83" spans="2:65" s="9" customFormat="1" ht="37.35" customHeight="1">
      <c r="B83" s="170"/>
      <c r="C83" s="171"/>
      <c r="D83" s="172" t="s">
        <v>78</v>
      </c>
      <c r="E83" s="173" t="s">
        <v>144</v>
      </c>
      <c r="F83" s="173" t="s">
        <v>145</v>
      </c>
      <c r="G83" s="171"/>
      <c r="H83" s="171"/>
      <c r="I83" s="174"/>
      <c r="J83" s="175">
        <f>BK83</f>
        <v>0</v>
      </c>
      <c r="K83" s="171"/>
      <c r="L83" s="176"/>
      <c r="M83" s="177"/>
      <c r="N83" s="178"/>
      <c r="O83" s="178"/>
      <c r="P83" s="179">
        <f>SUM(P84:P86)</f>
        <v>0</v>
      </c>
      <c r="Q83" s="178"/>
      <c r="R83" s="179">
        <f>SUM(R84:R86)</f>
        <v>0</v>
      </c>
      <c r="S83" s="178"/>
      <c r="T83" s="180">
        <f>SUM(T84:T86)</f>
        <v>0</v>
      </c>
      <c r="AR83" s="181" t="s">
        <v>87</v>
      </c>
      <c r="AT83" s="182" t="s">
        <v>78</v>
      </c>
      <c r="AU83" s="182" t="s">
        <v>79</v>
      </c>
      <c r="AY83" s="181" t="s">
        <v>146</v>
      </c>
      <c r="BK83" s="183">
        <f>SUM(BK84:BK86)</f>
        <v>0</v>
      </c>
    </row>
    <row r="84" spans="2:65" s="1" customFormat="1" ht="16.5" customHeight="1">
      <c r="B84" s="42"/>
      <c r="C84" s="184" t="s">
        <v>87</v>
      </c>
      <c r="D84" s="184" t="s">
        <v>147</v>
      </c>
      <c r="E84" s="185" t="s">
        <v>148</v>
      </c>
      <c r="F84" s="186" t="s">
        <v>149</v>
      </c>
      <c r="G84" s="187" t="s">
        <v>150</v>
      </c>
      <c r="H84" s="188">
        <v>1</v>
      </c>
      <c r="I84" s="189"/>
      <c r="J84" s="190">
        <f>ROUND(I84*H84,2)</f>
        <v>0</v>
      </c>
      <c r="K84" s="186" t="s">
        <v>35</v>
      </c>
      <c r="L84" s="62"/>
      <c r="M84" s="191" t="s">
        <v>35</v>
      </c>
      <c r="N84" s="192" t="s">
        <v>50</v>
      </c>
      <c r="O84" s="43"/>
      <c r="P84" s="193">
        <f>O84*H84</f>
        <v>0</v>
      </c>
      <c r="Q84" s="193">
        <v>0</v>
      </c>
      <c r="R84" s="193">
        <f>Q84*H84</f>
        <v>0</v>
      </c>
      <c r="S84" s="193">
        <v>0</v>
      </c>
      <c r="T84" s="194">
        <f>S84*H84</f>
        <v>0</v>
      </c>
      <c r="AR84" s="24" t="s">
        <v>151</v>
      </c>
      <c r="AT84" s="24" t="s">
        <v>147</v>
      </c>
      <c r="AU84" s="24" t="s">
        <v>87</v>
      </c>
      <c r="AY84" s="24" t="s">
        <v>146</v>
      </c>
      <c r="BE84" s="195">
        <f>IF(N84="základní",J84,0)</f>
        <v>0</v>
      </c>
      <c r="BF84" s="195">
        <f>IF(N84="snížená",J84,0)</f>
        <v>0</v>
      </c>
      <c r="BG84" s="195">
        <f>IF(N84="zákl. přenesená",J84,0)</f>
        <v>0</v>
      </c>
      <c r="BH84" s="195">
        <f>IF(N84="sníž. přenesená",J84,0)</f>
        <v>0</v>
      </c>
      <c r="BI84" s="195">
        <f>IF(N84="nulová",J84,0)</f>
        <v>0</v>
      </c>
      <c r="BJ84" s="24" t="s">
        <v>87</v>
      </c>
      <c r="BK84" s="195">
        <f>ROUND(I84*H84,2)</f>
        <v>0</v>
      </c>
      <c r="BL84" s="24" t="s">
        <v>151</v>
      </c>
      <c r="BM84" s="24" t="s">
        <v>89</v>
      </c>
    </row>
    <row r="85" spans="2:65" s="1" customFormat="1" ht="25.5" customHeight="1">
      <c r="B85" s="42"/>
      <c r="C85" s="184" t="s">
        <v>89</v>
      </c>
      <c r="D85" s="184" t="s">
        <v>147</v>
      </c>
      <c r="E85" s="185" t="s">
        <v>152</v>
      </c>
      <c r="F85" s="186" t="s">
        <v>153</v>
      </c>
      <c r="G85" s="187" t="s">
        <v>150</v>
      </c>
      <c r="H85" s="188">
        <v>1</v>
      </c>
      <c r="I85" s="189"/>
      <c r="J85" s="190">
        <f>ROUND(I85*H85,2)</f>
        <v>0</v>
      </c>
      <c r="K85" s="186" t="s">
        <v>35</v>
      </c>
      <c r="L85" s="62"/>
      <c r="M85" s="191" t="s">
        <v>35</v>
      </c>
      <c r="N85" s="192" t="s">
        <v>50</v>
      </c>
      <c r="O85" s="43"/>
      <c r="P85" s="193">
        <f>O85*H85</f>
        <v>0</v>
      </c>
      <c r="Q85" s="193">
        <v>0</v>
      </c>
      <c r="R85" s="193">
        <f>Q85*H85</f>
        <v>0</v>
      </c>
      <c r="S85" s="193">
        <v>0</v>
      </c>
      <c r="T85" s="194">
        <f>S85*H85</f>
        <v>0</v>
      </c>
      <c r="AR85" s="24" t="s">
        <v>151</v>
      </c>
      <c r="AT85" s="24" t="s">
        <v>147</v>
      </c>
      <c r="AU85" s="24" t="s">
        <v>87</v>
      </c>
      <c r="AY85" s="24" t="s">
        <v>146</v>
      </c>
      <c r="BE85" s="195">
        <f>IF(N85="základní",J85,0)</f>
        <v>0</v>
      </c>
      <c r="BF85" s="195">
        <f>IF(N85="snížená",J85,0)</f>
        <v>0</v>
      </c>
      <c r="BG85" s="195">
        <f>IF(N85="zákl. přenesená",J85,0)</f>
        <v>0</v>
      </c>
      <c r="BH85" s="195">
        <f>IF(N85="sníž. přenesená",J85,0)</f>
        <v>0</v>
      </c>
      <c r="BI85" s="195">
        <f>IF(N85="nulová",J85,0)</f>
        <v>0</v>
      </c>
      <c r="BJ85" s="24" t="s">
        <v>87</v>
      </c>
      <c r="BK85" s="195">
        <f>ROUND(I85*H85,2)</f>
        <v>0</v>
      </c>
      <c r="BL85" s="24" t="s">
        <v>151</v>
      </c>
      <c r="BM85" s="24" t="s">
        <v>151</v>
      </c>
    </row>
    <row r="86" spans="2:65" s="1" customFormat="1" ht="25.5" customHeight="1">
      <c r="B86" s="42"/>
      <c r="C86" s="184" t="s">
        <v>154</v>
      </c>
      <c r="D86" s="184" t="s">
        <v>147</v>
      </c>
      <c r="E86" s="185" t="s">
        <v>155</v>
      </c>
      <c r="F86" s="186" t="s">
        <v>156</v>
      </c>
      <c r="G86" s="187" t="s">
        <v>150</v>
      </c>
      <c r="H86" s="188">
        <v>1</v>
      </c>
      <c r="I86" s="189"/>
      <c r="J86" s="190">
        <f>ROUND(I86*H86,2)</f>
        <v>0</v>
      </c>
      <c r="K86" s="186" t="s">
        <v>35</v>
      </c>
      <c r="L86" s="62"/>
      <c r="M86" s="191" t="s">
        <v>35</v>
      </c>
      <c r="N86" s="192" t="s">
        <v>50</v>
      </c>
      <c r="O86" s="43"/>
      <c r="P86" s="193">
        <f>O86*H86</f>
        <v>0</v>
      </c>
      <c r="Q86" s="193">
        <v>0</v>
      </c>
      <c r="R86" s="193">
        <f>Q86*H86</f>
        <v>0</v>
      </c>
      <c r="S86" s="193">
        <v>0</v>
      </c>
      <c r="T86" s="194">
        <f>S86*H86</f>
        <v>0</v>
      </c>
      <c r="AR86" s="24" t="s">
        <v>151</v>
      </c>
      <c r="AT86" s="24" t="s">
        <v>147</v>
      </c>
      <c r="AU86" s="24" t="s">
        <v>87</v>
      </c>
      <c r="AY86" s="24" t="s">
        <v>146</v>
      </c>
      <c r="BE86" s="195">
        <f>IF(N86="základní",J86,0)</f>
        <v>0</v>
      </c>
      <c r="BF86" s="195">
        <f>IF(N86="snížená",J86,0)</f>
        <v>0</v>
      </c>
      <c r="BG86" s="195">
        <f>IF(N86="zákl. přenesená",J86,0)</f>
        <v>0</v>
      </c>
      <c r="BH86" s="195">
        <f>IF(N86="sníž. přenesená",J86,0)</f>
        <v>0</v>
      </c>
      <c r="BI86" s="195">
        <f>IF(N86="nulová",J86,0)</f>
        <v>0</v>
      </c>
      <c r="BJ86" s="24" t="s">
        <v>87</v>
      </c>
      <c r="BK86" s="195">
        <f>ROUND(I86*H86,2)</f>
        <v>0</v>
      </c>
      <c r="BL86" s="24" t="s">
        <v>151</v>
      </c>
      <c r="BM86" s="24" t="s">
        <v>157</v>
      </c>
    </row>
    <row r="87" spans="2:65" s="9" customFormat="1" ht="37.35" customHeight="1">
      <c r="B87" s="170"/>
      <c r="C87" s="171"/>
      <c r="D87" s="172" t="s">
        <v>78</v>
      </c>
      <c r="E87" s="173" t="s">
        <v>158</v>
      </c>
      <c r="F87" s="173" t="s">
        <v>159</v>
      </c>
      <c r="G87" s="171"/>
      <c r="H87" s="171"/>
      <c r="I87" s="174"/>
      <c r="J87" s="175">
        <f>BK87</f>
        <v>0</v>
      </c>
      <c r="K87" s="171"/>
      <c r="L87" s="176"/>
      <c r="M87" s="177"/>
      <c r="N87" s="178"/>
      <c r="O87" s="178"/>
      <c r="P87" s="179">
        <f>SUM(P88:P92)</f>
        <v>0</v>
      </c>
      <c r="Q87" s="178"/>
      <c r="R87" s="179">
        <f>SUM(R88:R92)</f>
        <v>0</v>
      </c>
      <c r="S87" s="178"/>
      <c r="T87" s="180">
        <f>SUM(T88:T92)</f>
        <v>0</v>
      </c>
      <c r="AR87" s="181" t="s">
        <v>87</v>
      </c>
      <c r="AT87" s="182" t="s">
        <v>78</v>
      </c>
      <c r="AU87" s="182" t="s">
        <v>79</v>
      </c>
      <c r="AY87" s="181" t="s">
        <v>146</v>
      </c>
      <c r="BK87" s="183">
        <f>SUM(BK88:BK92)</f>
        <v>0</v>
      </c>
    </row>
    <row r="88" spans="2:65" s="1" customFormat="1" ht="38.25" customHeight="1">
      <c r="B88" s="42"/>
      <c r="C88" s="184" t="s">
        <v>151</v>
      </c>
      <c r="D88" s="184" t="s">
        <v>147</v>
      </c>
      <c r="E88" s="185" t="s">
        <v>160</v>
      </c>
      <c r="F88" s="186" t="s">
        <v>161</v>
      </c>
      <c r="G88" s="187" t="s">
        <v>150</v>
      </c>
      <c r="H88" s="188">
        <v>1</v>
      </c>
      <c r="I88" s="189"/>
      <c r="J88" s="190">
        <f>ROUND(I88*H88,2)</f>
        <v>0</v>
      </c>
      <c r="K88" s="186" t="s">
        <v>35</v>
      </c>
      <c r="L88" s="62"/>
      <c r="M88" s="191" t="s">
        <v>35</v>
      </c>
      <c r="N88" s="192" t="s">
        <v>50</v>
      </c>
      <c r="O88" s="43"/>
      <c r="P88" s="193">
        <f>O88*H88</f>
        <v>0</v>
      </c>
      <c r="Q88" s="193">
        <v>0</v>
      </c>
      <c r="R88" s="193">
        <f>Q88*H88</f>
        <v>0</v>
      </c>
      <c r="S88" s="193">
        <v>0</v>
      </c>
      <c r="T88" s="194">
        <f>S88*H88</f>
        <v>0</v>
      </c>
      <c r="AR88" s="24" t="s">
        <v>151</v>
      </c>
      <c r="AT88" s="24" t="s">
        <v>147</v>
      </c>
      <c r="AU88" s="24" t="s">
        <v>87</v>
      </c>
      <c r="AY88" s="24" t="s">
        <v>146</v>
      </c>
      <c r="BE88" s="195">
        <f>IF(N88="základní",J88,0)</f>
        <v>0</v>
      </c>
      <c r="BF88" s="195">
        <f>IF(N88="snížená",J88,0)</f>
        <v>0</v>
      </c>
      <c r="BG88" s="195">
        <f>IF(N88="zákl. přenesená",J88,0)</f>
        <v>0</v>
      </c>
      <c r="BH88" s="195">
        <f>IF(N88="sníž. přenesená",J88,0)</f>
        <v>0</v>
      </c>
      <c r="BI88" s="195">
        <f>IF(N88="nulová",J88,0)</f>
        <v>0</v>
      </c>
      <c r="BJ88" s="24" t="s">
        <v>87</v>
      </c>
      <c r="BK88" s="195">
        <f>ROUND(I88*H88,2)</f>
        <v>0</v>
      </c>
      <c r="BL88" s="24" t="s">
        <v>151</v>
      </c>
      <c r="BM88" s="24" t="s">
        <v>162</v>
      </c>
    </row>
    <row r="89" spans="2:65" s="1" customFormat="1" ht="25.5" customHeight="1">
      <c r="B89" s="42"/>
      <c r="C89" s="184" t="s">
        <v>163</v>
      </c>
      <c r="D89" s="184" t="s">
        <v>147</v>
      </c>
      <c r="E89" s="185" t="s">
        <v>164</v>
      </c>
      <c r="F89" s="186" t="s">
        <v>165</v>
      </c>
      <c r="G89" s="187" t="s">
        <v>166</v>
      </c>
      <c r="H89" s="188">
        <v>30</v>
      </c>
      <c r="I89" s="189"/>
      <c r="J89" s="190">
        <f>ROUND(I89*H89,2)</f>
        <v>0</v>
      </c>
      <c r="K89" s="186" t="s">
        <v>35</v>
      </c>
      <c r="L89" s="62"/>
      <c r="M89" s="191" t="s">
        <v>35</v>
      </c>
      <c r="N89" s="192" t="s">
        <v>50</v>
      </c>
      <c r="O89" s="43"/>
      <c r="P89" s="193">
        <f>O89*H89</f>
        <v>0</v>
      </c>
      <c r="Q89" s="193">
        <v>0</v>
      </c>
      <c r="R89" s="193">
        <f>Q89*H89</f>
        <v>0</v>
      </c>
      <c r="S89" s="193">
        <v>0</v>
      </c>
      <c r="T89" s="194">
        <f>S89*H89</f>
        <v>0</v>
      </c>
      <c r="AR89" s="24" t="s">
        <v>151</v>
      </c>
      <c r="AT89" s="24" t="s">
        <v>147</v>
      </c>
      <c r="AU89" s="24" t="s">
        <v>87</v>
      </c>
      <c r="AY89" s="24" t="s">
        <v>146</v>
      </c>
      <c r="BE89" s="195">
        <f>IF(N89="základní",J89,0)</f>
        <v>0</v>
      </c>
      <c r="BF89" s="195">
        <f>IF(N89="snížená",J89,0)</f>
        <v>0</v>
      </c>
      <c r="BG89" s="195">
        <f>IF(N89="zákl. přenesená",J89,0)</f>
        <v>0</v>
      </c>
      <c r="BH89" s="195">
        <f>IF(N89="sníž. přenesená",J89,0)</f>
        <v>0</v>
      </c>
      <c r="BI89" s="195">
        <f>IF(N89="nulová",J89,0)</f>
        <v>0</v>
      </c>
      <c r="BJ89" s="24" t="s">
        <v>87</v>
      </c>
      <c r="BK89" s="195">
        <f>ROUND(I89*H89,2)</f>
        <v>0</v>
      </c>
      <c r="BL89" s="24" t="s">
        <v>151</v>
      </c>
      <c r="BM89" s="24" t="s">
        <v>167</v>
      </c>
    </row>
    <row r="90" spans="2:65" s="1" customFormat="1" ht="38.25" customHeight="1">
      <c r="B90" s="42"/>
      <c r="C90" s="184" t="s">
        <v>157</v>
      </c>
      <c r="D90" s="184" t="s">
        <v>147</v>
      </c>
      <c r="E90" s="185" t="s">
        <v>168</v>
      </c>
      <c r="F90" s="186" t="s">
        <v>169</v>
      </c>
      <c r="G90" s="187" t="s">
        <v>150</v>
      </c>
      <c r="H90" s="188">
        <v>1</v>
      </c>
      <c r="I90" s="189"/>
      <c r="J90" s="190">
        <f>ROUND(I90*H90,2)</f>
        <v>0</v>
      </c>
      <c r="K90" s="186" t="s">
        <v>35</v>
      </c>
      <c r="L90" s="62"/>
      <c r="M90" s="191" t="s">
        <v>35</v>
      </c>
      <c r="N90" s="192" t="s">
        <v>50</v>
      </c>
      <c r="O90" s="43"/>
      <c r="P90" s="193">
        <f>O90*H90</f>
        <v>0</v>
      </c>
      <c r="Q90" s="193">
        <v>0</v>
      </c>
      <c r="R90" s="193">
        <f>Q90*H90</f>
        <v>0</v>
      </c>
      <c r="S90" s="193">
        <v>0</v>
      </c>
      <c r="T90" s="194">
        <f>S90*H90</f>
        <v>0</v>
      </c>
      <c r="AR90" s="24" t="s">
        <v>151</v>
      </c>
      <c r="AT90" s="24" t="s">
        <v>147</v>
      </c>
      <c r="AU90" s="24" t="s">
        <v>87</v>
      </c>
      <c r="AY90" s="24" t="s">
        <v>146</v>
      </c>
      <c r="BE90" s="195">
        <f>IF(N90="základní",J90,0)</f>
        <v>0</v>
      </c>
      <c r="BF90" s="195">
        <f>IF(N90="snížená",J90,0)</f>
        <v>0</v>
      </c>
      <c r="BG90" s="195">
        <f>IF(N90="zákl. přenesená",J90,0)</f>
        <v>0</v>
      </c>
      <c r="BH90" s="195">
        <f>IF(N90="sníž. přenesená",J90,0)</f>
        <v>0</v>
      </c>
      <c r="BI90" s="195">
        <f>IF(N90="nulová",J90,0)</f>
        <v>0</v>
      </c>
      <c r="BJ90" s="24" t="s">
        <v>87</v>
      </c>
      <c r="BK90" s="195">
        <f>ROUND(I90*H90,2)</f>
        <v>0</v>
      </c>
      <c r="BL90" s="24" t="s">
        <v>151</v>
      </c>
      <c r="BM90" s="24" t="s">
        <v>170</v>
      </c>
    </row>
    <row r="91" spans="2:65" s="1" customFormat="1" ht="25.5" customHeight="1">
      <c r="B91" s="42"/>
      <c r="C91" s="184" t="s">
        <v>171</v>
      </c>
      <c r="D91" s="184" t="s">
        <v>147</v>
      </c>
      <c r="E91" s="185" t="s">
        <v>172</v>
      </c>
      <c r="F91" s="186" t="s">
        <v>173</v>
      </c>
      <c r="G91" s="187" t="s">
        <v>150</v>
      </c>
      <c r="H91" s="188">
        <v>1</v>
      </c>
      <c r="I91" s="189"/>
      <c r="J91" s="190">
        <f>ROUND(I91*H91,2)</f>
        <v>0</v>
      </c>
      <c r="K91" s="186" t="s">
        <v>35</v>
      </c>
      <c r="L91" s="62"/>
      <c r="M91" s="191" t="s">
        <v>35</v>
      </c>
      <c r="N91" s="192" t="s">
        <v>50</v>
      </c>
      <c r="O91" s="43"/>
      <c r="P91" s="193">
        <f>O91*H91</f>
        <v>0</v>
      </c>
      <c r="Q91" s="193">
        <v>0</v>
      </c>
      <c r="R91" s="193">
        <f>Q91*H91</f>
        <v>0</v>
      </c>
      <c r="S91" s="193">
        <v>0</v>
      </c>
      <c r="T91" s="194">
        <f>S91*H91</f>
        <v>0</v>
      </c>
      <c r="AR91" s="24" t="s">
        <v>151</v>
      </c>
      <c r="AT91" s="24" t="s">
        <v>147</v>
      </c>
      <c r="AU91" s="24" t="s">
        <v>87</v>
      </c>
      <c r="AY91" s="24" t="s">
        <v>146</v>
      </c>
      <c r="BE91" s="195">
        <f>IF(N91="základní",J91,0)</f>
        <v>0</v>
      </c>
      <c r="BF91" s="195">
        <f>IF(N91="snížená",J91,0)</f>
        <v>0</v>
      </c>
      <c r="BG91" s="195">
        <f>IF(N91="zákl. přenesená",J91,0)</f>
        <v>0</v>
      </c>
      <c r="BH91" s="195">
        <f>IF(N91="sníž. přenesená",J91,0)</f>
        <v>0</v>
      </c>
      <c r="BI91" s="195">
        <f>IF(N91="nulová",J91,0)</f>
        <v>0</v>
      </c>
      <c r="BJ91" s="24" t="s">
        <v>87</v>
      </c>
      <c r="BK91" s="195">
        <f>ROUND(I91*H91,2)</f>
        <v>0</v>
      </c>
      <c r="BL91" s="24" t="s">
        <v>151</v>
      </c>
      <c r="BM91" s="24" t="s">
        <v>174</v>
      </c>
    </row>
    <row r="92" spans="2:65" s="1" customFormat="1" ht="25.5" customHeight="1">
      <c r="B92" s="42"/>
      <c r="C92" s="184" t="s">
        <v>162</v>
      </c>
      <c r="D92" s="184" t="s">
        <v>147</v>
      </c>
      <c r="E92" s="185" t="s">
        <v>175</v>
      </c>
      <c r="F92" s="186" t="s">
        <v>176</v>
      </c>
      <c r="G92" s="187" t="s">
        <v>150</v>
      </c>
      <c r="H92" s="188">
        <v>1</v>
      </c>
      <c r="I92" s="189"/>
      <c r="J92" s="190">
        <f>ROUND(I92*H92,2)</f>
        <v>0</v>
      </c>
      <c r="K92" s="186" t="s">
        <v>35</v>
      </c>
      <c r="L92" s="62"/>
      <c r="M92" s="191" t="s">
        <v>35</v>
      </c>
      <c r="N92" s="192" t="s">
        <v>50</v>
      </c>
      <c r="O92" s="43"/>
      <c r="P92" s="193">
        <f>O92*H92</f>
        <v>0</v>
      </c>
      <c r="Q92" s="193">
        <v>0</v>
      </c>
      <c r="R92" s="193">
        <f>Q92*H92</f>
        <v>0</v>
      </c>
      <c r="S92" s="193">
        <v>0</v>
      </c>
      <c r="T92" s="194">
        <f>S92*H92</f>
        <v>0</v>
      </c>
      <c r="AR92" s="24" t="s">
        <v>151</v>
      </c>
      <c r="AT92" s="24" t="s">
        <v>147</v>
      </c>
      <c r="AU92" s="24" t="s">
        <v>87</v>
      </c>
      <c r="AY92" s="24" t="s">
        <v>146</v>
      </c>
      <c r="BE92" s="195">
        <f>IF(N92="základní",J92,0)</f>
        <v>0</v>
      </c>
      <c r="BF92" s="195">
        <f>IF(N92="snížená",J92,0)</f>
        <v>0</v>
      </c>
      <c r="BG92" s="195">
        <f>IF(N92="zákl. přenesená",J92,0)</f>
        <v>0</v>
      </c>
      <c r="BH92" s="195">
        <f>IF(N92="sníž. přenesená",J92,0)</f>
        <v>0</v>
      </c>
      <c r="BI92" s="195">
        <f>IF(N92="nulová",J92,0)</f>
        <v>0</v>
      </c>
      <c r="BJ92" s="24" t="s">
        <v>87</v>
      </c>
      <c r="BK92" s="195">
        <f>ROUND(I92*H92,2)</f>
        <v>0</v>
      </c>
      <c r="BL92" s="24" t="s">
        <v>151</v>
      </c>
      <c r="BM92" s="24" t="s">
        <v>177</v>
      </c>
    </row>
    <row r="93" spans="2:65" s="9" customFormat="1" ht="37.35" customHeight="1">
      <c r="B93" s="170"/>
      <c r="C93" s="171"/>
      <c r="D93" s="172" t="s">
        <v>78</v>
      </c>
      <c r="E93" s="173" t="s">
        <v>178</v>
      </c>
      <c r="F93" s="173" t="s">
        <v>179</v>
      </c>
      <c r="G93" s="171"/>
      <c r="H93" s="171"/>
      <c r="I93" s="174"/>
      <c r="J93" s="175">
        <f>BK93</f>
        <v>0</v>
      </c>
      <c r="K93" s="171"/>
      <c r="L93" s="176"/>
      <c r="M93" s="177"/>
      <c r="N93" s="178"/>
      <c r="O93" s="178"/>
      <c r="P93" s="179">
        <f>SUM(P94:P95)</f>
        <v>0</v>
      </c>
      <c r="Q93" s="178"/>
      <c r="R93" s="179">
        <f>SUM(R94:R95)</f>
        <v>0</v>
      </c>
      <c r="S93" s="178"/>
      <c r="T93" s="180">
        <f>SUM(T94:T95)</f>
        <v>0</v>
      </c>
      <c r="AR93" s="181" t="s">
        <v>87</v>
      </c>
      <c r="AT93" s="182" t="s">
        <v>78</v>
      </c>
      <c r="AU93" s="182" t="s">
        <v>79</v>
      </c>
      <c r="AY93" s="181" t="s">
        <v>146</v>
      </c>
      <c r="BK93" s="183">
        <f>SUM(BK94:BK95)</f>
        <v>0</v>
      </c>
    </row>
    <row r="94" spans="2:65" s="1" customFormat="1" ht="25.5" customHeight="1">
      <c r="B94" s="42"/>
      <c r="C94" s="184" t="s">
        <v>180</v>
      </c>
      <c r="D94" s="184" t="s">
        <v>147</v>
      </c>
      <c r="E94" s="185" t="s">
        <v>181</v>
      </c>
      <c r="F94" s="186" t="s">
        <v>182</v>
      </c>
      <c r="G94" s="187" t="s">
        <v>150</v>
      </c>
      <c r="H94" s="188">
        <v>1</v>
      </c>
      <c r="I94" s="189"/>
      <c r="J94" s="190">
        <f>ROUND(I94*H94,2)</f>
        <v>0</v>
      </c>
      <c r="K94" s="186" t="s">
        <v>35</v>
      </c>
      <c r="L94" s="62"/>
      <c r="M94" s="191" t="s">
        <v>35</v>
      </c>
      <c r="N94" s="192" t="s">
        <v>50</v>
      </c>
      <c r="O94" s="43"/>
      <c r="P94" s="193">
        <f>O94*H94</f>
        <v>0</v>
      </c>
      <c r="Q94" s="193">
        <v>0</v>
      </c>
      <c r="R94" s="193">
        <f>Q94*H94</f>
        <v>0</v>
      </c>
      <c r="S94" s="193">
        <v>0</v>
      </c>
      <c r="T94" s="194">
        <f>S94*H94</f>
        <v>0</v>
      </c>
      <c r="AR94" s="24" t="s">
        <v>151</v>
      </c>
      <c r="AT94" s="24" t="s">
        <v>147</v>
      </c>
      <c r="AU94" s="24" t="s">
        <v>87</v>
      </c>
      <c r="AY94" s="24" t="s">
        <v>146</v>
      </c>
      <c r="BE94" s="195">
        <f>IF(N94="základní",J94,0)</f>
        <v>0</v>
      </c>
      <c r="BF94" s="195">
        <f>IF(N94="snížená",J94,0)</f>
        <v>0</v>
      </c>
      <c r="BG94" s="195">
        <f>IF(N94="zákl. přenesená",J94,0)</f>
        <v>0</v>
      </c>
      <c r="BH94" s="195">
        <f>IF(N94="sníž. přenesená",J94,0)</f>
        <v>0</v>
      </c>
      <c r="BI94" s="195">
        <f>IF(N94="nulová",J94,0)</f>
        <v>0</v>
      </c>
      <c r="BJ94" s="24" t="s">
        <v>87</v>
      </c>
      <c r="BK94" s="195">
        <f>ROUND(I94*H94,2)</f>
        <v>0</v>
      </c>
      <c r="BL94" s="24" t="s">
        <v>151</v>
      </c>
      <c r="BM94" s="24" t="s">
        <v>183</v>
      </c>
    </row>
    <row r="95" spans="2:65" s="1" customFormat="1" ht="38.25" customHeight="1">
      <c r="B95" s="42"/>
      <c r="C95" s="184" t="s">
        <v>167</v>
      </c>
      <c r="D95" s="184" t="s">
        <v>147</v>
      </c>
      <c r="E95" s="185" t="s">
        <v>184</v>
      </c>
      <c r="F95" s="186" t="s">
        <v>185</v>
      </c>
      <c r="G95" s="187" t="s">
        <v>150</v>
      </c>
      <c r="H95" s="188">
        <v>1</v>
      </c>
      <c r="I95" s="189"/>
      <c r="J95" s="190">
        <f>ROUND(I95*H95,2)</f>
        <v>0</v>
      </c>
      <c r="K95" s="186" t="s">
        <v>35</v>
      </c>
      <c r="L95" s="62"/>
      <c r="M95" s="191" t="s">
        <v>35</v>
      </c>
      <c r="N95" s="192" t="s">
        <v>50</v>
      </c>
      <c r="O95" s="43"/>
      <c r="P95" s="193">
        <f>O95*H95</f>
        <v>0</v>
      </c>
      <c r="Q95" s="193">
        <v>0</v>
      </c>
      <c r="R95" s="193">
        <f>Q95*H95</f>
        <v>0</v>
      </c>
      <c r="S95" s="193">
        <v>0</v>
      </c>
      <c r="T95" s="194">
        <f>S95*H95</f>
        <v>0</v>
      </c>
      <c r="AR95" s="24" t="s">
        <v>151</v>
      </c>
      <c r="AT95" s="24" t="s">
        <v>147</v>
      </c>
      <c r="AU95" s="24" t="s">
        <v>87</v>
      </c>
      <c r="AY95" s="24" t="s">
        <v>146</v>
      </c>
      <c r="BE95" s="195">
        <f>IF(N95="základní",J95,0)</f>
        <v>0</v>
      </c>
      <c r="BF95" s="195">
        <f>IF(N95="snížená",J95,0)</f>
        <v>0</v>
      </c>
      <c r="BG95" s="195">
        <f>IF(N95="zákl. přenesená",J95,0)</f>
        <v>0</v>
      </c>
      <c r="BH95" s="195">
        <f>IF(N95="sníž. přenesená",J95,0)</f>
        <v>0</v>
      </c>
      <c r="BI95" s="195">
        <f>IF(N95="nulová",J95,0)</f>
        <v>0</v>
      </c>
      <c r="BJ95" s="24" t="s">
        <v>87</v>
      </c>
      <c r="BK95" s="195">
        <f>ROUND(I95*H95,2)</f>
        <v>0</v>
      </c>
      <c r="BL95" s="24" t="s">
        <v>151</v>
      </c>
      <c r="BM95" s="24" t="s">
        <v>186</v>
      </c>
    </row>
    <row r="96" spans="2:65" s="9" customFormat="1" ht="37.35" customHeight="1">
      <c r="B96" s="170"/>
      <c r="C96" s="171"/>
      <c r="D96" s="172" t="s">
        <v>78</v>
      </c>
      <c r="E96" s="173" t="s">
        <v>187</v>
      </c>
      <c r="F96" s="173" t="s">
        <v>188</v>
      </c>
      <c r="G96" s="171"/>
      <c r="H96" s="171"/>
      <c r="I96" s="174"/>
      <c r="J96" s="175">
        <f>BK96</f>
        <v>0</v>
      </c>
      <c r="K96" s="171"/>
      <c r="L96" s="176"/>
      <c r="M96" s="177"/>
      <c r="N96" s="178"/>
      <c r="O96" s="178"/>
      <c r="P96" s="179">
        <f>SUM(P97:P98)</f>
        <v>0</v>
      </c>
      <c r="Q96" s="178"/>
      <c r="R96" s="179">
        <f>SUM(R97:R98)</f>
        <v>0</v>
      </c>
      <c r="S96" s="178"/>
      <c r="T96" s="180">
        <f>SUM(T97:T98)</f>
        <v>0</v>
      </c>
      <c r="AR96" s="181" t="s">
        <v>87</v>
      </c>
      <c r="AT96" s="182" t="s">
        <v>78</v>
      </c>
      <c r="AU96" s="182" t="s">
        <v>79</v>
      </c>
      <c r="AY96" s="181" t="s">
        <v>146</v>
      </c>
      <c r="BK96" s="183">
        <f>SUM(BK97:BK98)</f>
        <v>0</v>
      </c>
    </row>
    <row r="97" spans="2:65" s="1" customFormat="1" ht="38.25" customHeight="1">
      <c r="B97" s="42"/>
      <c r="C97" s="184" t="s">
        <v>189</v>
      </c>
      <c r="D97" s="184" t="s">
        <v>147</v>
      </c>
      <c r="E97" s="185" t="s">
        <v>190</v>
      </c>
      <c r="F97" s="186" t="s">
        <v>191</v>
      </c>
      <c r="G97" s="187" t="s">
        <v>150</v>
      </c>
      <c r="H97" s="188">
        <v>1</v>
      </c>
      <c r="I97" s="189"/>
      <c r="J97" s="190">
        <f>ROUND(I97*H97,2)</f>
        <v>0</v>
      </c>
      <c r="K97" s="186" t="s">
        <v>35</v>
      </c>
      <c r="L97" s="62"/>
      <c r="M97" s="191" t="s">
        <v>35</v>
      </c>
      <c r="N97" s="192" t="s">
        <v>50</v>
      </c>
      <c r="O97" s="43"/>
      <c r="P97" s="193">
        <f>O97*H97</f>
        <v>0</v>
      </c>
      <c r="Q97" s="193">
        <v>0</v>
      </c>
      <c r="R97" s="193">
        <f>Q97*H97</f>
        <v>0</v>
      </c>
      <c r="S97" s="193">
        <v>0</v>
      </c>
      <c r="T97" s="194">
        <f>S97*H97</f>
        <v>0</v>
      </c>
      <c r="AR97" s="24" t="s">
        <v>151</v>
      </c>
      <c r="AT97" s="24" t="s">
        <v>147</v>
      </c>
      <c r="AU97" s="24" t="s">
        <v>87</v>
      </c>
      <c r="AY97" s="24" t="s">
        <v>146</v>
      </c>
      <c r="BE97" s="195">
        <f>IF(N97="základní",J97,0)</f>
        <v>0</v>
      </c>
      <c r="BF97" s="195">
        <f>IF(N97="snížená",J97,0)</f>
        <v>0</v>
      </c>
      <c r="BG97" s="195">
        <f>IF(N97="zákl. přenesená",J97,0)</f>
        <v>0</v>
      </c>
      <c r="BH97" s="195">
        <f>IF(N97="sníž. přenesená",J97,0)</f>
        <v>0</v>
      </c>
      <c r="BI97" s="195">
        <f>IF(N97="nulová",J97,0)</f>
        <v>0</v>
      </c>
      <c r="BJ97" s="24" t="s">
        <v>87</v>
      </c>
      <c r="BK97" s="195">
        <f>ROUND(I97*H97,2)</f>
        <v>0</v>
      </c>
      <c r="BL97" s="24" t="s">
        <v>151</v>
      </c>
      <c r="BM97" s="24" t="s">
        <v>192</v>
      </c>
    </row>
    <row r="98" spans="2:65" s="1" customFormat="1" ht="38.25" customHeight="1">
      <c r="B98" s="42"/>
      <c r="C98" s="184" t="s">
        <v>170</v>
      </c>
      <c r="D98" s="184" t="s">
        <v>147</v>
      </c>
      <c r="E98" s="185" t="s">
        <v>193</v>
      </c>
      <c r="F98" s="186" t="s">
        <v>194</v>
      </c>
      <c r="G98" s="187" t="s">
        <v>150</v>
      </c>
      <c r="H98" s="188">
        <v>1</v>
      </c>
      <c r="I98" s="189"/>
      <c r="J98" s="190">
        <f>ROUND(I98*H98,2)</f>
        <v>0</v>
      </c>
      <c r="K98" s="186" t="s">
        <v>35</v>
      </c>
      <c r="L98" s="62"/>
      <c r="M98" s="191" t="s">
        <v>35</v>
      </c>
      <c r="N98" s="192" t="s">
        <v>50</v>
      </c>
      <c r="O98" s="43"/>
      <c r="P98" s="193">
        <f>O98*H98</f>
        <v>0</v>
      </c>
      <c r="Q98" s="193">
        <v>0</v>
      </c>
      <c r="R98" s="193">
        <f>Q98*H98</f>
        <v>0</v>
      </c>
      <c r="S98" s="193">
        <v>0</v>
      </c>
      <c r="T98" s="194">
        <f>S98*H98</f>
        <v>0</v>
      </c>
      <c r="AR98" s="24" t="s">
        <v>151</v>
      </c>
      <c r="AT98" s="24" t="s">
        <v>147</v>
      </c>
      <c r="AU98" s="24" t="s">
        <v>87</v>
      </c>
      <c r="AY98" s="24" t="s">
        <v>146</v>
      </c>
      <c r="BE98" s="195">
        <f>IF(N98="základní",J98,0)</f>
        <v>0</v>
      </c>
      <c r="BF98" s="195">
        <f>IF(N98="snížená",J98,0)</f>
        <v>0</v>
      </c>
      <c r="BG98" s="195">
        <f>IF(N98="zákl. přenesená",J98,0)</f>
        <v>0</v>
      </c>
      <c r="BH98" s="195">
        <f>IF(N98="sníž. přenesená",J98,0)</f>
        <v>0</v>
      </c>
      <c r="BI98" s="195">
        <f>IF(N98="nulová",J98,0)</f>
        <v>0</v>
      </c>
      <c r="BJ98" s="24" t="s">
        <v>87</v>
      </c>
      <c r="BK98" s="195">
        <f>ROUND(I98*H98,2)</f>
        <v>0</v>
      </c>
      <c r="BL98" s="24" t="s">
        <v>151</v>
      </c>
      <c r="BM98" s="24" t="s">
        <v>195</v>
      </c>
    </row>
    <row r="99" spans="2:65" s="9" customFormat="1" ht="37.35" customHeight="1">
      <c r="B99" s="170"/>
      <c r="C99" s="171"/>
      <c r="D99" s="172" t="s">
        <v>78</v>
      </c>
      <c r="E99" s="173" t="s">
        <v>196</v>
      </c>
      <c r="F99" s="173" t="s">
        <v>197</v>
      </c>
      <c r="G99" s="171"/>
      <c r="H99" s="171"/>
      <c r="I99" s="174"/>
      <c r="J99" s="175">
        <f>BK99</f>
        <v>0</v>
      </c>
      <c r="K99" s="171"/>
      <c r="L99" s="176"/>
      <c r="M99" s="177"/>
      <c r="N99" s="178"/>
      <c r="O99" s="178"/>
      <c r="P99" s="179">
        <f>SUM(P100:P103)</f>
        <v>0</v>
      </c>
      <c r="Q99" s="178"/>
      <c r="R99" s="179">
        <f>SUM(R100:R103)</f>
        <v>0</v>
      </c>
      <c r="S99" s="178"/>
      <c r="T99" s="180">
        <f>SUM(T100:T103)</f>
        <v>0</v>
      </c>
      <c r="AR99" s="181" t="s">
        <v>87</v>
      </c>
      <c r="AT99" s="182" t="s">
        <v>78</v>
      </c>
      <c r="AU99" s="182" t="s">
        <v>79</v>
      </c>
      <c r="AY99" s="181" t="s">
        <v>146</v>
      </c>
      <c r="BK99" s="183">
        <f>SUM(BK100:BK103)</f>
        <v>0</v>
      </c>
    </row>
    <row r="100" spans="2:65" s="1" customFormat="1" ht="25.5" customHeight="1">
      <c r="B100" s="42"/>
      <c r="C100" s="184" t="s">
        <v>198</v>
      </c>
      <c r="D100" s="184" t="s">
        <v>147</v>
      </c>
      <c r="E100" s="185" t="s">
        <v>199</v>
      </c>
      <c r="F100" s="186" t="s">
        <v>200</v>
      </c>
      <c r="G100" s="187" t="s">
        <v>150</v>
      </c>
      <c r="H100" s="188">
        <v>1</v>
      </c>
      <c r="I100" s="189"/>
      <c r="J100" s="190">
        <f>ROUND(I100*H100,2)</f>
        <v>0</v>
      </c>
      <c r="K100" s="186" t="s">
        <v>35</v>
      </c>
      <c r="L100" s="62"/>
      <c r="M100" s="191" t="s">
        <v>35</v>
      </c>
      <c r="N100" s="192" t="s">
        <v>50</v>
      </c>
      <c r="O100" s="43"/>
      <c r="P100" s="193">
        <f>O100*H100</f>
        <v>0</v>
      </c>
      <c r="Q100" s="193">
        <v>0</v>
      </c>
      <c r="R100" s="193">
        <f>Q100*H100</f>
        <v>0</v>
      </c>
      <c r="S100" s="193">
        <v>0</v>
      </c>
      <c r="T100" s="194">
        <f>S100*H100</f>
        <v>0</v>
      </c>
      <c r="AR100" s="24" t="s">
        <v>151</v>
      </c>
      <c r="AT100" s="24" t="s">
        <v>147</v>
      </c>
      <c r="AU100" s="24" t="s">
        <v>87</v>
      </c>
      <c r="AY100" s="24" t="s">
        <v>146</v>
      </c>
      <c r="BE100" s="195">
        <f>IF(N100="základní",J100,0)</f>
        <v>0</v>
      </c>
      <c r="BF100" s="195">
        <f>IF(N100="snížená",J100,0)</f>
        <v>0</v>
      </c>
      <c r="BG100" s="195">
        <f>IF(N100="zákl. přenesená",J100,0)</f>
        <v>0</v>
      </c>
      <c r="BH100" s="195">
        <f>IF(N100="sníž. přenesená",J100,0)</f>
        <v>0</v>
      </c>
      <c r="BI100" s="195">
        <f>IF(N100="nulová",J100,0)</f>
        <v>0</v>
      </c>
      <c r="BJ100" s="24" t="s">
        <v>87</v>
      </c>
      <c r="BK100" s="195">
        <f>ROUND(I100*H100,2)</f>
        <v>0</v>
      </c>
      <c r="BL100" s="24" t="s">
        <v>151</v>
      </c>
      <c r="BM100" s="24" t="s">
        <v>201</v>
      </c>
    </row>
    <row r="101" spans="2:65" s="1" customFormat="1" ht="16.5" customHeight="1">
      <c r="B101" s="42"/>
      <c r="C101" s="184" t="s">
        <v>174</v>
      </c>
      <c r="D101" s="184" t="s">
        <v>147</v>
      </c>
      <c r="E101" s="185" t="s">
        <v>202</v>
      </c>
      <c r="F101" s="186" t="s">
        <v>203</v>
      </c>
      <c r="G101" s="187" t="s">
        <v>150</v>
      </c>
      <c r="H101" s="188">
        <v>1</v>
      </c>
      <c r="I101" s="189"/>
      <c r="J101" s="190">
        <f>ROUND(I101*H101,2)</f>
        <v>0</v>
      </c>
      <c r="K101" s="186" t="s">
        <v>35</v>
      </c>
      <c r="L101" s="62"/>
      <c r="M101" s="191" t="s">
        <v>35</v>
      </c>
      <c r="N101" s="192" t="s">
        <v>50</v>
      </c>
      <c r="O101" s="43"/>
      <c r="P101" s="193">
        <f>O101*H101</f>
        <v>0</v>
      </c>
      <c r="Q101" s="193">
        <v>0</v>
      </c>
      <c r="R101" s="193">
        <f>Q101*H101</f>
        <v>0</v>
      </c>
      <c r="S101" s="193">
        <v>0</v>
      </c>
      <c r="T101" s="194">
        <f>S101*H101</f>
        <v>0</v>
      </c>
      <c r="AR101" s="24" t="s">
        <v>151</v>
      </c>
      <c r="AT101" s="24" t="s">
        <v>147</v>
      </c>
      <c r="AU101" s="24" t="s">
        <v>87</v>
      </c>
      <c r="AY101" s="24" t="s">
        <v>146</v>
      </c>
      <c r="BE101" s="195">
        <f>IF(N101="základní",J101,0)</f>
        <v>0</v>
      </c>
      <c r="BF101" s="195">
        <f>IF(N101="snížená",J101,0)</f>
        <v>0</v>
      </c>
      <c r="BG101" s="195">
        <f>IF(N101="zákl. přenesená",J101,0)</f>
        <v>0</v>
      </c>
      <c r="BH101" s="195">
        <f>IF(N101="sníž. přenesená",J101,0)</f>
        <v>0</v>
      </c>
      <c r="BI101" s="195">
        <f>IF(N101="nulová",J101,0)</f>
        <v>0</v>
      </c>
      <c r="BJ101" s="24" t="s">
        <v>87</v>
      </c>
      <c r="BK101" s="195">
        <f>ROUND(I101*H101,2)</f>
        <v>0</v>
      </c>
      <c r="BL101" s="24" t="s">
        <v>151</v>
      </c>
      <c r="BM101" s="24" t="s">
        <v>204</v>
      </c>
    </row>
    <row r="102" spans="2:65" s="1" customFormat="1" ht="63.75" customHeight="1">
      <c r="B102" s="42"/>
      <c r="C102" s="184" t="s">
        <v>10</v>
      </c>
      <c r="D102" s="184" t="s">
        <v>147</v>
      </c>
      <c r="E102" s="185" t="s">
        <v>205</v>
      </c>
      <c r="F102" s="186" t="s">
        <v>206</v>
      </c>
      <c r="G102" s="187" t="s">
        <v>207</v>
      </c>
      <c r="H102" s="188">
        <v>150</v>
      </c>
      <c r="I102" s="189"/>
      <c r="J102" s="190">
        <f>ROUND(I102*H102,2)</f>
        <v>0</v>
      </c>
      <c r="K102" s="186" t="s">
        <v>35</v>
      </c>
      <c r="L102" s="62"/>
      <c r="M102" s="191" t="s">
        <v>35</v>
      </c>
      <c r="N102" s="192" t="s">
        <v>50</v>
      </c>
      <c r="O102" s="43"/>
      <c r="P102" s="193">
        <f>O102*H102</f>
        <v>0</v>
      </c>
      <c r="Q102" s="193">
        <v>0</v>
      </c>
      <c r="R102" s="193">
        <f>Q102*H102</f>
        <v>0</v>
      </c>
      <c r="S102" s="193">
        <v>0</v>
      </c>
      <c r="T102" s="194">
        <f>S102*H102</f>
        <v>0</v>
      </c>
      <c r="AR102" s="24" t="s">
        <v>151</v>
      </c>
      <c r="AT102" s="24" t="s">
        <v>147</v>
      </c>
      <c r="AU102" s="24" t="s">
        <v>87</v>
      </c>
      <c r="AY102" s="24" t="s">
        <v>146</v>
      </c>
      <c r="BE102" s="195">
        <f>IF(N102="základní",J102,0)</f>
        <v>0</v>
      </c>
      <c r="BF102" s="195">
        <f>IF(N102="snížená",J102,0)</f>
        <v>0</v>
      </c>
      <c r="BG102" s="195">
        <f>IF(N102="zákl. přenesená",J102,0)</f>
        <v>0</v>
      </c>
      <c r="BH102" s="195">
        <f>IF(N102="sníž. přenesená",J102,0)</f>
        <v>0</v>
      </c>
      <c r="BI102" s="195">
        <f>IF(N102="nulová",J102,0)</f>
        <v>0</v>
      </c>
      <c r="BJ102" s="24" t="s">
        <v>87</v>
      </c>
      <c r="BK102" s="195">
        <f>ROUND(I102*H102,2)</f>
        <v>0</v>
      </c>
      <c r="BL102" s="24" t="s">
        <v>151</v>
      </c>
      <c r="BM102" s="24" t="s">
        <v>208</v>
      </c>
    </row>
    <row r="103" spans="2:65" s="1" customFormat="1" ht="25.5" customHeight="1">
      <c r="B103" s="42"/>
      <c r="C103" s="184" t="s">
        <v>177</v>
      </c>
      <c r="D103" s="184" t="s">
        <v>147</v>
      </c>
      <c r="E103" s="185" t="s">
        <v>209</v>
      </c>
      <c r="F103" s="186" t="s">
        <v>210</v>
      </c>
      <c r="G103" s="187" t="s">
        <v>207</v>
      </c>
      <c r="H103" s="188">
        <v>200</v>
      </c>
      <c r="I103" s="189"/>
      <c r="J103" s="190">
        <f>ROUND(I103*H103,2)</f>
        <v>0</v>
      </c>
      <c r="K103" s="186" t="s">
        <v>35</v>
      </c>
      <c r="L103" s="62"/>
      <c r="M103" s="191" t="s">
        <v>35</v>
      </c>
      <c r="N103" s="192" t="s">
        <v>50</v>
      </c>
      <c r="O103" s="43"/>
      <c r="P103" s="193">
        <f>O103*H103</f>
        <v>0</v>
      </c>
      <c r="Q103" s="193">
        <v>0</v>
      </c>
      <c r="R103" s="193">
        <f>Q103*H103</f>
        <v>0</v>
      </c>
      <c r="S103" s="193">
        <v>0</v>
      </c>
      <c r="T103" s="194">
        <f>S103*H103</f>
        <v>0</v>
      </c>
      <c r="AR103" s="24" t="s">
        <v>151</v>
      </c>
      <c r="AT103" s="24" t="s">
        <v>147</v>
      </c>
      <c r="AU103" s="24" t="s">
        <v>87</v>
      </c>
      <c r="AY103" s="24" t="s">
        <v>146</v>
      </c>
      <c r="BE103" s="195">
        <f>IF(N103="základní",J103,0)</f>
        <v>0</v>
      </c>
      <c r="BF103" s="195">
        <f>IF(N103="snížená",J103,0)</f>
        <v>0</v>
      </c>
      <c r="BG103" s="195">
        <f>IF(N103="zákl. přenesená",J103,0)</f>
        <v>0</v>
      </c>
      <c r="BH103" s="195">
        <f>IF(N103="sníž. přenesená",J103,0)</f>
        <v>0</v>
      </c>
      <c r="BI103" s="195">
        <f>IF(N103="nulová",J103,0)</f>
        <v>0</v>
      </c>
      <c r="BJ103" s="24" t="s">
        <v>87</v>
      </c>
      <c r="BK103" s="195">
        <f>ROUND(I103*H103,2)</f>
        <v>0</v>
      </c>
      <c r="BL103" s="24" t="s">
        <v>151</v>
      </c>
      <c r="BM103" s="24" t="s">
        <v>211</v>
      </c>
    </row>
    <row r="104" spans="2:65" s="9" customFormat="1" ht="37.35" customHeight="1">
      <c r="B104" s="170"/>
      <c r="C104" s="171"/>
      <c r="D104" s="172" t="s">
        <v>78</v>
      </c>
      <c r="E104" s="173" t="s">
        <v>212</v>
      </c>
      <c r="F104" s="173" t="s">
        <v>213</v>
      </c>
      <c r="G104" s="171"/>
      <c r="H104" s="171"/>
      <c r="I104" s="174"/>
      <c r="J104" s="175">
        <f>BK104</f>
        <v>0</v>
      </c>
      <c r="K104" s="171"/>
      <c r="L104" s="176"/>
      <c r="M104" s="177"/>
      <c r="N104" s="178"/>
      <c r="O104" s="178"/>
      <c r="P104" s="179">
        <f>SUM(P105:P108)</f>
        <v>0</v>
      </c>
      <c r="Q104" s="178"/>
      <c r="R104" s="179">
        <f>SUM(R105:R108)</f>
        <v>0</v>
      </c>
      <c r="S104" s="178"/>
      <c r="T104" s="180">
        <f>SUM(T105:T108)</f>
        <v>0</v>
      </c>
      <c r="AR104" s="181" t="s">
        <v>87</v>
      </c>
      <c r="AT104" s="182" t="s">
        <v>78</v>
      </c>
      <c r="AU104" s="182" t="s">
        <v>79</v>
      </c>
      <c r="AY104" s="181" t="s">
        <v>146</v>
      </c>
      <c r="BK104" s="183">
        <f>SUM(BK105:BK108)</f>
        <v>0</v>
      </c>
    </row>
    <row r="105" spans="2:65" s="1" customFormat="1" ht="38.25" customHeight="1">
      <c r="B105" s="42"/>
      <c r="C105" s="184" t="s">
        <v>214</v>
      </c>
      <c r="D105" s="184" t="s">
        <v>147</v>
      </c>
      <c r="E105" s="185" t="s">
        <v>215</v>
      </c>
      <c r="F105" s="186" t="s">
        <v>216</v>
      </c>
      <c r="G105" s="187" t="s">
        <v>150</v>
      </c>
      <c r="H105" s="188">
        <v>1</v>
      </c>
      <c r="I105" s="189"/>
      <c r="J105" s="190">
        <f>ROUND(I105*H105,2)</f>
        <v>0</v>
      </c>
      <c r="K105" s="186" t="s">
        <v>35</v>
      </c>
      <c r="L105" s="62"/>
      <c r="M105" s="191" t="s">
        <v>35</v>
      </c>
      <c r="N105" s="192" t="s">
        <v>50</v>
      </c>
      <c r="O105" s="43"/>
      <c r="P105" s="193">
        <f>O105*H105</f>
        <v>0</v>
      </c>
      <c r="Q105" s="193">
        <v>0</v>
      </c>
      <c r="R105" s="193">
        <f>Q105*H105</f>
        <v>0</v>
      </c>
      <c r="S105" s="193">
        <v>0</v>
      </c>
      <c r="T105" s="194">
        <f>S105*H105</f>
        <v>0</v>
      </c>
      <c r="AR105" s="24" t="s">
        <v>151</v>
      </c>
      <c r="AT105" s="24" t="s">
        <v>147</v>
      </c>
      <c r="AU105" s="24" t="s">
        <v>87</v>
      </c>
      <c r="AY105" s="24" t="s">
        <v>146</v>
      </c>
      <c r="BE105" s="195">
        <f>IF(N105="základní",J105,0)</f>
        <v>0</v>
      </c>
      <c r="BF105" s="195">
        <f>IF(N105="snížená",J105,0)</f>
        <v>0</v>
      </c>
      <c r="BG105" s="195">
        <f>IF(N105="zákl. přenesená",J105,0)</f>
        <v>0</v>
      </c>
      <c r="BH105" s="195">
        <f>IF(N105="sníž. přenesená",J105,0)</f>
        <v>0</v>
      </c>
      <c r="BI105" s="195">
        <f>IF(N105="nulová",J105,0)</f>
        <v>0</v>
      </c>
      <c r="BJ105" s="24" t="s">
        <v>87</v>
      </c>
      <c r="BK105" s="195">
        <f>ROUND(I105*H105,2)</f>
        <v>0</v>
      </c>
      <c r="BL105" s="24" t="s">
        <v>151</v>
      </c>
      <c r="BM105" s="24" t="s">
        <v>217</v>
      </c>
    </row>
    <row r="106" spans="2:65" s="1" customFormat="1" ht="51" customHeight="1">
      <c r="B106" s="42"/>
      <c r="C106" s="184" t="s">
        <v>183</v>
      </c>
      <c r="D106" s="184" t="s">
        <v>147</v>
      </c>
      <c r="E106" s="185" t="s">
        <v>218</v>
      </c>
      <c r="F106" s="186" t="s">
        <v>219</v>
      </c>
      <c r="G106" s="187" t="s">
        <v>150</v>
      </c>
      <c r="H106" s="188">
        <v>1</v>
      </c>
      <c r="I106" s="189"/>
      <c r="J106" s="190">
        <f>ROUND(I106*H106,2)</f>
        <v>0</v>
      </c>
      <c r="K106" s="186" t="s">
        <v>35</v>
      </c>
      <c r="L106" s="62"/>
      <c r="M106" s="191" t="s">
        <v>35</v>
      </c>
      <c r="N106" s="192" t="s">
        <v>50</v>
      </c>
      <c r="O106" s="43"/>
      <c r="P106" s="193">
        <f>O106*H106</f>
        <v>0</v>
      </c>
      <c r="Q106" s="193">
        <v>0</v>
      </c>
      <c r="R106" s="193">
        <f>Q106*H106</f>
        <v>0</v>
      </c>
      <c r="S106" s="193">
        <v>0</v>
      </c>
      <c r="T106" s="194">
        <f>S106*H106</f>
        <v>0</v>
      </c>
      <c r="AR106" s="24" t="s">
        <v>151</v>
      </c>
      <c r="AT106" s="24" t="s">
        <v>147</v>
      </c>
      <c r="AU106" s="24" t="s">
        <v>87</v>
      </c>
      <c r="AY106" s="24" t="s">
        <v>146</v>
      </c>
      <c r="BE106" s="195">
        <f>IF(N106="základní",J106,0)</f>
        <v>0</v>
      </c>
      <c r="BF106" s="195">
        <f>IF(N106="snížená",J106,0)</f>
        <v>0</v>
      </c>
      <c r="BG106" s="195">
        <f>IF(N106="zákl. přenesená",J106,0)</f>
        <v>0</v>
      </c>
      <c r="BH106" s="195">
        <f>IF(N106="sníž. přenesená",J106,0)</f>
        <v>0</v>
      </c>
      <c r="BI106" s="195">
        <f>IF(N106="nulová",J106,0)</f>
        <v>0</v>
      </c>
      <c r="BJ106" s="24" t="s">
        <v>87</v>
      </c>
      <c r="BK106" s="195">
        <f>ROUND(I106*H106,2)</f>
        <v>0</v>
      </c>
      <c r="BL106" s="24" t="s">
        <v>151</v>
      </c>
      <c r="BM106" s="24" t="s">
        <v>220</v>
      </c>
    </row>
    <row r="107" spans="2:65" s="1" customFormat="1" ht="51" customHeight="1">
      <c r="B107" s="42"/>
      <c r="C107" s="184" t="s">
        <v>221</v>
      </c>
      <c r="D107" s="184" t="s">
        <v>147</v>
      </c>
      <c r="E107" s="185" t="s">
        <v>222</v>
      </c>
      <c r="F107" s="186" t="s">
        <v>223</v>
      </c>
      <c r="G107" s="187" t="s">
        <v>150</v>
      </c>
      <c r="H107" s="188">
        <v>1</v>
      </c>
      <c r="I107" s="189"/>
      <c r="J107" s="190">
        <f>ROUND(I107*H107,2)</f>
        <v>0</v>
      </c>
      <c r="K107" s="186" t="s">
        <v>35</v>
      </c>
      <c r="L107" s="62"/>
      <c r="M107" s="191" t="s">
        <v>35</v>
      </c>
      <c r="N107" s="192" t="s">
        <v>50</v>
      </c>
      <c r="O107" s="43"/>
      <c r="P107" s="193">
        <f>O107*H107</f>
        <v>0</v>
      </c>
      <c r="Q107" s="193">
        <v>0</v>
      </c>
      <c r="R107" s="193">
        <f>Q107*H107</f>
        <v>0</v>
      </c>
      <c r="S107" s="193">
        <v>0</v>
      </c>
      <c r="T107" s="194">
        <f>S107*H107</f>
        <v>0</v>
      </c>
      <c r="AR107" s="24" t="s">
        <v>151</v>
      </c>
      <c r="AT107" s="24" t="s">
        <v>147</v>
      </c>
      <c r="AU107" s="24" t="s">
        <v>87</v>
      </c>
      <c r="AY107" s="24" t="s">
        <v>146</v>
      </c>
      <c r="BE107" s="195">
        <f>IF(N107="základní",J107,0)</f>
        <v>0</v>
      </c>
      <c r="BF107" s="195">
        <f>IF(N107="snížená",J107,0)</f>
        <v>0</v>
      </c>
      <c r="BG107" s="195">
        <f>IF(N107="zákl. přenesená",J107,0)</f>
        <v>0</v>
      </c>
      <c r="BH107" s="195">
        <f>IF(N107="sníž. přenesená",J107,0)</f>
        <v>0</v>
      </c>
      <c r="BI107" s="195">
        <f>IF(N107="nulová",J107,0)</f>
        <v>0</v>
      </c>
      <c r="BJ107" s="24" t="s">
        <v>87</v>
      </c>
      <c r="BK107" s="195">
        <f>ROUND(I107*H107,2)</f>
        <v>0</v>
      </c>
      <c r="BL107" s="24" t="s">
        <v>151</v>
      </c>
      <c r="BM107" s="24" t="s">
        <v>224</v>
      </c>
    </row>
    <row r="108" spans="2:65" s="1" customFormat="1" ht="38.25" customHeight="1">
      <c r="B108" s="42"/>
      <c r="C108" s="184" t="s">
        <v>186</v>
      </c>
      <c r="D108" s="184" t="s">
        <v>147</v>
      </c>
      <c r="E108" s="185" t="s">
        <v>225</v>
      </c>
      <c r="F108" s="186" t="s">
        <v>226</v>
      </c>
      <c r="G108" s="187" t="s">
        <v>150</v>
      </c>
      <c r="H108" s="188">
        <v>1</v>
      </c>
      <c r="I108" s="189"/>
      <c r="J108" s="190">
        <f>ROUND(I108*H108,2)</f>
        <v>0</v>
      </c>
      <c r="K108" s="186" t="s">
        <v>35</v>
      </c>
      <c r="L108" s="62"/>
      <c r="M108" s="191" t="s">
        <v>35</v>
      </c>
      <c r="N108" s="196" t="s">
        <v>50</v>
      </c>
      <c r="O108" s="197"/>
      <c r="P108" s="198">
        <f>O108*H108</f>
        <v>0</v>
      </c>
      <c r="Q108" s="198">
        <v>0</v>
      </c>
      <c r="R108" s="198">
        <f>Q108*H108</f>
        <v>0</v>
      </c>
      <c r="S108" s="198">
        <v>0</v>
      </c>
      <c r="T108" s="199">
        <f>S108*H108</f>
        <v>0</v>
      </c>
      <c r="AR108" s="24" t="s">
        <v>151</v>
      </c>
      <c r="AT108" s="24" t="s">
        <v>147</v>
      </c>
      <c r="AU108" s="24" t="s">
        <v>87</v>
      </c>
      <c r="AY108" s="24" t="s">
        <v>146</v>
      </c>
      <c r="BE108" s="195">
        <f>IF(N108="základní",J108,0)</f>
        <v>0</v>
      </c>
      <c r="BF108" s="195">
        <f>IF(N108="snížená",J108,0)</f>
        <v>0</v>
      </c>
      <c r="BG108" s="195">
        <f>IF(N108="zákl. přenesená",J108,0)</f>
        <v>0</v>
      </c>
      <c r="BH108" s="195">
        <f>IF(N108="sníž. přenesená",J108,0)</f>
        <v>0</v>
      </c>
      <c r="BI108" s="195">
        <f>IF(N108="nulová",J108,0)</f>
        <v>0</v>
      </c>
      <c r="BJ108" s="24" t="s">
        <v>87</v>
      </c>
      <c r="BK108" s="195">
        <f>ROUND(I108*H108,2)</f>
        <v>0</v>
      </c>
      <c r="BL108" s="24" t="s">
        <v>151</v>
      </c>
      <c r="BM108" s="24" t="s">
        <v>227</v>
      </c>
    </row>
    <row r="109" spans="2:65" s="1" customFormat="1" ht="6.95" customHeight="1">
      <c r="B109" s="57"/>
      <c r="C109" s="58"/>
      <c r="D109" s="58"/>
      <c r="E109" s="58"/>
      <c r="F109" s="58"/>
      <c r="G109" s="58"/>
      <c r="H109" s="58"/>
      <c r="I109" s="140"/>
      <c r="J109" s="58"/>
      <c r="K109" s="58"/>
      <c r="L109" s="62"/>
    </row>
  </sheetData>
  <sheetProtection algorithmName="SHA-512" hashValue="OLJ/OVUNsqsGsu3wDZj6UrVh89BDSq2kKLJPu1XSkU6K4DTLaP6B2cSmESc6X4p9dXxm3WXgAk3P1GdjxG/lsg==" saltValue="vzZB5AXswstdX5udRrVpYV6HzNvI02wyfVdvi6Dzna7RKPZW0F1iarDGpRBEX1jvuT2GTpZ23QkKq9PDrBXXfA==" spinCount="100000" sheet="1" objects="1" scenarios="1" formatColumns="0" formatRows="0" autoFilter="0"/>
  <autoFilter ref="C81:K108"/>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50"/>
  <sheetViews>
    <sheetView showGridLines="0" workbookViewId="0">
      <pane ySplit="1" topLeftCell="A2" activePane="bottomLeft" state="frozen"/>
      <selection pane="bottomLeft"/>
    </sheetView>
  </sheetViews>
  <sheetFormatPr defaultRowHeight="12"/>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13"/>
      <c r="C1" s="113"/>
      <c r="D1" s="114" t="s">
        <v>1</v>
      </c>
      <c r="E1" s="113"/>
      <c r="F1" s="115" t="s">
        <v>111</v>
      </c>
      <c r="G1" s="392" t="s">
        <v>112</v>
      </c>
      <c r="H1" s="392"/>
      <c r="I1" s="116"/>
      <c r="J1" s="115" t="s">
        <v>113</v>
      </c>
      <c r="K1" s="114" t="s">
        <v>114</v>
      </c>
      <c r="L1" s="115" t="s">
        <v>115</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83"/>
      <c r="M2" s="383"/>
      <c r="N2" s="383"/>
      <c r="O2" s="383"/>
      <c r="P2" s="383"/>
      <c r="Q2" s="383"/>
      <c r="R2" s="383"/>
      <c r="S2" s="383"/>
      <c r="T2" s="383"/>
      <c r="U2" s="383"/>
      <c r="V2" s="383"/>
      <c r="AT2" s="24" t="s">
        <v>92</v>
      </c>
    </row>
    <row r="3" spans="1:70" ht="6.95" customHeight="1">
      <c r="B3" s="25"/>
      <c r="C3" s="26"/>
      <c r="D3" s="26"/>
      <c r="E3" s="26"/>
      <c r="F3" s="26"/>
      <c r="G3" s="26"/>
      <c r="H3" s="26"/>
      <c r="I3" s="117"/>
      <c r="J3" s="26"/>
      <c r="K3" s="27"/>
      <c r="AT3" s="24" t="s">
        <v>89</v>
      </c>
    </row>
    <row r="4" spans="1:70" ht="36.950000000000003" customHeight="1">
      <c r="B4" s="28"/>
      <c r="C4" s="29"/>
      <c r="D4" s="30" t="s">
        <v>116</v>
      </c>
      <c r="E4" s="29"/>
      <c r="F4" s="29"/>
      <c r="G4" s="29"/>
      <c r="H4" s="29"/>
      <c r="I4" s="118"/>
      <c r="J4" s="29"/>
      <c r="K4" s="31"/>
      <c r="M4" s="32" t="s">
        <v>12</v>
      </c>
      <c r="AT4" s="24" t="s">
        <v>6</v>
      </c>
    </row>
    <row r="5" spans="1:70" ht="6.95" customHeight="1">
      <c r="B5" s="28"/>
      <c r="C5" s="29"/>
      <c r="D5" s="29"/>
      <c r="E5" s="29"/>
      <c r="F5" s="29"/>
      <c r="G5" s="29"/>
      <c r="H5" s="29"/>
      <c r="I5" s="118"/>
      <c r="J5" s="29"/>
      <c r="K5" s="31"/>
    </row>
    <row r="6" spans="1:70" ht="15">
      <c r="B6" s="28"/>
      <c r="C6" s="29"/>
      <c r="D6" s="37" t="s">
        <v>19</v>
      </c>
      <c r="E6" s="29"/>
      <c r="F6" s="29"/>
      <c r="G6" s="29"/>
      <c r="H6" s="29"/>
      <c r="I6" s="118"/>
      <c r="J6" s="29"/>
      <c r="K6" s="31"/>
    </row>
    <row r="7" spans="1:70" ht="16.5" customHeight="1">
      <c r="B7" s="28"/>
      <c r="C7" s="29"/>
      <c r="D7" s="29"/>
      <c r="E7" s="384" t="str">
        <f>'Rekapitulace stavby'!K6</f>
        <v>MŠ Kamarád Liberec - stavební úpravy kuchyně</v>
      </c>
      <c r="F7" s="385"/>
      <c r="G7" s="385"/>
      <c r="H7" s="385"/>
      <c r="I7" s="118"/>
      <c r="J7" s="29"/>
      <c r="K7" s="31"/>
    </row>
    <row r="8" spans="1:70" s="1" customFormat="1" ht="15">
      <c r="B8" s="42"/>
      <c r="C8" s="43"/>
      <c r="D8" s="37" t="s">
        <v>117</v>
      </c>
      <c r="E8" s="43"/>
      <c r="F8" s="43"/>
      <c r="G8" s="43"/>
      <c r="H8" s="43"/>
      <c r="I8" s="119"/>
      <c r="J8" s="43"/>
      <c r="K8" s="46"/>
    </row>
    <row r="9" spans="1:70" s="1" customFormat="1" ht="36.950000000000003" customHeight="1">
      <c r="B9" s="42"/>
      <c r="C9" s="43"/>
      <c r="D9" s="43"/>
      <c r="E9" s="386" t="s">
        <v>228</v>
      </c>
      <c r="F9" s="387"/>
      <c r="G9" s="387"/>
      <c r="H9" s="387"/>
      <c r="I9" s="119"/>
      <c r="J9" s="43"/>
      <c r="K9" s="46"/>
    </row>
    <row r="10" spans="1:70" s="1" customFormat="1" ht="13.5">
      <c r="B10" s="42"/>
      <c r="C10" s="43"/>
      <c r="D10" s="43"/>
      <c r="E10" s="43"/>
      <c r="F10" s="43"/>
      <c r="G10" s="43"/>
      <c r="H10" s="43"/>
      <c r="I10" s="119"/>
      <c r="J10" s="43"/>
      <c r="K10" s="46"/>
    </row>
    <row r="11" spans="1:70" s="1" customFormat="1" ht="14.45" customHeight="1">
      <c r="B11" s="42"/>
      <c r="C11" s="43"/>
      <c r="D11" s="37" t="s">
        <v>21</v>
      </c>
      <c r="E11" s="43"/>
      <c r="F11" s="35" t="s">
        <v>35</v>
      </c>
      <c r="G11" s="43"/>
      <c r="H11" s="43"/>
      <c r="I11" s="120" t="s">
        <v>23</v>
      </c>
      <c r="J11" s="35" t="s">
        <v>35</v>
      </c>
      <c r="K11" s="46"/>
    </row>
    <row r="12" spans="1:70" s="1" customFormat="1" ht="14.45" customHeight="1">
      <c r="B12" s="42"/>
      <c r="C12" s="43"/>
      <c r="D12" s="37" t="s">
        <v>25</v>
      </c>
      <c r="E12" s="43"/>
      <c r="F12" s="35" t="s">
        <v>26</v>
      </c>
      <c r="G12" s="43"/>
      <c r="H12" s="43"/>
      <c r="I12" s="120" t="s">
        <v>27</v>
      </c>
      <c r="J12" s="121" t="str">
        <f>'Rekapitulace stavby'!AN8</f>
        <v>18. 12. 2017</v>
      </c>
      <c r="K12" s="46"/>
    </row>
    <row r="13" spans="1:70" s="1" customFormat="1" ht="10.9" customHeight="1">
      <c r="B13" s="42"/>
      <c r="C13" s="43"/>
      <c r="D13" s="43"/>
      <c r="E13" s="43"/>
      <c r="F13" s="43"/>
      <c r="G13" s="43"/>
      <c r="H13" s="43"/>
      <c r="I13" s="119"/>
      <c r="J13" s="43"/>
      <c r="K13" s="46"/>
    </row>
    <row r="14" spans="1:70" s="1" customFormat="1" ht="14.45" customHeight="1">
      <c r="B14" s="42"/>
      <c r="C14" s="43"/>
      <c r="D14" s="37" t="s">
        <v>33</v>
      </c>
      <c r="E14" s="43"/>
      <c r="F14" s="43"/>
      <c r="G14" s="43"/>
      <c r="H14" s="43"/>
      <c r="I14" s="120" t="s">
        <v>34</v>
      </c>
      <c r="J14" s="35" t="s">
        <v>35</v>
      </c>
      <c r="K14" s="46"/>
    </row>
    <row r="15" spans="1:70" s="1" customFormat="1" ht="18" customHeight="1">
      <c r="B15" s="42"/>
      <c r="C15" s="43"/>
      <c r="D15" s="43"/>
      <c r="E15" s="35" t="s">
        <v>36</v>
      </c>
      <c r="F15" s="43"/>
      <c r="G15" s="43"/>
      <c r="H15" s="43"/>
      <c r="I15" s="120" t="s">
        <v>37</v>
      </c>
      <c r="J15" s="35" t="s">
        <v>35</v>
      </c>
      <c r="K15" s="46"/>
    </row>
    <row r="16" spans="1:70" s="1" customFormat="1" ht="6.95" customHeight="1">
      <c r="B16" s="42"/>
      <c r="C16" s="43"/>
      <c r="D16" s="43"/>
      <c r="E16" s="43"/>
      <c r="F16" s="43"/>
      <c r="G16" s="43"/>
      <c r="H16" s="43"/>
      <c r="I16" s="119"/>
      <c r="J16" s="43"/>
      <c r="K16" s="46"/>
    </row>
    <row r="17" spans="2:11" s="1" customFormat="1" ht="14.45" customHeight="1">
      <c r="B17" s="42"/>
      <c r="C17" s="43"/>
      <c r="D17" s="37" t="s">
        <v>38</v>
      </c>
      <c r="E17" s="43"/>
      <c r="F17" s="43"/>
      <c r="G17" s="43"/>
      <c r="H17" s="43"/>
      <c r="I17" s="120" t="s">
        <v>34</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37</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40</v>
      </c>
      <c r="E20" s="43"/>
      <c r="F20" s="43"/>
      <c r="G20" s="43"/>
      <c r="H20" s="43"/>
      <c r="I20" s="120" t="s">
        <v>34</v>
      </c>
      <c r="J20" s="35" t="s">
        <v>35</v>
      </c>
      <c r="K20" s="46"/>
    </row>
    <row r="21" spans="2:11" s="1" customFormat="1" ht="18" customHeight="1">
      <c r="B21" s="42"/>
      <c r="C21" s="43"/>
      <c r="D21" s="43"/>
      <c r="E21" s="35" t="s">
        <v>41</v>
      </c>
      <c r="F21" s="43"/>
      <c r="G21" s="43"/>
      <c r="H21" s="43"/>
      <c r="I21" s="120" t="s">
        <v>37</v>
      </c>
      <c r="J21" s="35" t="s">
        <v>35</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43</v>
      </c>
      <c r="E23" s="43"/>
      <c r="F23" s="43"/>
      <c r="G23" s="43"/>
      <c r="H23" s="43"/>
      <c r="I23" s="119"/>
      <c r="J23" s="43"/>
      <c r="K23" s="46"/>
    </row>
    <row r="24" spans="2:11" s="6" customFormat="1" ht="71.25" customHeight="1">
      <c r="B24" s="122"/>
      <c r="C24" s="123"/>
      <c r="D24" s="123"/>
      <c r="E24" s="353" t="s">
        <v>44</v>
      </c>
      <c r="F24" s="353"/>
      <c r="G24" s="353"/>
      <c r="H24" s="353"/>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45</v>
      </c>
      <c r="E27" s="43"/>
      <c r="F27" s="43"/>
      <c r="G27" s="43"/>
      <c r="H27" s="43"/>
      <c r="I27" s="119"/>
      <c r="J27" s="129">
        <f>ROUND(J97,2)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47</v>
      </c>
      <c r="G29" s="43"/>
      <c r="H29" s="43"/>
      <c r="I29" s="130" t="s">
        <v>46</v>
      </c>
      <c r="J29" s="47" t="s">
        <v>48</v>
      </c>
      <c r="K29" s="46"/>
    </row>
    <row r="30" spans="2:11" s="1" customFormat="1" ht="14.45" customHeight="1">
      <c r="B30" s="42"/>
      <c r="C30" s="43"/>
      <c r="D30" s="50" t="s">
        <v>49</v>
      </c>
      <c r="E30" s="50" t="s">
        <v>50</v>
      </c>
      <c r="F30" s="131">
        <f>ROUND(SUM(BE97:BE749), 2)</f>
        <v>0</v>
      </c>
      <c r="G30" s="43"/>
      <c r="H30" s="43"/>
      <c r="I30" s="132">
        <v>0.21</v>
      </c>
      <c r="J30" s="131">
        <f>ROUND(ROUND((SUM(BE97:BE749)), 2)*I30, 2)</f>
        <v>0</v>
      </c>
      <c r="K30" s="46"/>
    </row>
    <row r="31" spans="2:11" s="1" customFormat="1" ht="14.45" customHeight="1">
      <c r="B31" s="42"/>
      <c r="C31" s="43"/>
      <c r="D31" s="43"/>
      <c r="E31" s="50" t="s">
        <v>51</v>
      </c>
      <c r="F31" s="131">
        <f>ROUND(SUM(BF97:BF749), 2)</f>
        <v>0</v>
      </c>
      <c r="G31" s="43"/>
      <c r="H31" s="43"/>
      <c r="I31" s="132">
        <v>0.15</v>
      </c>
      <c r="J31" s="131">
        <f>ROUND(ROUND((SUM(BF97:BF749)), 2)*I31, 2)</f>
        <v>0</v>
      </c>
      <c r="K31" s="46"/>
    </row>
    <row r="32" spans="2:11" s="1" customFormat="1" ht="14.45" hidden="1" customHeight="1">
      <c r="B32" s="42"/>
      <c r="C32" s="43"/>
      <c r="D32" s="43"/>
      <c r="E32" s="50" t="s">
        <v>52</v>
      </c>
      <c r="F32" s="131">
        <f>ROUND(SUM(BG97:BG749), 2)</f>
        <v>0</v>
      </c>
      <c r="G32" s="43"/>
      <c r="H32" s="43"/>
      <c r="I32" s="132">
        <v>0.21</v>
      </c>
      <c r="J32" s="131">
        <v>0</v>
      </c>
      <c r="K32" s="46"/>
    </row>
    <row r="33" spans="2:11" s="1" customFormat="1" ht="14.45" hidden="1" customHeight="1">
      <c r="B33" s="42"/>
      <c r="C33" s="43"/>
      <c r="D33" s="43"/>
      <c r="E33" s="50" t="s">
        <v>53</v>
      </c>
      <c r="F33" s="131">
        <f>ROUND(SUM(BH97:BH749), 2)</f>
        <v>0</v>
      </c>
      <c r="G33" s="43"/>
      <c r="H33" s="43"/>
      <c r="I33" s="132">
        <v>0.15</v>
      </c>
      <c r="J33" s="131">
        <v>0</v>
      </c>
      <c r="K33" s="46"/>
    </row>
    <row r="34" spans="2:11" s="1" customFormat="1" ht="14.45" hidden="1" customHeight="1">
      <c r="B34" s="42"/>
      <c r="C34" s="43"/>
      <c r="D34" s="43"/>
      <c r="E34" s="50" t="s">
        <v>54</v>
      </c>
      <c r="F34" s="131">
        <f>ROUND(SUM(BI97:BI749), 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55</v>
      </c>
      <c r="E36" s="80"/>
      <c r="F36" s="80"/>
      <c r="G36" s="135" t="s">
        <v>56</v>
      </c>
      <c r="H36" s="136" t="s">
        <v>57</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0000000000003" customHeight="1">
      <c r="B42" s="42"/>
      <c r="C42" s="30" t="s">
        <v>119</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19</v>
      </c>
      <c r="D44" s="43"/>
      <c r="E44" s="43"/>
      <c r="F44" s="43"/>
      <c r="G44" s="43"/>
      <c r="H44" s="43"/>
      <c r="I44" s="119"/>
      <c r="J44" s="43"/>
      <c r="K44" s="46"/>
    </row>
    <row r="45" spans="2:11" s="1" customFormat="1" ht="16.5" customHeight="1">
      <c r="B45" s="42"/>
      <c r="C45" s="43"/>
      <c r="D45" s="43"/>
      <c r="E45" s="384" t="str">
        <f>E7</f>
        <v>MŠ Kamarád Liberec - stavební úpravy kuchyně</v>
      </c>
      <c r="F45" s="385"/>
      <c r="G45" s="385"/>
      <c r="H45" s="385"/>
      <c r="I45" s="119"/>
      <c r="J45" s="43"/>
      <c r="K45" s="46"/>
    </row>
    <row r="46" spans="2:11" s="1" customFormat="1" ht="14.45" customHeight="1">
      <c r="B46" s="42"/>
      <c r="C46" s="37" t="s">
        <v>117</v>
      </c>
      <c r="D46" s="43"/>
      <c r="E46" s="43"/>
      <c r="F46" s="43"/>
      <c r="G46" s="43"/>
      <c r="H46" s="43"/>
      <c r="I46" s="119"/>
      <c r="J46" s="43"/>
      <c r="K46" s="46"/>
    </row>
    <row r="47" spans="2:11" s="1" customFormat="1" ht="17.25" customHeight="1">
      <c r="B47" s="42"/>
      <c r="C47" s="43"/>
      <c r="D47" s="43"/>
      <c r="E47" s="386" t="str">
        <f>E9</f>
        <v xml:space="preserve">D1.01.100 - Architektonicko a stavebně konstrukční řešení </v>
      </c>
      <c r="F47" s="387"/>
      <c r="G47" s="387"/>
      <c r="H47" s="387"/>
      <c r="I47" s="119"/>
      <c r="J47" s="43"/>
      <c r="K47" s="46"/>
    </row>
    <row r="48" spans="2:11" s="1" customFormat="1" ht="6.95" customHeight="1">
      <c r="B48" s="42"/>
      <c r="C48" s="43"/>
      <c r="D48" s="43"/>
      <c r="E48" s="43"/>
      <c r="F48" s="43"/>
      <c r="G48" s="43"/>
      <c r="H48" s="43"/>
      <c r="I48" s="119"/>
      <c r="J48" s="43"/>
      <c r="K48" s="46"/>
    </row>
    <row r="49" spans="2:47" s="1" customFormat="1" ht="18" customHeight="1">
      <c r="B49" s="42"/>
      <c r="C49" s="37" t="s">
        <v>25</v>
      </c>
      <c r="D49" s="43"/>
      <c r="E49" s="43"/>
      <c r="F49" s="35" t="str">
        <f>F12</f>
        <v xml:space="preserve">Liberec </v>
      </c>
      <c r="G49" s="43"/>
      <c r="H49" s="43"/>
      <c r="I49" s="120" t="s">
        <v>27</v>
      </c>
      <c r="J49" s="121" t="str">
        <f>IF(J12="","",J12)</f>
        <v>18. 12. 2017</v>
      </c>
      <c r="K49" s="46"/>
    </row>
    <row r="50" spans="2:47" s="1" customFormat="1" ht="6.95" customHeight="1">
      <c r="B50" s="42"/>
      <c r="C50" s="43"/>
      <c r="D50" s="43"/>
      <c r="E50" s="43"/>
      <c r="F50" s="43"/>
      <c r="G50" s="43"/>
      <c r="H50" s="43"/>
      <c r="I50" s="119"/>
      <c r="J50" s="43"/>
      <c r="K50" s="46"/>
    </row>
    <row r="51" spans="2:47" s="1" customFormat="1" ht="15">
      <c r="B51" s="42"/>
      <c r="C51" s="37" t="s">
        <v>33</v>
      </c>
      <c r="D51" s="43"/>
      <c r="E51" s="43"/>
      <c r="F51" s="35" t="str">
        <f>E15</f>
        <v xml:space="preserve">Statutární město Liberec, nám. Dr. E. Beneše 1 </v>
      </c>
      <c r="G51" s="43"/>
      <c r="H51" s="43"/>
      <c r="I51" s="120" t="s">
        <v>40</v>
      </c>
      <c r="J51" s="353" t="str">
        <f>E21</f>
        <v xml:space="preserve">STORING spol. s r.o. Žitavská 727/16 Liberec 3 </v>
      </c>
      <c r="K51" s="46"/>
    </row>
    <row r="52" spans="2:47" s="1" customFormat="1" ht="14.45" customHeight="1">
      <c r="B52" s="42"/>
      <c r="C52" s="37" t="s">
        <v>38</v>
      </c>
      <c r="D52" s="43"/>
      <c r="E52" s="43"/>
      <c r="F52" s="35" t="str">
        <f>IF(E18="","",E18)</f>
        <v/>
      </c>
      <c r="G52" s="43"/>
      <c r="H52" s="43"/>
      <c r="I52" s="119"/>
      <c r="J52" s="388"/>
      <c r="K52" s="46"/>
    </row>
    <row r="53" spans="2:47" s="1" customFormat="1" ht="10.35" customHeight="1">
      <c r="B53" s="42"/>
      <c r="C53" s="43"/>
      <c r="D53" s="43"/>
      <c r="E53" s="43"/>
      <c r="F53" s="43"/>
      <c r="G53" s="43"/>
      <c r="H53" s="43"/>
      <c r="I53" s="119"/>
      <c r="J53" s="43"/>
      <c r="K53" s="46"/>
    </row>
    <row r="54" spans="2:47" s="1" customFormat="1" ht="29.25" customHeight="1">
      <c r="B54" s="42"/>
      <c r="C54" s="145" t="s">
        <v>120</v>
      </c>
      <c r="D54" s="133"/>
      <c r="E54" s="133"/>
      <c r="F54" s="133"/>
      <c r="G54" s="133"/>
      <c r="H54" s="133"/>
      <c r="I54" s="146"/>
      <c r="J54" s="147" t="s">
        <v>121</v>
      </c>
      <c r="K54" s="148"/>
    </row>
    <row r="55" spans="2:47" s="1" customFormat="1" ht="10.35" customHeight="1">
      <c r="B55" s="42"/>
      <c r="C55" s="43"/>
      <c r="D55" s="43"/>
      <c r="E55" s="43"/>
      <c r="F55" s="43"/>
      <c r="G55" s="43"/>
      <c r="H55" s="43"/>
      <c r="I55" s="119"/>
      <c r="J55" s="43"/>
      <c r="K55" s="46"/>
    </row>
    <row r="56" spans="2:47" s="1" customFormat="1" ht="29.25" customHeight="1">
      <c r="B56" s="42"/>
      <c r="C56" s="149" t="s">
        <v>122</v>
      </c>
      <c r="D56" s="43"/>
      <c r="E56" s="43"/>
      <c r="F56" s="43"/>
      <c r="G56" s="43"/>
      <c r="H56" s="43"/>
      <c r="I56" s="119"/>
      <c r="J56" s="129">
        <f>J97</f>
        <v>0</v>
      </c>
      <c r="K56" s="46"/>
      <c r="AU56" s="24" t="s">
        <v>123</v>
      </c>
    </row>
    <row r="57" spans="2:47" s="7" customFormat="1" ht="24.95" customHeight="1">
      <c r="B57" s="150"/>
      <c r="C57" s="151"/>
      <c r="D57" s="152" t="s">
        <v>229</v>
      </c>
      <c r="E57" s="153"/>
      <c r="F57" s="153"/>
      <c r="G57" s="153"/>
      <c r="H57" s="153"/>
      <c r="I57" s="154"/>
      <c r="J57" s="155">
        <f>J98</f>
        <v>0</v>
      </c>
      <c r="K57" s="156"/>
    </row>
    <row r="58" spans="2:47" s="10" customFormat="1" ht="19.899999999999999" customHeight="1">
      <c r="B58" s="200"/>
      <c r="C58" s="201"/>
      <c r="D58" s="202" t="s">
        <v>230</v>
      </c>
      <c r="E58" s="203"/>
      <c r="F58" s="203"/>
      <c r="G58" s="203"/>
      <c r="H58" s="203"/>
      <c r="I58" s="204"/>
      <c r="J58" s="205">
        <f>J99</f>
        <v>0</v>
      </c>
      <c r="K58" s="206"/>
    </row>
    <row r="59" spans="2:47" s="10" customFormat="1" ht="19.899999999999999" customHeight="1">
      <c r="B59" s="200"/>
      <c r="C59" s="201"/>
      <c r="D59" s="202" t="s">
        <v>231</v>
      </c>
      <c r="E59" s="203"/>
      <c r="F59" s="203"/>
      <c r="G59" s="203"/>
      <c r="H59" s="203"/>
      <c r="I59" s="204"/>
      <c r="J59" s="205">
        <f>J111</f>
        <v>0</v>
      </c>
      <c r="K59" s="206"/>
    </row>
    <row r="60" spans="2:47" s="10" customFormat="1" ht="19.899999999999999" customHeight="1">
      <c r="B60" s="200"/>
      <c r="C60" s="201"/>
      <c r="D60" s="202" t="s">
        <v>232</v>
      </c>
      <c r="E60" s="203"/>
      <c r="F60" s="203"/>
      <c r="G60" s="203"/>
      <c r="H60" s="203"/>
      <c r="I60" s="204"/>
      <c r="J60" s="205">
        <f>J125</f>
        <v>0</v>
      </c>
      <c r="K60" s="206"/>
    </row>
    <row r="61" spans="2:47" s="10" customFormat="1" ht="19.899999999999999" customHeight="1">
      <c r="B61" s="200"/>
      <c r="C61" s="201"/>
      <c r="D61" s="202" t="s">
        <v>233</v>
      </c>
      <c r="E61" s="203"/>
      <c r="F61" s="203"/>
      <c r="G61" s="203"/>
      <c r="H61" s="203"/>
      <c r="I61" s="204"/>
      <c r="J61" s="205">
        <f>J226</f>
        <v>0</v>
      </c>
      <c r="K61" s="206"/>
    </row>
    <row r="62" spans="2:47" s="10" customFormat="1" ht="19.899999999999999" customHeight="1">
      <c r="B62" s="200"/>
      <c r="C62" s="201"/>
      <c r="D62" s="202" t="s">
        <v>234</v>
      </c>
      <c r="E62" s="203"/>
      <c r="F62" s="203"/>
      <c r="G62" s="203"/>
      <c r="H62" s="203"/>
      <c r="I62" s="204"/>
      <c r="J62" s="205">
        <f>J392</f>
        <v>0</v>
      </c>
      <c r="K62" s="206"/>
    </row>
    <row r="63" spans="2:47" s="10" customFormat="1" ht="19.899999999999999" customHeight="1">
      <c r="B63" s="200"/>
      <c r="C63" s="201"/>
      <c r="D63" s="202" t="s">
        <v>235</v>
      </c>
      <c r="E63" s="203"/>
      <c r="F63" s="203"/>
      <c r="G63" s="203"/>
      <c r="H63" s="203"/>
      <c r="I63" s="204"/>
      <c r="J63" s="205">
        <f>J401</f>
        <v>0</v>
      </c>
      <c r="K63" s="206"/>
    </row>
    <row r="64" spans="2:47" s="10" customFormat="1" ht="19.899999999999999" customHeight="1">
      <c r="B64" s="200"/>
      <c r="C64" s="201"/>
      <c r="D64" s="202" t="s">
        <v>236</v>
      </c>
      <c r="E64" s="203"/>
      <c r="F64" s="203"/>
      <c r="G64" s="203"/>
      <c r="H64" s="203"/>
      <c r="I64" s="204"/>
      <c r="J64" s="205">
        <f>J407</f>
        <v>0</v>
      </c>
      <c r="K64" s="206"/>
    </row>
    <row r="65" spans="2:11" s="7" customFormat="1" ht="24.95" customHeight="1">
      <c r="B65" s="150"/>
      <c r="C65" s="151"/>
      <c r="D65" s="152" t="s">
        <v>237</v>
      </c>
      <c r="E65" s="153"/>
      <c r="F65" s="153"/>
      <c r="G65" s="153"/>
      <c r="H65" s="153"/>
      <c r="I65" s="154"/>
      <c r="J65" s="155">
        <f>J409</f>
        <v>0</v>
      </c>
      <c r="K65" s="156"/>
    </row>
    <row r="66" spans="2:11" s="10" customFormat="1" ht="19.899999999999999" customHeight="1">
      <c r="B66" s="200"/>
      <c r="C66" s="201"/>
      <c r="D66" s="202" t="s">
        <v>238</v>
      </c>
      <c r="E66" s="203"/>
      <c r="F66" s="203"/>
      <c r="G66" s="203"/>
      <c r="H66" s="203"/>
      <c r="I66" s="204"/>
      <c r="J66" s="205">
        <f>J410</f>
        <v>0</v>
      </c>
      <c r="K66" s="206"/>
    </row>
    <row r="67" spans="2:11" s="10" customFormat="1" ht="19.899999999999999" customHeight="1">
      <c r="B67" s="200"/>
      <c r="C67" s="201"/>
      <c r="D67" s="202" t="s">
        <v>239</v>
      </c>
      <c r="E67" s="203"/>
      <c r="F67" s="203"/>
      <c r="G67" s="203"/>
      <c r="H67" s="203"/>
      <c r="I67" s="204"/>
      <c r="J67" s="205">
        <f>J431</f>
        <v>0</v>
      </c>
      <c r="K67" s="206"/>
    </row>
    <row r="68" spans="2:11" s="10" customFormat="1" ht="19.899999999999999" customHeight="1">
      <c r="B68" s="200"/>
      <c r="C68" s="201"/>
      <c r="D68" s="202" t="s">
        <v>240</v>
      </c>
      <c r="E68" s="203"/>
      <c r="F68" s="203"/>
      <c r="G68" s="203"/>
      <c r="H68" s="203"/>
      <c r="I68" s="204"/>
      <c r="J68" s="205">
        <f>J451</f>
        <v>0</v>
      </c>
      <c r="K68" s="206"/>
    </row>
    <row r="69" spans="2:11" s="10" customFormat="1" ht="19.899999999999999" customHeight="1">
      <c r="B69" s="200"/>
      <c r="C69" s="201"/>
      <c r="D69" s="202" t="s">
        <v>241</v>
      </c>
      <c r="E69" s="203"/>
      <c r="F69" s="203"/>
      <c r="G69" s="203"/>
      <c r="H69" s="203"/>
      <c r="I69" s="204"/>
      <c r="J69" s="205">
        <f>J460</f>
        <v>0</v>
      </c>
      <c r="K69" s="206"/>
    </row>
    <row r="70" spans="2:11" s="10" customFormat="1" ht="19.899999999999999" customHeight="1">
      <c r="B70" s="200"/>
      <c r="C70" s="201"/>
      <c r="D70" s="202" t="s">
        <v>242</v>
      </c>
      <c r="E70" s="203"/>
      <c r="F70" s="203"/>
      <c r="G70" s="203"/>
      <c r="H70" s="203"/>
      <c r="I70" s="204"/>
      <c r="J70" s="205">
        <f>J477</f>
        <v>0</v>
      </c>
      <c r="K70" s="206"/>
    </row>
    <row r="71" spans="2:11" s="10" customFormat="1" ht="19.899999999999999" customHeight="1">
      <c r="B71" s="200"/>
      <c r="C71" s="201"/>
      <c r="D71" s="202" t="s">
        <v>243</v>
      </c>
      <c r="E71" s="203"/>
      <c r="F71" s="203"/>
      <c r="G71" s="203"/>
      <c r="H71" s="203"/>
      <c r="I71" s="204"/>
      <c r="J71" s="205">
        <f>J480</f>
        <v>0</v>
      </c>
      <c r="K71" s="206"/>
    </row>
    <row r="72" spans="2:11" s="10" customFormat="1" ht="19.899999999999999" customHeight="1">
      <c r="B72" s="200"/>
      <c r="C72" s="201"/>
      <c r="D72" s="202" t="s">
        <v>244</v>
      </c>
      <c r="E72" s="203"/>
      <c r="F72" s="203"/>
      <c r="G72" s="203"/>
      <c r="H72" s="203"/>
      <c r="I72" s="204"/>
      <c r="J72" s="205">
        <f>J494</f>
        <v>0</v>
      </c>
      <c r="K72" s="206"/>
    </row>
    <row r="73" spans="2:11" s="10" customFormat="1" ht="19.899999999999999" customHeight="1">
      <c r="B73" s="200"/>
      <c r="C73" s="201"/>
      <c r="D73" s="202" t="s">
        <v>245</v>
      </c>
      <c r="E73" s="203"/>
      <c r="F73" s="203"/>
      <c r="G73" s="203"/>
      <c r="H73" s="203"/>
      <c r="I73" s="204"/>
      <c r="J73" s="205">
        <f>J506</f>
        <v>0</v>
      </c>
      <c r="K73" s="206"/>
    </row>
    <row r="74" spans="2:11" s="10" customFormat="1" ht="19.899999999999999" customHeight="1">
      <c r="B74" s="200"/>
      <c r="C74" s="201"/>
      <c r="D74" s="202" t="s">
        <v>246</v>
      </c>
      <c r="E74" s="203"/>
      <c r="F74" s="203"/>
      <c r="G74" s="203"/>
      <c r="H74" s="203"/>
      <c r="I74" s="204"/>
      <c r="J74" s="205">
        <f>J594</f>
        <v>0</v>
      </c>
      <c r="K74" s="206"/>
    </row>
    <row r="75" spans="2:11" s="10" customFormat="1" ht="19.899999999999999" customHeight="1">
      <c r="B75" s="200"/>
      <c r="C75" s="201"/>
      <c r="D75" s="202" t="s">
        <v>247</v>
      </c>
      <c r="E75" s="203"/>
      <c r="F75" s="203"/>
      <c r="G75" s="203"/>
      <c r="H75" s="203"/>
      <c r="I75" s="204"/>
      <c r="J75" s="205">
        <f>J607</f>
        <v>0</v>
      </c>
      <c r="K75" s="206"/>
    </row>
    <row r="76" spans="2:11" s="10" customFormat="1" ht="19.899999999999999" customHeight="1">
      <c r="B76" s="200"/>
      <c r="C76" s="201"/>
      <c r="D76" s="202" t="s">
        <v>248</v>
      </c>
      <c r="E76" s="203"/>
      <c r="F76" s="203"/>
      <c r="G76" s="203"/>
      <c r="H76" s="203"/>
      <c r="I76" s="204"/>
      <c r="J76" s="205">
        <f>J686</f>
        <v>0</v>
      </c>
      <c r="K76" s="206"/>
    </row>
    <row r="77" spans="2:11" s="10" customFormat="1" ht="19.899999999999999" customHeight="1">
      <c r="B77" s="200"/>
      <c r="C77" s="201"/>
      <c r="D77" s="202" t="s">
        <v>249</v>
      </c>
      <c r="E77" s="203"/>
      <c r="F77" s="203"/>
      <c r="G77" s="203"/>
      <c r="H77" s="203"/>
      <c r="I77" s="204"/>
      <c r="J77" s="205">
        <f>J708</f>
        <v>0</v>
      </c>
      <c r="K77" s="206"/>
    </row>
    <row r="78" spans="2:11" s="1" customFormat="1" ht="21.75" customHeight="1">
      <c r="B78" s="42"/>
      <c r="C78" s="43"/>
      <c r="D78" s="43"/>
      <c r="E78" s="43"/>
      <c r="F78" s="43"/>
      <c r="G78" s="43"/>
      <c r="H78" s="43"/>
      <c r="I78" s="119"/>
      <c r="J78" s="43"/>
      <c r="K78" s="46"/>
    </row>
    <row r="79" spans="2:11" s="1" customFormat="1" ht="6.95" customHeight="1">
      <c r="B79" s="57"/>
      <c r="C79" s="58"/>
      <c r="D79" s="58"/>
      <c r="E79" s="58"/>
      <c r="F79" s="58"/>
      <c r="G79" s="58"/>
      <c r="H79" s="58"/>
      <c r="I79" s="140"/>
      <c r="J79" s="58"/>
      <c r="K79" s="59"/>
    </row>
    <row r="83" spans="2:20" s="1" customFormat="1" ht="6.95" customHeight="1">
      <c r="B83" s="60"/>
      <c r="C83" s="61"/>
      <c r="D83" s="61"/>
      <c r="E83" s="61"/>
      <c r="F83" s="61"/>
      <c r="G83" s="61"/>
      <c r="H83" s="61"/>
      <c r="I83" s="143"/>
      <c r="J83" s="61"/>
      <c r="K83" s="61"/>
      <c r="L83" s="62"/>
    </row>
    <row r="84" spans="2:20" s="1" customFormat="1" ht="36.950000000000003" customHeight="1">
      <c r="B84" s="42"/>
      <c r="C84" s="63" t="s">
        <v>130</v>
      </c>
      <c r="D84" s="64"/>
      <c r="E84" s="64"/>
      <c r="F84" s="64"/>
      <c r="G84" s="64"/>
      <c r="H84" s="64"/>
      <c r="I84" s="157"/>
      <c r="J84" s="64"/>
      <c r="K84" s="64"/>
      <c r="L84" s="62"/>
    </row>
    <row r="85" spans="2:20" s="1" customFormat="1" ht="6.95" customHeight="1">
      <c r="B85" s="42"/>
      <c r="C85" s="64"/>
      <c r="D85" s="64"/>
      <c r="E85" s="64"/>
      <c r="F85" s="64"/>
      <c r="G85" s="64"/>
      <c r="H85" s="64"/>
      <c r="I85" s="157"/>
      <c r="J85" s="64"/>
      <c r="K85" s="64"/>
      <c r="L85" s="62"/>
    </row>
    <row r="86" spans="2:20" s="1" customFormat="1" ht="14.45" customHeight="1">
      <c r="B86" s="42"/>
      <c r="C86" s="66" t="s">
        <v>19</v>
      </c>
      <c r="D86" s="64"/>
      <c r="E86" s="64"/>
      <c r="F86" s="64"/>
      <c r="G86" s="64"/>
      <c r="H86" s="64"/>
      <c r="I86" s="157"/>
      <c r="J86" s="64"/>
      <c r="K86" s="64"/>
      <c r="L86" s="62"/>
    </row>
    <row r="87" spans="2:20" s="1" customFormat="1" ht="16.5" customHeight="1">
      <c r="B87" s="42"/>
      <c r="C87" s="64"/>
      <c r="D87" s="64"/>
      <c r="E87" s="389" t="str">
        <f>E7</f>
        <v>MŠ Kamarád Liberec - stavební úpravy kuchyně</v>
      </c>
      <c r="F87" s="390"/>
      <c r="G87" s="390"/>
      <c r="H87" s="390"/>
      <c r="I87" s="157"/>
      <c r="J87" s="64"/>
      <c r="K87" s="64"/>
      <c r="L87" s="62"/>
    </row>
    <row r="88" spans="2:20" s="1" customFormat="1" ht="14.45" customHeight="1">
      <c r="B88" s="42"/>
      <c r="C88" s="66" t="s">
        <v>117</v>
      </c>
      <c r="D88" s="64"/>
      <c r="E88" s="64"/>
      <c r="F88" s="64"/>
      <c r="G88" s="64"/>
      <c r="H88" s="64"/>
      <c r="I88" s="157"/>
      <c r="J88" s="64"/>
      <c r="K88" s="64"/>
      <c r="L88" s="62"/>
    </row>
    <row r="89" spans="2:20" s="1" customFormat="1" ht="17.25" customHeight="1">
      <c r="B89" s="42"/>
      <c r="C89" s="64"/>
      <c r="D89" s="64"/>
      <c r="E89" s="364" t="str">
        <f>E9</f>
        <v xml:space="preserve">D1.01.100 - Architektonicko a stavebně konstrukční řešení </v>
      </c>
      <c r="F89" s="391"/>
      <c r="G89" s="391"/>
      <c r="H89" s="391"/>
      <c r="I89" s="157"/>
      <c r="J89" s="64"/>
      <c r="K89" s="64"/>
      <c r="L89" s="62"/>
    </row>
    <row r="90" spans="2:20" s="1" customFormat="1" ht="6.95" customHeight="1">
      <c r="B90" s="42"/>
      <c r="C90" s="64"/>
      <c r="D90" s="64"/>
      <c r="E90" s="64"/>
      <c r="F90" s="64"/>
      <c r="G90" s="64"/>
      <c r="H90" s="64"/>
      <c r="I90" s="157"/>
      <c r="J90" s="64"/>
      <c r="K90" s="64"/>
      <c r="L90" s="62"/>
    </row>
    <row r="91" spans="2:20" s="1" customFormat="1" ht="18" customHeight="1">
      <c r="B91" s="42"/>
      <c r="C91" s="66" t="s">
        <v>25</v>
      </c>
      <c r="D91" s="64"/>
      <c r="E91" s="64"/>
      <c r="F91" s="158" t="str">
        <f>F12</f>
        <v xml:space="preserve">Liberec </v>
      </c>
      <c r="G91" s="64"/>
      <c r="H91" s="64"/>
      <c r="I91" s="159" t="s">
        <v>27</v>
      </c>
      <c r="J91" s="74" t="str">
        <f>IF(J12="","",J12)</f>
        <v>18. 12. 2017</v>
      </c>
      <c r="K91" s="64"/>
      <c r="L91" s="62"/>
    </row>
    <row r="92" spans="2:20" s="1" customFormat="1" ht="6.95" customHeight="1">
      <c r="B92" s="42"/>
      <c r="C92" s="64"/>
      <c r="D92" s="64"/>
      <c r="E92" s="64"/>
      <c r="F92" s="64"/>
      <c r="G92" s="64"/>
      <c r="H92" s="64"/>
      <c r="I92" s="157"/>
      <c r="J92" s="64"/>
      <c r="K92" s="64"/>
      <c r="L92" s="62"/>
    </row>
    <row r="93" spans="2:20" s="1" customFormat="1" ht="15">
      <c r="B93" s="42"/>
      <c r="C93" s="66" t="s">
        <v>33</v>
      </c>
      <c r="D93" s="64"/>
      <c r="E93" s="64"/>
      <c r="F93" s="158" t="str">
        <f>E15</f>
        <v xml:space="preserve">Statutární město Liberec, nám. Dr. E. Beneše 1 </v>
      </c>
      <c r="G93" s="64"/>
      <c r="H93" s="64"/>
      <c r="I93" s="159" t="s">
        <v>40</v>
      </c>
      <c r="J93" s="158" t="str">
        <f>E21</f>
        <v xml:space="preserve">STORING spol. s r.o. Žitavská 727/16 Liberec 3 </v>
      </c>
      <c r="K93" s="64"/>
      <c r="L93" s="62"/>
    </row>
    <row r="94" spans="2:20" s="1" customFormat="1" ht="14.45" customHeight="1">
      <c r="B94" s="42"/>
      <c r="C94" s="66" t="s">
        <v>38</v>
      </c>
      <c r="D94" s="64"/>
      <c r="E94" s="64"/>
      <c r="F94" s="158" t="str">
        <f>IF(E18="","",E18)</f>
        <v/>
      </c>
      <c r="G94" s="64"/>
      <c r="H94" s="64"/>
      <c r="I94" s="157"/>
      <c r="J94" s="64"/>
      <c r="K94" s="64"/>
      <c r="L94" s="62"/>
    </row>
    <row r="95" spans="2:20" s="1" customFormat="1" ht="10.35" customHeight="1">
      <c r="B95" s="42"/>
      <c r="C95" s="64"/>
      <c r="D95" s="64"/>
      <c r="E95" s="64"/>
      <c r="F95" s="64"/>
      <c r="G95" s="64"/>
      <c r="H95" s="64"/>
      <c r="I95" s="157"/>
      <c r="J95" s="64"/>
      <c r="K95" s="64"/>
      <c r="L95" s="62"/>
    </row>
    <row r="96" spans="2:20" s="8" customFormat="1" ht="29.25" customHeight="1">
      <c r="B96" s="160"/>
      <c r="C96" s="161" t="s">
        <v>131</v>
      </c>
      <c r="D96" s="162" t="s">
        <v>64</v>
      </c>
      <c r="E96" s="162" t="s">
        <v>60</v>
      </c>
      <c r="F96" s="162" t="s">
        <v>132</v>
      </c>
      <c r="G96" s="162" t="s">
        <v>133</v>
      </c>
      <c r="H96" s="162" t="s">
        <v>134</v>
      </c>
      <c r="I96" s="163" t="s">
        <v>135</v>
      </c>
      <c r="J96" s="162" t="s">
        <v>121</v>
      </c>
      <c r="K96" s="164" t="s">
        <v>136</v>
      </c>
      <c r="L96" s="165"/>
      <c r="M96" s="82" t="s">
        <v>137</v>
      </c>
      <c r="N96" s="83" t="s">
        <v>49</v>
      </c>
      <c r="O96" s="83" t="s">
        <v>138</v>
      </c>
      <c r="P96" s="83" t="s">
        <v>139</v>
      </c>
      <c r="Q96" s="83" t="s">
        <v>140</v>
      </c>
      <c r="R96" s="83" t="s">
        <v>141</v>
      </c>
      <c r="S96" s="83" t="s">
        <v>142</v>
      </c>
      <c r="T96" s="84" t="s">
        <v>143</v>
      </c>
    </row>
    <row r="97" spans="2:65" s="1" customFormat="1" ht="29.25" customHeight="1">
      <c r="B97" s="42"/>
      <c r="C97" s="88" t="s">
        <v>122</v>
      </c>
      <c r="D97" s="64"/>
      <c r="E97" s="64"/>
      <c r="F97" s="64"/>
      <c r="G97" s="64"/>
      <c r="H97" s="64"/>
      <c r="I97" s="157"/>
      <c r="J97" s="166">
        <f>BK97</f>
        <v>0</v>
      </c>
      <c r="K97" s="64"/>
      <c r="L97" s="62"/>
      <c r="M97" s="85"/>
      <c r="N97" s="86"/>
      <c r="O97" s="86"/>
      <c r="P97" s="167">
        <f>P98+P409</f>
        <v>0</v>
      </c>
      <c r="Q97" s="86"/>
      <c r="R97" s="167">
        <f>R98+R409</f>
        <v>51.867597169999996</v>
      </c>
      <c r="S97" s="86"/>
      <c r="T97" s="168">
        <f>T98+T409</f>
        <v>76.205432959999996</v>
      </c>
      <c r="AT97" s="24" t="s">
        <v>78</v>
      </c>
      <c r="AU97" s="24" t="s">
        <v>123</v>
      </c>
      <c r="BK97" s="169">
        <f>BK98+BK409</f>
        <v>0</v>
      </c>
    </row>
    <row r="98" spans="2:65" s="9" customFormat="1" ht="37.35" customHeight="1">
      <c r="B98" s="170"/>
      <c r="C98" s="171"/>
      <c r="D98" s="172" t="s">
        <v>78</v>
      </c>
      <c r="E98" s="173" t="s">
        <v>250</v>
      </c>
      <c r="F98" s="173" t="s">
        <v>250</v>
      </c>
      <c r="G98" s="171"/>
      <c r="H98" s="171"/>
      <c r="I98" s="174"/>
      <c r="J98" s="175">
        <f>BK98</f>
        <v>0</v>
      </c>
      <c r="K98" s="171"/>
      <c r="L98" s="176"/>
      <c r="M98" s="177"/>
      <c r="N98" s="178"/>
      <c r="O98" s="178"/>
      <c r="P98" s="179">
        <f>P99+P111+P125+P226+P392+P401+P407</f>
        <v>0</v>
      </c>
      <c r="Q98" s="178"/>
      <c r="R98" s="179">
        <f>R99+R111+R125+R226+R392+R401+R407</f>
        <v>41.751986119999998</v>
      </c>
      <c r="S98" s="178"/>
      <c r="T98" s="180">
        <f>T99+T111+T125+T226+T392+T401+T407</f>
        <v>61.882776999999997</v>
      </c>
      <c r="AR98" s="181" t="s">
        <v>87</v>
      </c>
      <c r="AT98" s="182" t="s">
        <v>78</v>
      </c>
      <c r="AU98" s="182" t="s">
        <v>79</v>
      </c>
      <c r="AY98" s="181" t="s">
        <v>146</v>
      </c>
      <c r="BK98" s="183">
        <f>BK99+BK111+BK125+BK226+BK392+BK401+BK407</f>
        <v>0</v>
      </c>
    </row>
    <row r="99" spans="2:65" s="9" customFormat="1" ht="19.899999999999999" customHeight="1">
      <c r="B99" s="170"/>
      <c r="C99" s="171"/>
      <c r="D99" s="172" t="s">
        <v>78</v>
      </c>
      <c r="E99" s="207" t="s">
        <v>89</v>
      </c>
      <c r="F99" s="207" t="s">
        <v>251</v>
      </c>
      <c r="G99" s="171"/>
      <c r="H99" s="171"/>
      <c r="I99" s="174"/>
      <c r="J99" s="208">
        <f>BK99</f>
        <v>0</v>
      </c>
      <c r="K99" s="171"/>
      <c r="L99" s="176"/>
      <c r="M99" s="177"/>
      <c r="N99" s="178"/>
      <c r="O99" s="178"/>
      <c r="P99" s="179">
        <f>SUM(P100:P110)</f>
        <v>0</v>
      </c>
      <c r="Q99" s="178"/>
      <c r="R99" s="179">
        <f>SUM(R100:R110)</f>
        <v>1.3016007300000001</v>
      </c>
      <c r="S99" s="178"/>
      <c r="T99" s="180">
        <f>SUM(T100:T110)</f>
        <v>0</v>
      </c>
      <c r="AR99" s="181" t="s">
        <v>87</v>
      </c>
      <c r="AT99" s="182" t="s">
        <v>78</v>
      </c>
      <c r="AU99" s="182" t="s">
        <v>87</v>
      </c>
      <c r="AY99" s="181" t="s">
        <v>146</v>
      </c>
      <c r="BK99" s="183">
        <f>SUM(BK100:BK110)</f>
        <v>0</v>
      </c>
    </row>
    <row r="100" spans="2:65" s="1" customFormat="1" ht="16.5" customHeight="1">
      <c r="B100" s="42"/>
      <c r="C100" s="184" t="s">
        <v>87</v>
      </c>
      <c r="D100" s="184" t="s">
        <v>147</v>
      </c>
      <c r="E100" s="185" t="s">
        <v>252</v>
      </c>
      <c r="F100" s="186" t="s">
        <v>253</v>
      </c>
      <c r="G100" s="187" t="s">
        <v>254</v>
      </c>
      <c r="H100" s="188">
        <v>0.29699999999999999</v>
      </c>
      <c r="I100" s="189"/>
      <c r="J100" s="190">
        <f>ROUND(I100*H100,2)</f>
        <v>0</v>
      </c>
      <c r="K100" s="186" t="s">
        <v>255</v>
      </c>
      <c r="L100" s="62"/>
      <c r="M100" s="191" t="s">
        <v>35</v>
      </c>
      <c r="N100" s="192" t="s">
        <v>50</v>
      </c>
      <c r="O100" s="43"/>
      <c r="P100" s="193">
        <f>O100*H100</f>
        <v>0</v>
      </c>
      <c r="Q100" s="193">
        <v>2.45329</v>
      </c>
      <c r="R100" s="193">
        <f>Q100*H100</f>
        <v>0.72862713000000001</v>
      </c>
      <c r="S100" s="193">
        <v>0</v>
      </c>
      <c r="T100" s="194">
        <f>S100*H100</f>
        <v>0</v>
      </c>
      <c r="AR100" s="24" t="s">
        <v>151</v>
      </c>
      <c r="AT100" s="24" t="s">
        <v>147</v>
      </c>
      <c r="AU100" s="24" t="s">
        <v>89</v>
      </c>
      <c r="AY100" s="24" t="s">
        <v>146</v>
      </c>
      <c r="BE100" s="195">
        <f>IF(N100="základní",J100,0)</f>
        <v>0</v>
      </c>
      <c r="BF100" s="195">
        <f>IF(N100="snížená",J100,0)</f>
        <v>0</v>
      </c>
      <c r="BG100" s="195">
        <f>IF(N100="zákl. přenesená",J100,0)</f>
        <v>0</v>
      </c>
      <c r="BH100" s="195">
        <f>IF(N100="sníž. přenesená",J100,0)</f>
        <v>0</v>
      </c>
      <c r="BI100" s="195">
        <f>IF(N100="nulová",J100,0)</f>
        <v>0</v>
      </c>
      <c r="BJ100" s="24" t="s">
        <v>87</v>
      </c>
      <c r="BK100" s="195">
        <f>ROUND(I100*H100,2)</f>
        <v>0</v>
      </c>
      <c r="BL100" s="24" t="s">
        <v>151</v>
      </c>
      <c r="BM100" s="24" t="s">
        <v>256</v>
      </c>
    </row>
    <row r="101" spans="2:65" s="11" customFormat="1" ht="13.5">
      <c r="B101" s="209"/>
      <c r="C101" s="210"/>
      <c r="D101" s="211" t="s">
        <v>257</v>
      </c>
      <c r="E101" s="212" t="s">
        <v>35</v>
      </c>
      <c r="F101" s="213" t="s">
        <v>258</v>
      </c>
      <c r="G101" s="210"/>
      <c r="H101" s="212" t="s">
        <v>35</v>
      </c>
      <c r="I101" s="214"/>
      <c r="J101" s="210"/>
      <c r="K101" s="210"/>
      <c r="L101" s="215"/>
      <c r="M101" s="216"/>
      <c r="N101" s="217"/>
      <c r="O101" s="217"/>
      <c r="P101" s="217"/>
      <c r="Q101" s="217"/>
      <c r="R101" s="217"/>
      <c r="S101" s="217"/>
      <c r="T101" s="218"/>
      <c r="AT101" s="219" t="s">
        <v>257</v>
      </c>
      <c r="AU101" s="219" t="s">
        <v>89</v>
      </c>
      <c r="AV101" s="11" t="s">
        <v>87</v>
      </c>
      <c r="AW101" s="11" t="s">
        <v>42</v>
      </c>
      <c r="AX101" s="11" t="s">
        <v>79</v>
      </c>
      <c r="AY101" s="219" t="s">
        <v>146</v>
      </c>
    </row>
    <row r="102" spans="2:65" s="12" customFormat="1" ht="13.5">
      <c r="B102" s="220"/>
      <c r="C102" s="221"/>
      <c r="D102" s="211" t="s">
        <v>257</v>
      </c>
      <c r="E102" s="222" t="s">
        <v>35</v>
      </c>
      <c r="F102" s="223" t="s">
        <v>259</v>
      </c>
      <c r="G102" s="221"/>
      <c r="H102" s="224">
        <v>0.29699999999999999</v>
      </c>
      <c r="I102" s="225"/>
      <c r="J102" s="221"/>
      <c r="K102" s="221"/>
      <c r="L102" s="226"/>
      <c r="M102" s="227"/>
      <c r="N102" s="228"/>
      <c r="O102" s="228"/>
      <c r="P102" s="228"/>
      <c r="Q102" s="228"/>
      <c r="R102" s="228"/>
      <c r="S102" s="228"/>
      <c r="T102" s="229"/>
      <c r="AT102" s="230" t="s">
        <v>257</v>
      </c>
      <c r="AU102" s="230" t="s">
        <v>89</v>
      </c>
      <c r="AV102" s="12" t="s">
        <v>89</v>
      </c>
      <c r="AW102" s="12" t="s">
        <v>42</v>
      </c>
      <c r="AX102" s="12" t="s">
        <v>87</v>
      </c>
      <c r="AY102" s="230" t="s">
        <v>146</v>
      </c>
    </row>
    <row r="103" spans="2:65" s="1" customFormat="1" ht="16.5" customHeight="1">
      <c r="B103" s="42"/>
      <c r="C103" s="184" t="s">
        <v>89</v>
      </c>
      <c r="D103" s="184" t="s">
        <v>147</v>
      </c>
      <c r="E103" s="185" t="s">
        <v>260</v>
      </c>
      <c r="F103" s="186" t="s">
        <v>261</v>
      </c>
      <c r="G103" s="187" t="s">
        <v>207</v>
      </c>
      <c r="H103" s="188">
        <v>1.02</v>
      </c>
      <c r="I103" s="189"/>
      <c r="J103" s="190">
        <f>ROUND(I103*H103,2)</f>
        <v>0</v>
      </c>
      <c r="K103" s="186" t="s">
        <v>255</v>
      </c>
      <c r="L103" s="62"/>
      <c r="M103" s="191" t="s">
        <v>35</v>
      </c>
      <c r="N103" s="192" t="s">
        <v>50</v>
      </c>
      <c r="O103" s="43"/>
      <c r="P103" s="193">
        <f>O103*H103</f>
        <v>0</v>
      </c>
      <c r="Q103" s="193">
        <v>1.0300000000000001E-3</v>
      </c>
      <c r="R103" s="193">
        <f>Q103*H103</f>
        <v>1.0506000000000001E-3</v>
      </c>
      <c r="S103" s="193">
        <v>0</v>
      </c>
      <c r="T103" s="194">
        <f>S103*H103</f>
        <v>0</v>
      </c>
      <c r="AR103" s="24" t="s">
        <v>151</v>
      </c>
      <c r="AT103" s="24" t="s">
        <v>147</v>
      </c>
      <c r="AU103" s="24" t="s">
        <v>89</v>
      </c>
      <c r="AY103" s="24" t="s">
        <v>146</v>
      </c>
      <c r="BE103" s="195">
        <f>IF(N103="základní",J103,0)</f>
        <v>0</v>
      </c>
      <c r="BF103" s="195">
        <f>IF(N103="snížená",J103,0)</f>
        <v>0</v>
      </c>
      <c r="BG103" s="195">
        <f>IF(N103="zákl. přenesená",J103,0)</f>
        <v>0</v>
      </c>
      <c r="BH103" s="195">
        <f>IF(N103="sníž. přenesená",J103,0)</f>
        <v>0</v>
      </c>
      <c r="BI103" s="195">
        <f>IF(N103="nulová",J103,0)</f>
        <v>0</v>
      </c>
      <c r="BJ103" s="24" t="s">
        <v>87</v>
      </c>
      <c r="BK103" s="195">
        <f>ROUND(I103*H103,2)</f>
        <v>0</v>
      </c>
      <c r="BL103" s="24" t="s">
        <v>151</v>
      </c>
      <c r="BM103" s="24" t="s">
        <v>262</v>
      </c>
    </row>
    <row r="104" spans="2:65" s="11" customFormat="1" ht="13.5">
      <c r="B104" s="209"/>
      <c r="C104" s="210"/>
      <c r="D104" s="211" t="s">
        <v>257</v>
      </c>
      <c r="E104" s="212" t="s">
        <v>35</v>
      </c>
      <c r="F104" s="213" t="s">
        <v>258</v>
      </c>
      <c r="G104" s="210"/>
      <c r="H104" s="212" t="s">
        <v>35</v>
      </c>
      <c r="I104" s="214"/>
      <c r="J104" s="210"/>
      <c r="K104" s="210"/>
      <c r="L104" s="215"/>
      <c r="M104" s="216"/>
      <c r="N104" s="217"/>
      <c r="O104" s="217"/>
      <c r="P104" s="217"/>
      <c r="Q104" s="217"/>
      <c r="R104" s="217"/>
      <c r="S104" s="217"/>
      <c r="T104" s="218"/>
      <c r="AT104" s="219" t="s">
        <v>257</v>
      </c>
      <c r="AU104" s="219" t="s">
        <v>89</v>
      </c>
      <c r="AV104" s="11" t="s">
        <v>87</v>
      </c>
      <c r="AW104" s="11" t="s">
        <v>42</v>
      </c>
      <c r="AX104" s="11" t="s">
        <v>79</v>
      </c>
      <c r="AY104" s="219" t="s">
        <v>146</v>
      </c>
    </row>
    <row r="105" spans="2:65" s="12" customFormat="1" ht="13.5">
      <c r="B105" s="220"/>
      <c r="C105" s="221"/>
      <c r="D105" s="211" t="s">
        <v>257</v>
      </c>
      <c r="E105" s="222" t="s">
        <v>35</v>
      </c>
      <c r="F105" s="223" t="s">
        <v>263</v>
      </c>
      <c r="G105" s="221"/>
      <c r="H105" s="224">
        <v>1.02</v>
      </c>
      <c r="I105" s="225"/>
      <c r="J105" s="221"/>
      <c r="K105" s="221"/>
      <c r="L105" s="226"/>
      <c r="M105" s="227"/>
      <c r="N105" s="228"/>
      <c r="O105" s="228"/>
      <c r="P105" s="228"/>
      <c r="Q105" s="228"/>
      <c r="R105" s="228"/>
      <c r="S105" s="228"/>
      <c r="T105" s="229"/>
      <c r="AT105" s="230" t="s">
        <v>257</v>
      </c>
      <c r="AU105" s="230" t="s">
        <v>89</v>
      </c>
      <c r="AV105" s="12" t="s">
        <v>89</v>
      </c>
      <c r="AW105" s="12" t="s">
        <v>42</v>
      </c>
      <c r="AX105" s="12" t="s">
        <v>87</v>
      </c>
      <c r="AY105" s="230" t="s">
        <v>146</v>
      </c>
    </row>
    <row r="106" spans="2:65" s="1" customFormat="1" ht="16.5" customHeight="1">
      <c r="B106" s="42"/>
      <c r="C106" s="184" t="s">
        <v>154</v>
      </c>
      <c r="D106" s="184" t="s">
        <v>147</v>
      </c>
      <c r="E106" s="185" t="s">
        <v>264</v>
      </c>
      <c r="F106" s="186" t="s">
        <v>265</v>
      </c>
      <c r="G106" s="187" t="s">
        <v>207</v>
      </c>
      <c r="H106" s="188">
        <v>1.02</v>
      </c>
      <c r="I106" s="189"/>
      <c r="J106" s="190">
        <f>ROUND(I106*H106,2)</f>
        <v>0</v>
      </c>
      <c r="K106" s="186" t="s">
        <v>255</v>
      </c>
      <c r="L106" s="62"/>
      <c r="M106" s="191" t="s">
        <v>35</v>
      </c>
      <c r="N106" s="192" t="s">
        <v>50</v>
      </c>
      <c r="O106" s="43"/>
      <c r="P106" s="193">
        <f>O106*H106</f>
        <v>0</v>
      </c>
      <c r="Q106" s="193">
        <v>0</v>
      </c>
      <c r="R106" s="193">
        <f>Q106*H106</f>
        <v>0</v>
      </c>
      <c r="S106" s="193">
        <v>0</v>
      </c>
      <c r="T106" s="194">
        <f>S106*H106</f>
        <v>0</v>
      </c>
      <c r="AR106" s="24" t="s">
        <v>151</v>
      </c>
      <c r="AT106" s="24" t="s">
        <v>147</v>
      </c>
      <c r="AU106" s="24" t="s">
        <v>89</v>
      </c>
      <c r="AY106" s="24" t="s">
        <v>146</v>
      </c>
      <c r="BE106" s="195">
        <f>IF(N106="základní",J106,0)</f>
        <v>0</v>
      </c>
      <c r="BF106" s="195">
        <f>IF(N106="snížená",J106,0)</f>
        <v>0</v>
      </c>
      <c r="BG106" s="195">
        <f>IF(N106="zákl. přenesená",J106,0)</f>
        <v>0</v>
      </c>
      <c r="BH106" s="195">
        <f>IF(N106="sníž. přenesená",J106,0)</f>
        <v>0</v>
      </c>
      <c r="BI106" s="195">
        <f>IF(N106="nulová",J106,0)</f>
        <v>0</v>
      </c>
      <c r="BJ106" s="24" t="s">
        <v>87</v>
      </c>
      <c r="BK106" s="195">
        <f>ROUND(I106*H106,2)</f>
        <v>0</v>
      </c>
      <c r="BL106" s="24" t="s">
        <v>151</v>
      </c>
      <c r="BM106" s="24" t="s">
        <v>266</v>
      </c>
    </row>
    <row r="107" spans="2:65" s="1" customFormat="1" ht="25.5" customHeight="1">
      <c r="B107" s="42"/>
      <c r="C107" s="184" t="s">
        <v>151</v>
      </c>
      <c r="D107" s="184" t="s">
        <v>147</v>
      </c>
      <c r="E107" s="185" t="s">
        <v>267</v>
      </c>
      <c r="F107" s="186" t="s">
        <v>268</v>
      </c>
      <c r="G107" s="187" t="s">
        <v>207</v>
      </c>
      <c r="H107" s="188">
        <v>1.65</v>
      </c>
      <c r="I107" s="189"/>
      <c r="J107" s="190">
        <f>ROUND(I107*H107,2)</f>
        <v>0</v>
      </c>
      <c r="K107" s="186" t="s">
        <v>255</v>
      </c>
      <c r="L107" s="62"/>
      <c r="M107" s="191" t="s">
        <v>35</v>
      </c>
      <c r="N107" s="192" t="s">
        <v>50</v>
      </c>
      <c r="O107" s="43"/>
      <c r="P107" s="193">
        <f>O107*H107</f>
        <v>0</v>
      </c>
      <c r="Q107" s="193">
        <v>0.34661999999999998</v>
      </c>
      <c r="R107" s="193">
        <f>Q107*H107</f>
        <v>0.57192299999999996</v>
      </c>
      <c r="S107" s="193">
        <v>0</v>
      </c>
      <c r="T107" s="194">
        <f>S107*H107</f>
        <v>0</v>
      </c>
      <c r="AR107" s="24" t="s">
        <v>151</v>
      </c>
      <c r="AT107" s="24" t="s">
        <v>147</v>
      </c>
      <c r="AU107" s="24" t="s">
        <v>89</v>
      </c>
      <c r="AY107" s="24" t="s">
        <v>146</v>
      </c>
      <c r="BE107" s="195">
        <f>IF(N107="základní",J107,0)</f>
        <v>0</v>
      </c>
      <c r="BF107" s="195">
        <f>IF(N107="snížená",J107,0)</f>
        <v>0</v>
      </c>
      <c r="BG107" s="195">
        <f>IF(N107="zákl. přenesená",J107,0)</f>
        <v>0</v>
      </c>
      <c r="BH107" s="195">
        <f>IF(N107="sníž. přenesená",J107,0)</f>
        <v>0</v>
      </c>
      <c r="BI107" s="195">
        <f>IF(N107="nulová",J107,0)</f>
        <v>0</v>
      </c>
      <c r="BJ107" s="24" t="s">
        <v>87</v>
      </c>
      <c r="BK107" s="195">
        <f>ROUND(I107*H107,2)</f>
        <v>0</v>
      </c>
      <c r="BL107" s="24" t="s">
        <v>151</v>
      </c>
      <c r="BM107" s="24" t="s">
        <v>269</v>
      </c>
    </row>
    <row r="108" spans="2:65" s="13" customFormat="1" ht="13.5">
      <c r="B108" s="231"/>
      <c r="C108" s="232"/>
      <c r="D108" s="211" t="s">
        <v>257</v>
      </c>
      <c r="E108" s="233" t="s">
        <v>35</v>
      </c>
      <c r="F108" s="234" t="s">
        <v>270</v>
      </c>
      <c r="G108" s="232"/>
      <c r="H108" s="235">
        <v>0</v>
      </c>
      <c r="I108" s="236"/>
      <c r="J108" s="232"/>
      <c r="K108" s="232"/>
      <c r="L108" s="237"/>
      <c r="M108" s="238"/>
      <c r="N108" s="239"/>
      <c r="O108" s="239"/>
      <c r="P108" s="239"/>
      <c r="Q108" s="239"/>
      <c r="R108" s="239"/>
      <c r="S108" s="239"/>
      <c r="T108" s="240"/>
      <c r="AT108" s="241" t="s">
        <v>257</v>
      </c>
      <c r="AU108" s="241" t="s">
        <v>89</v>
      </c>
      <c r="AV108" s="13" t="s">
        <v>154</v>
      </c>
      <c r="AW108" s="13" t="s">
        <v>42</v>
      </c>
      <c r="AX108" s="13" t="s">
        <v>79</v>
      </c>
      <c r="AY108" s="241" t="s">
        <v>146</v>
      </c>
    </row>
    <row r="109" spans="2:65" s="11" customFormat="1" ht="13.5">
      <c r="B109" s="209"/>
      <c r="C109" s="210"/>
      <c r="D109" s="211" t="s">
        <v>257</v>
      </c>
      <c r="E109" s="212" t="s">
        <v>35</v>
      </c>
      <c r="F109" s="213" t="s">
        <v>258</v>
      </c>
      <c r="G109" s="210"/>
      <c r="H109" s="212" t="s">
        <v>35</v>
      </c>
      <c r="I109" s="214"/>
      <c r="J109" s="210"/>
      <c r="K109" s="210"/>
      <c r="L109" s="215"/>
      <c r="M109" s="216"/>
      <c r="N109" s="217"/>
      <c r="O109" s="217"/>
      <c r="P109" s="217"/>
      <c r="Q109" s="217"/>
      <c r="R109" s="217"/>
      <c r="S109" s="217"/>
      <c r="T109" s="218"/>
      <c r="AT109" s="219" t="s">
        <v>257</v>
      </c>
      <c r="AU109" s="219" t="s">
        <v>89</v>
      </c>
      <c r="AV109" s="11" t="s">
        <v>87</v>
      </c>
      <c r="AW109" s="11" t="s">
        <v>42</v>
      </c>
      <c r="AX109" s="11" t="s">
        <v>79</v>
      </c>
      <c r="AY109" s="219" t="s">
        <v>146</v>
      </c>
    </row>
    <row r="110" spans="2:65" s="12" customFormat="1" ht="13.5">
      <c r="B110" s="220"/>
      <c r="C110" s="221"/>
      <c r="D110" s="211" t="s">
        <v>257</v>
      </c>
      <c r="E110" s="222" t="s">
        <v>35</v>
      </c>
      <c r="F110" s="223" t="s">
        <v>271</v>
      </c>
      <c r="G110" s="221"/>
      <c r="H110" s="224">
        <v>1.65</v>
      </c>
      <c r="I110" s="225"/>
      <c r="J110" s="221"/>
      <c r="K110" s="221"/>
      <c r="L110" s="226"/>
      <c r="M110" s="227"/>
      <c r="N110" s="228"/>
      <c r="O110" s="228"/>
      <c r="P110" s="228"/>
      <c r="Q110" s="228"/>
      <c r="R110" s="228"/>
      <c r="S110" s="228"/>
      <c r="T110" s="229"/>
      <c r="AT110" s="230" t="s">
        <v>257</v>
      </c>
      <c r="AU110" s="230" t="s">
        <v>89</v>
      </c>
      <c r="AV110" s="12" t="s">
        <v>89</v>
      </c>
      <c r="AW110" s="12" t="s">
        <v>42</v>
      </c>
      <c r="AX110" s="12" t="s">
        <v>87</v>
      </c>
      <c r="AY110" s="230" t="s">
        <v>146</v>
      </c>
    </row>
    <row r="111" spans="2:65" s="9" customFormat="1" ht="29.85" customHeight="1">
      <c r="B111" s="170"/>
      <c r="C111" s="171"/>
      <c r="D111" s="172" t="s">
        <v>78</v>
      </c>
      <c r="E111" s="207" t="s">
        <v>154</v>
      </c>
      <c r="F111" s="207" t="s">
        <v>272</v>
      </c>
      <c r="G111" s="171"/>
      <c r="H111" s="171"/>
      <c r="I111" s="174"/>
      <c r="J111" s="208">
        <f>BK111</f>
        <v>0</v>
      </c>
      <c r="K111" s="171"/>
      <c r="L111" s="176"/>
      <c r="M111" s="177"/>
      <c r="N111" s="178"/>
      <c r="O111" s="178"/>
      <c r="P111" s="179">
        <f>SUM(P112:P124)</f>
        <v>0</v>
      </c>
      <c r="Q111" s="178"/>
      <c r="R111" s="179">
        <f>SUM(R112:R124)</f>
        <v>0.30652215999999999</v>
      </c>
      <c r="S111" s="178"/>
      <c r="T111" s="180">
        <f>SUM(T112:T124)</f>
        <v>0</v>
      </c>
      <c r="AR111" s="181" t="s">
        <v>87</v>
      </c>
      <c r="AT111" s="182" t="s">
        <v>78</v>
      </c>
      <c r="AU111" s="182" t="s">
        <v>87</v>
      </c>
      <c r="AY111" s="181" t="s">
        <v>146</v>
      </c>
      <c r="BK111" s="183">
        <f>SUM(BK112:BK124)</f>
        <v>0</v>
      </c>
    </row>
    <row r="112" spans="2:65" s="1" customFormat="1" ht="16.5" customHeight="1">
      <c r="B112" s="42"/>
      <c r="C112" s="184" t="s">
        <v>163</v>
      </c>
      <c r="D112" s="184" t="s">
        <v>147</v>
      </c>
      <c r="E112" s="185" t="s">
        <v>273</v>
      </c>
      <c r="F112" s="186" t="s">
        <v>274</v>
      </c>
      <c r="G112" s="187" t="s">
        <v>254</v>
      </c>
      <c r="H112" s="188">
        <v>0.108</v>
      </c>
      <c r="I112" s="189"/>
      <c r="J112" s="190">
        <f>ROUND(I112*H112,2)</f>
        <v>0</v>
      </c>
      <c r="K112" s="186" t="s">
        <v>255</v>
      </c>
      <c r="L112" s="62"/>
      <c r="M112" s="191" t="s">
        <v>35</v>
      </c>
      <c r="N112" s="192" t="s">
        <v>50</v>
      </c>
      <c r="O112" s="43"/>
      <c r="P112" s="193">
        <f>O112*H112</f>
        <v>0</v>
      </c>
      <c r="Q112" s="193">
        <v>1.94302</v>
      </c>
      <c r="R112" s="193">
        <f>Q112*H112</f>
        <v>0.20984616</v>
      </c>
      <c r="S112" s="193">
        <v>0</v>
      </c>
      <c r="T112" s="194">
        <f>S112*H112</f>
        <v>0</v>
      </c>
      <c r="AR112" s="24" t="s">
        <v>151</v>
      </c>
      <c r="AT112" s="24" t="s">
        <v>147</v>
      </c>
      <c r="AU112" s="24" t="s">
        <v>89</v>
      </c>
      <c r="AY112" s="24" t="s">
        <v>146</v>
      </c>
      <c r="BE112" s="195">
        <f>IF(N112="základní",J112,0)</f>
        <v>0</v>
      </c>
      <c r="BF112" s="195">
        <f>IF(N112="snížená",J112,0)</f>
        <v>0</v>
      </c>
      <c r="BG112" s="195">
        <f>IF(N112="zákl. přenesená",J112,0)</f>
        <v>0</v>
      </c>
      <c r="BH112" s="195">
        <f>IF(N112="sníž. přenesená",J112,0)</f>
        <v>0</v>
      </c>
      <c r="BI112" s="195">
        <f>IF(N112="nulová",J112,0)</f>
        <v>0</v>
      </c>
      <c r="BJ112" s="24" t="s">
        <v>87</v>
      </c>
      <c r="BK112" s="195">
        <f>ROUND(I112*H112,2)</f>
        <v>0</v>
      </c>
      <c r="BL112" s="24" t="s">
        <v>151</v>
      </c>
      <c r="BM112" s="24" t="s">
        <v>275</v>
      </c>
    </row>
    <row r="113" spans="2:65" s="11" customFormat="1" ht="13.5">
      <c r="B113" s="209"/>
      <c r="C113" s="210"/>
      <c r="D113" s="211" t="s">
        <v>257</v>
      </c>
      <c r="E113" s="212" t="s">
        <v>35</v>
      </c>
      <c r="F113" s="213" t="s">
        <v>258</v>
      </c>
      <c r="G113" s="210"/>
      <c r="H113" s="212" t="s">
        <v>35</v>
      </c>
      <c r="I113" s="214"/>
      <c r="J113" s="210"/>
      <c r="K113" s="210"/>
      <c r="L113" s="215"/>
      <c r="M113" s="216"/>
      <c r="N113" s="217"/>
      <c r="O113" s="217"/>
      <c r="P113" s="217"/>
      <c r="Q113" s="217"/>
      <c r="R113" s="217"/>
      <c r="S113" s="217"/>
      <c r="T113" s="218"/>
      <c r="AT113" s="219" t="s">
        <v>257</v>
      </c>
      <c r="AU113" s="219" t="s">
        <v>89</v>
      </c>
      <c r="AV113" s="11" t="s">
        <v>87</v>
      </c>
      <c r="AW113" s="11" t="s">
        <v>42</v>
      </c>
      <c r="AX113" s="11" t="s">
        <v>79</v>
      </c>
      <c r="AY113" s="219" t="s">
        <v>146</v>
      </c>
    </row>
    <row r="114" spans="2:65" s="12" customFormat="1" ht="13.5">
      <c r="B114" s="220"/>
      <c r="C114" s="221"/>
      <c r="D114" s="211" t="s">
        <v>257</v>
      </c>
      <c r="E114" s="222" t="s">
        <v>35</v>
      </c>
      <c r="F114" s="223" t="s">
        <v>276</v>
      </c>
      <c r="G114" s="221"/>
      <c r="H114" s="224">
        <v>5.3999999999999999E-2</v>
      </c>
      <c r="I114" s="225"/>
      <c r="J114" s="221"/>
      <c r="K114" s="221"/>
      <c r="L114" s="226"/>
      <c r="M114" s="227"/>
      <c r="N114" s="228"/>
      <c r="O114" s="228"/>
      <c r="P114" s="228"/>
      <c r="Q114" s="228"/>
      <c r="R114" s="228"/>
      <c r="S114" s="228"/>
      <c r="T114" s="229"/>
      <c r="AT114" s="230" t="s">
        <v>257</v>
      </c>
      <c r="AU114" s="230" t="s">
        <v>89</v>
      </c>
      <c r="AV114" s="12" t="s">
        <v>89</v>
      </c>
      <c r="AW114" s="12" t="s">
        <v>42</v>
      </c>
      <c r="AX114" s="12" t="s">
        <v>79</v>
      </c>
      <c r="AY114" s="230" t="s">
        <v>146</v>
      </c>
    </row>
    <row r="115" spans="2:65" s="12" customFormat="1" ht="13.5">
      <c r="B115" s="220"/>
      <c r="C115" s="221"/>
      <c r="D115" s="211" t="s">
        <v>257</v>
      </c>
      <c r="E115" s="222" t="s">
        <v>35</v>
      </c>
      <c r="F115" s="223" t="s">
        <v>277</v>
      </c>
      <c r="G115" s="221"/>
      <c r="H115" s="224">
        <v>5.3999999999999999E-2</v>
      </c>
      <c r="I115" s="225"/>
      <c r="J115" s="221"/>
      <c r="K115" s="221"/>
      <c r="L115" s="226"/>
      <c r="M115" s="227"/>
      <c r="N115" s="228"/>
      <c r="O115" s="228"/>
      <c r="P115" s="228"/>
      <c r="Q115" s="228"/>
      <c r="R115" s="228"/>
      <c r="S115" s="228"/>
      <c r="T115" s="229"/>
      <c r="AT115" s="230" t="s">
        <v>257</v>
      </c>
      <c r="AU115" s="230" t="s">
        <v>89</v>
      </c>
      <c r="AV115" s="12" t="s">
        <v>89</v>
      </c>
      <c r="AW115" s="12" t="s">
        <v>42</v>
      </c>
      <c r="AX115" s="12" t="s">
        <v>79</v>
      </c>
      <c r="AY115" s="230" t="s">
        <v>146</v>
      </c>
    </row>
    <row r="116" spans="2:65" s="14" customFormat="1" ht="13.5">
      <c r="B116" s="242"/>
      <c r="C116" s="243"/>
      <c r="D116" s="211" t="s">
        <v>257</v>
      </c>
      <c r="E116" s="244" t="s">
        <v>35</v>
      </c>
      <c r="F116" s="245" t="s">
        <v>278</v>
      </c>
      <c r="G116" s="243"/>
      <c r="H116" s="246">
        <v>0.108</v>
      </c>
      <c r="I116" s="247"/>
      <c r="J116" s="243"/>
      <c r="K116" s="243"/>
      <c r="L116" s="248"/>
      <c r="M116" s="249"/>
      <c r="N116" s="250"/>
      <c r="O116" s="250"/>
      <c r="P116" s="250"/>
      <c r="Q116" s="250"/>
      <c r="R116" s="250"/>
      <c r="S116" s="250"/>
      <c r="T116" s="251"/>
      <c r="AT116" s="252" t="s">
        <v>257</v>
      </c>
      <c r="AU116" s="252" t="s">
        <v>89</v>
      </c>
      <c r="AV116" s="14" t="s">
        <v>151</v>
      </c>
      <c r="AW116" s="14" t="s">
        <v>42</v>
      </c>
      <c r="AX116" s="14" t="s">
        <v>87</v>
      </c>
      <c r="AY116" s="252" t="s">
        <v>146</v>
      </c>
    </row>
    <row r="117" spans="2:65" s="1" customFormat="1" ht="25.5" customHeight="1">
      <c r="B117" s="42"/>
      <c r="C117" s="184" t="s">
        <v>157</v>
      </c>
      <c r="D117" s="184" t="s">
        <v>147</v>
      </c>
      <c r="E117" s="185" t="s">
        <v>279</v>
      </c>
      <c r="F117" s="186" t="s">
        <v>280</v>
      </c>
      <c r="G117" s="187" t="s">
        <v>281</v>
      </c>
      <c r="H117" s="188">
        <v>5.6000000000000001E-2</v>
      </c>
      <c r="I117" s="189"/>
      <c r="J117" s="190">
        <f>ROUND(I117*H117,2)</f>
        <v>0</v>
      </c>
      <c r="K117" s="186" t="s">
        <v>255</v>
      </c>
      <c r="L117" s="62"/>
      <c r="M117" s="191" t="s">
        <v>35</v>
      </c>
      <c r="N117" s="192" t="s">
        <v>50</v>
      </c>
      <c r="O117" s="43"/>
      <c r="P117" s="193">
        <f>O117*H117</f>
        <v>0</v>
      </c>
      <c r="Q117" s="193">
        <v>1.0900000000000001</v>
      </c>
      <c r="R117" s="193">
        <f>Q117*H117</f>
        <v>6.1040000000000004E-2</v>
      </c>
      <c r="S117" s="193">
        <v>0</v>
      </c>
      <c r="T117" s="194">
        <f>S117*H117</f>
        <v>0</v>
      </c>
      <c r="AR117" s="24" t="s">
        <v>151</v>
      </c>
      <c r="AT117" s="24" t="s">
        <v>147</v>
      </c>
      <c r="AU117" s="24" t="s">
        <v>89</v>
      </c>
      <c r="AY117" s="24" t="s">
        <v>146</v>
      </c>
      <c r="BE117" s="195">
        <f>IF(N117="základní",J117,0)</f>
        <v>0</v>
      </c>
      <c r="BF117" s="195">
        <f>IF(N117="snížená",J117,0)</f>
        <v>0</v>
      </c>
      <c r="BG117" s="195">
        <f>IF(N117="zákl. přenesená",J117,0)</f>
        <v>0</v>
      </c>
      <c r="BH117" s="195">
        <f>IF(N117="sníž. přenesená",J117,0)</f>
        <v>0</v>
      </c>
      <c r="BI117" s="195">
        <f>IF(N117="nulová",J117,0)</f>
        <v>0</v>
      </c>
      <c r="BJ117" s="24" t="s">
        <v>87</v>
      </c>
      <c r="BK117" s="195">
        <f>ROUND(I117*H117,2)</f>
        <v>0</v>
      </c>
      <c r="BL117" s="24" t="s">
        <v>151</v>
      </c>
      <c r="BM117" s="24" t="s">
        <v>282</v>
      </c>
    </row>
    <row r="118" spans="2:65" s="11" customFormat="1" ht="13.5">
      <c r="B118" s="209"/>
      <c r="C118" s="210"/>
      <c r="D118" s="211" t="s">
        <v>257</v>
      </c>
      <c r="E118" s="212" t="s">
        <v>35</v>
      </c>
      <c r="F118" s="213" t="s">
        <v>258</v>
      </c>
      <c r="G118" s="210"/>
      <c r="H118" s="212" t="s">
        <v>35</v>
      </c>
      <c r="I118" s="214"/>
      <c r="J118" s="210"/>
      <c r="K118" s="210"/>
      <c r="L118" s="215"/>
      <c r="M118" s="216"/>
      <c r="N118" s="217"/>
      <c r="O118" s="217"/>
      <c r="P118" s="217"/>
      <c r="Q118" s="217"/>
      <c r="R118" s="217"/>
      <c r="S118" s="217"/>
      <c r="T118" s="218"/>
      <c r="AT118" s="219" t="s">
        <v>257</v>
      </c>
      <c r="AU118" s="219" t="s">
        <v>89</v>
      </c>
      <c r="AV118" s="11" t="s">
        <v>87</v>
      </c>
      <c r="AW118" s="11" t="s">
        <v>42</v>
      </c>
      <c r="AX118" s="11" t="s">
        <v>79</v>
      </c>
      <c r="AY118" s="219" t="s">
        <v>146</v>
      </c>
    </row>
    <row r="119" spans="2:65" s="11" customFormat="1" ht="13.5">
      <c r="B119" s="209"/>
      <c r="C119" s="210"/>
      <c r="D119" s="211" t="s">
        <v>257</v>
      </c>
      <c r="E119" s="212" t="s">
        <v>35</v>
      </c>
      <c r="F119" s="213" t="s">
        <v>283</v>
      </c>
      <c r="G119" s="210"/>
      <c r="H119" s="212" t="s">
        <v>35</v>
      </c>
      <c r="I119" s="214"/>
      <c r="J119" s="210"/>
      <c r="K119" s="210"/>
      <c r="L119" s="215"/>
      <c r="M119" s="216"/>
      <c r="N119" s="217"/>
      <c r="O119" s="217"/>
      <c r="P119" s="217"/>
      <c r="Q119" s="217"/>
      <c r="R119" s="217"/>
      <c r="S119" s="217"/>
      <c r="T119" s="218"/>
      <c r="AT119" s="219" t="s">
        <v>257</v>
      </c>
      <c r="AU119" s="219" t="s">
        <v>89</v>
      </c>
      <c r="AV119" s="11" t="s">
        <v>87</v>
      </c>
      <c r="AW119" s="11" t="s">
        <v>42</v>
      </c>
      <c r="AX119" s="11" t="s">
        <v>79</v>
      </c>
      <c r="AY119" s="219" t="s">
        <v>146</v>
      </c>
    </row>
    <row r="120" spans="2:65" s="12" customFormat="1" ht="13.5">
      <c r="B120" s="220"/>
      <c r="C120" s="221"/>
      <c r="D120" s="211" t="s">
        <v>257</v>
      </c>
      <c r="E120" s="222" t="s">
        <v>35</v>
      </c>
      <c r="F120" s="223" t="s">
        <v>284</v>
      </c>
      <c r="G120" s="221"/>
      <c r="H120" s="224">
        <v>4.3999999999999997E-2</v>
      </c>
      <c r="I120" s="225"/>
      <c r="J120" s="221"/>
      <c r="K120" s="221"/>
      <c r="L120" s="226"/>
      <c r="M120" s="227"/>
      <c r="N120" s="228"/>
      <c r="O120" s="228"/>
      <c r="P120" s="228"/>
      <c r="Q120" s="228"/>
      <c r="R120" s="228"/>
      <c r="S120" s="228"/>
      <c r="T120" s="229"/>
      <c r="AT120" s="230" t="s">
        <v>257</v>
      </c>
      <c r="AU120" s="230" t="s">
        <v>89</v>
      </c>
      <c r="AV120" s="12" t="s">
        <v>89</v>
      </c>
      <c r="AW120" s="12" t="s">
        <v>42</v>
      </c>
      <c r="AX120" s="12" t="s">
        <v>79</v>
      </c>
      <c r="AY120" s="230" t="s">
        <v>146</v>
      </c>
    </row>
    <row r="121" spans="2:65" s="12" customFormat="1" ht="13.5">
      <c r="B121" s="220"/>
      <c r="C121" s="221"/>
      <c r="D121" s="211" t="s">
        <v>257</v>
      </c>
      <c r="E121" s="222" t="s">
        <v>35</v>
      </c>
      <c r="F121" s="223" t="s">
        <v>285</v>
      </c>
      <c r="G121" s="221"/>
      <c r="H121" s="224">
        <v>1.2E-2</v>
      </c>
      <c r="I121" s="225"/>
      <c r="J121" s="221"/>
      <c r="K121" s="221"/>
      <c r="L121" s="226"/>
      <c r="M121" s="227"/>
      <c r="N121" s="228"/>
      <c r="O121" s="228"/>
      <c r="P121" s="228"/>
      <c r="Q121" s="228"/>
      <c r="R121" s="228"/>
      <c r="S121" s="228"/>
      <c r="T121" s="229"/>
      <c r="AT121" s="230" t="s">
        <v>257</v>
      </c>
      <c r="AU121" s="230" t="s">
        <v>89</v>
      </c>
      <c r="AV121" s="12" t="s">
        <v>89</v>
      </c>
      <c r="AW121" s="12" t="s">
        <v>42</v>
      </c>
      <c r="AX121" s="12" t="s">
        <v>79</v>
      </c>
      <c r="AY121" s="230" t="s">
        <v>146</v>
      </c>
    </row>
    <row r="122" spans="2:65" s="14" customFormat="1" ht="13.5">
      <c r="B122" s="242"/>
      <c r="C122" s="243"/>
      <c r="D122" s="211" t="s">
        <v>257</v>
      </c>
      <c r="E122" s="244" t="s">
        <v>35</v>
      </c>
      <c r="F122" s="245" t="s">
        <v>278</v>
      </c>
      <c r="G122" s="243"/>
      <c r="H122" s="246">
        <v>5.6000000000000001E-2</v>
      </c>
      <c r="I122" s="247"/>
      <c r="J122" s="243"/>
      <c r="K122" s="243"/>
      <c r="L122" s="248"/>
      <c r="M122" s="249"/>
      <c r="N122" s="250"/>
      <c r="O122" s="250"/>
      <c r="P122" s="250"/>
      <c r="Q122" s="250"/>
      <c r="R122" s="250"/>
      <c r="S122" s="250"/>
      <c r="T122" s="251"/>
      <c r="AT122" s="252" t="s">
        <v>257</v>
      </c>
      <c r="AU122" s="252" t="s">
        <v>89</v>
      </c>
      <c r="AV122" s="14" t="s">
        <v>151</v>
      </c>
      <c r="AW122" s="14" t="s">
        <v>42</v>
      </c>
      <c r="AX122" s="14" t="s">
        <v>87</v>
      </c>
      <c r="AY122" s="252" t="s">
        <v>146</v>
      </c>
    </row>
    <row r="123" spans="2:65" s="1" customFormat="1" ht="25.5" customHeight="1">
      <c r="B123" s="42"/>
      <c r="C123" s="184" t="s">
        <v>171</v>
      </c>
      <c r="D123" s="184" t="s">
        <v>147</v>
      </c>
      <c r="E123" s="185" t="s">
        <v>286</v>
      </c>
      <c r="F123" s="186" t="s">
        <v>287</v>
      </c>
      <c r="G123" s="187" t="s">
        <v>207</v>
      </c>
      <c r="H123" s="188">
        <v>0.2</v>
      </c>
      <c r="I123" s="189"/>
      <c r="J123" s="190">
        <f>ROUND(I123*H123,2)</f>
        <v>0</v>
      </c>
      <c r="K123" s="186" t="s">
        <v>255</v>
      </c>
      <c r="L123" s="62"/>
      <c r="M123" s="191" t="s">
        <v>35</v>
      </c>
      <c r="N123" s="192" t="s">
        <v>50</v>
      </c>
      <c r="O123" s="43"/>
      <c r="P123" s="193">
        <f>O123*H123</f>
        <v>0</v>
      </c>
      <c r="Q123" s="193">
        <v>0.17818000000000001</v>
      </c>
      <c r="R123" s="193">
        <f>Q123*H123</f>
        <v>3.5636000000000001E-2</v>
      </c>
      <c r="S123" s="193">
        <v>0</v>
      </c>
      <c r="T123" s="194">
        <f>S123*H123</f>
        <v>0</v>
      </c>
      <c r="AR123" s="24" t="s">
        <v>151</v>
      </c>
      <c r="AT123" s="24" t="s">
        <v>147</v>
      </c>
      <c r="AU123" s="24" t="s">
        <v>89</v>
      </c>
      <c r="AY123" s="24" t="s">
        <v>146</v>
      </c>
      <c r="BE123" s="195">
        <f>IF(N123="základní",J123,0)</f>
        <v>0</v>
      </c>
      <c r="BF123" s="195">
        <f>IF(N123="snížená",J123,0)</f>
        <v>0</v>
      </c>
      <c r="BG123" s="195">
        <f>IF(N123="zákl. přenesená",J123,0)</f>
        <v>0</v>
      </c>
      <c r="BH123" s="195">
        <f>IF(N123="sníž. přenesená",J123,0)</f>
        <v>0</v>
      </c>
      <c r="BI123" s="195">
        <f>IF(N123="nulová",J123,0)</f>
        <v>0</v>
      </c>
      <c r="BJ123" s="24" t="s">
        <v>87</v>
      </c>
      <c r="BK123" s="195">
        <f>ROUND(I123*H123,2)</f>
        <v>0</v>
      </c>
      <c r="BL123" s="24" t="s">
        <v>151</v>
      </c>
      <c r="BM123" s="24" t="s">
        <v>288</v>
      </c>
    </row>
    <row r="124" spans="2:65" s="12" customFormat="1" ht="13.5">
      <c r="B124" s="220"/>
      <c r="C124" s="221"/>
      <c r="D124" s="211" t="s">
        <v>257</v>
      </c>
      <c r="E124" s="222" t="s">
        <v>35</v>
      </c>
      <c r="F124" s="223" t="s">
        <v>289</v>
      </c>
      <c r="G124" s="221"/>
      <c r="H124" s="224">
        <v>0.2</v>
      </c>
      <c r="I124" s="225"/>
      <c r="J124" s="221"/>
      <c r="K124" s="221"/>
      <c r="L124" s="226"/>
      <c r="M124" s="227"/>
      <c r="N124" s="228"/>
      <c r="O124" s="228"/>
      <c r="P124" s="228"/>
      <c r="Q124" s="228"/>
      <c r="R124" s="228"/>
      <c r="S124" s="228"/>
      <c r="T124" s="229"/>
      <c r="AT124" s="230" t="s">
        <v>257</v>
      </c>
      <c r="AU124" s="230" t="s">
        <v>89</v>
      </c>
      <c r="AV124" s="12" t="s">
        <v>89</v>
      </c>
      <c r="AW124" s="12" t="s">
        <v>42</v>
      </c>
      <c r="AX124" s="12" t="s">
        <v>87</v>
      </c>
      <c r="AY124" s="230" t="s">
        <v>146</v>
      </c>
    </row>
    <row r="125" spans="2:65" s="9" customFormat="1" ht="29.85" customHeight="1">
      <c r="B125" s="170"/>
      <c r="C125" s="171"/>
      <c r="D125" s="172" t="s">
        <v>78</v>
      </c>
      <c r="E125" s="207" t="s">
        <v>157</v>
      </c>
      <c r="F125" s="207" t="s">
        <v>290</v>
      </c>
      <c r="G125" s="171"/>
      <c r="H125" s="171"/>
      <c r="I125" s="174"/>
      <c r="J125" s="208">
        <f>BK125</f>
        <v>0</v>
      </c>
      <c r="K125" s="171"/>
      <c r="L125" s="176"/>
      <c r="M125" s="177"/>
      <c r="N125" s="178"/>
      <c r="O125" s="178"/>
      <c r="P125" s="179">
        <f>SUM(P126:P225)</f>
        <v>0</v>
      </c>
      <c r="Q125" s="178"/>
      <c r="R125" s="179">
        <f>SUM(R126:R225)</f>
        <v>24.747807029999997</v>
      </c>
      <c r="S125" s="178"/>
      <c r="T125" s="180">
        <f>SUM(T126:T225)</f>
        <v>0</v>
      </c>
      <c r="AR125" s="181" t="s">
        <v>87</v>
      </c>
      <c r="AT125" s="182" t="s">
        <v>78</v>
      </c>
      <c r="AU125" s="182" t="s">
        <v>87</v>
      </c>
      <c r="AY125" s="181" t="s">
        <v>146</v>
      </c>
      <c r="BK125" s="183">
        <f>SUM(BK126:BK225)</f>
        <v>0</v>
      </c>
    </row>
    <row r="126" spans="2:65" s="1" customFormat="1" ht="25.5" customHeight="1">
      <c r="B126" s="42"/>
      <c r="C126" s="184" t="s">
        <v>162</v>
      </c>
      <c r="D126" s="184" t="s">
        <v>147</v>
      </c>
      <c r="E126" s="185" t="s">
        <v>291</v>
      </c>
      <c r="F126" s="186" t="s">
        <v>292</v>
      </c>
      <c r="G126" s="187" t="s">
        <v>207</v>
      </c>
      <c r="H126" s="188">
        <v>140.25</v>
      </c>
      <c r="I126" s="189"/>
      <c r="J126" s="190">
        <f>ROUND(I126*H126,2)</f>
        <v>0</v>
      </c>
      <c r="K126" s="186" t="s">
        <v>255</v>
      </c>
      <c r="L126" s="62"/>
      <c r="M126" s="191" t="s">
        <v>35</v>
      </c>
      <c r="N126" s="192" t="s">
        <v>50</v>
      </c>
      <c r="O126" s="43"/>
      <c r="P126" s="193">
        <f>O126*H126</f>
        <v>0</v>
      </c>
      <c r="Q126" s="193">
        <v>5.7000000000000002E-3</v>
      </c>
      <c r="R126" s="193">
        <f>Q126*H126</f>
        <v>0.79942500000000005</v>
      </c>
      <c r="S126" s="193">
        <v>0</v>
      </c>
      <c r="T126" s="194">
        <f>S126*H126</f>
        <v>0</v>
      </c>
      <c r="AR126" s="24" t="s">
        <v>151</v>
      </c>
      <c r="AT126" s="24" t="s">
        <v>147</v>
      </c>
      <c r="AU126" s="24" t="s">
        <v>89</v>
      </c>
      <c r="AY126" s="24" t="s">
        <v>146</v>
      </c>
      <c r="BE126" s="195">
        <f>IF(N126="základní",J126,0)</f>
        <v>0</v>
      </c>
      <c r="BF126" s="195">
        <f>IF(N126="snížená",J126,0)</f>
        <v>0</v>
      </c>
      <c r="BG126" s="195">
        <f>IF(N126="zákl. přenesená",J126,0)</f>
        <v>0</v>
      </c>
      <c r="BH126" s="195">
        <f>IF(N126="sníž. přenesená",J126,0)</f>
        <v>0</v>
      </c>
      <c r="BI126" s="195">
        <f>IF(N126="nulová",J126,0)</f>
        <v>0</v>
      </c>
      <c r="BJ126" s="24" t="s">
        <v>87</v>
      </c>
      <c r="BK126" s="195">
        <f>ROUND(I126*H126,2)</f>
        <v>0</v>
      </c>
      <c r="BL126" s="24" t="s">
        <v>151</v>
      </c>
      <c r="BM126" s="24" t="s">
        <v>293</v>
      </c>
    </row>
    <row r="127" spans="2:65" s="11" customFormat="1" ht="13.5">
      <c r="B127" s="209"/>
      <c r="C127" s="210"/>
      <c r="D127" s="211" t="s">
        <v>257</v>
      </c>
      <c r="E127" s="212" t="s">
        <v>35</v>
      </c>
      <c r="F127" s="213" t="s">
        <v>294</v>
      </c>
      <c r="G127" s="210"/>
      <c r="H127" s="212" t="s">
        <v>35</v>
      </c>
      <c r="I127" s="214"/>
      <c r="J127" s="210"/>
      <c r="K127" s="210"/>
      <c r="L127" s="215"/>
      <c r="M127" s="216"/>
      <c r="N127" s="217"/>
      <c r="O127" s="217"/>
      <c r="P127" s="217"/>
      <c r="Q127" s="217"/>
      <c r="R127" s="217"/>
      <c r="S127" s="217"/>
      <c r="T127" s="218"/>
      <c r="AT127" s="219" t="s">
        <v>257</v>
      </c>
      <c r="AU127" s="219" t="s">
        <v>89</v>
      </c>
      <c r="AV127" s="11" t="s">
        <v>87</v>
      </c>
      <c r="AW127" s="11" t="s">
        <v>42</v>
      </c>
      <c r="AX127" s="11" t="s">
        <v>79</v>
      </c>
      <c r="AY127" s="219" t="s">
        <v>146</v>
      </c>
    </row>
    <row r="128" spans="2:65" s="12" customFormat="1" ht="13.5">
      <c r="B128" s="220"/>
      <c r="C128" s="221"/>
      <c r="D128" s="211" t="s">
        <v>257</v>
      </c>
      <c r="E128" s="222" t="s">
        <v>35</v>
      </c>
      <c r="F128" s="223" t="s">
        <v>295</v>
      </c>
      <c r="G128" s="221"/>
      <c r="H128" s="224">
        <v>6</v>
      </c>
      <c r="I128" s="225"/>
      <c r="J128" s="221"/>
      <c r="K128" s="221"/>
      <c r="L128" s="226"/>
      <c r="M128" s="227"/>
      <c r="N128" s="228"/>
      <c r="O128" s="228"/>
      <c r="P128" s="228"/>
      <c r="Q128" s="228"/>
      <c r="R128" s="228"/>
      <c r="S128" s="228"/>
      <c r="T128" s="229"/>
      <c r="AT128" s="230" t="s">
        <v>257</v>
      </c>
      <c r="AU128" s="230" t="s">
        <v>89</v>
      </c>
      <c r="AV128" s="12" t="s">
        <v>89</v>
      </c>
      <c r="AW128" s="12" t="s">
        <v>42</v>
      </c>
      <c r="AX128" s="12" t="s">
        <v>79</v>
      </c>
      <c r="AY128" s="230" t="s">
        <v>146</v>
      </c>
    </row>
    <row r="129" spans="2:51" s="12" customFormat="1" ht="13.5">
      <c r="B129" s="220"/>
      <c r="C129" s="221"/>
      <c r="D129" s="211" t="s">
        <v>257</v>
      </c>
      <c r="E129" s="222" t="s">
        <v>35</v>
      </c>
      <c r="F129" s="223" t="s">
        <v>296</v>
      </c>
      <c r="G129" s="221"/>
      <c r="H129" s="224">
        <v>30.93</v>
      </c>
      <c r="I129" s="225"/>
      <c r="J129" s="221"/>
      <c r="K129" s="221"/>
      <c r="L129" s="226"/>
      <c r="M129" s="227"/>
      <c r="N129" s="228"/>
      <c r="O129" s="228"/>
      <c r="P129" s="228"/>
      <c r="Q129" s="228"/>
      <c r="R129" s="228"/>
      <c r="S129" s="228"/>
      <c r="T129" s="229"/>
      <c r="AT129" s="230" t="s">
        <v>257</v>
      </c>
      <c r="AU129" s="230" t="s">
        <v>89</v>
      </c>
      <c r="AV129" s="12" t="s">
        <v>89</v>
      </c>
      <c r="AW129" s="12" t="s">
        <v>42</v>
      </c>
      <c r="AX129" s="12" t="s">
        <v>79</v>
      </c>
      <c r="AY129" s="230" t="s">
        <v>146</v>
      </c>
    </row>
    <row r="130" spans="2:51" s="11" customFormat="1" ht="13.5">
      <c r="B130" s="209"/>
      <c r="C130" s="210"/>
      <c r="D130" s="211" t="s">
        <v>257</v>
      </c>
      <c r="E130" s="212" t="s">
        <v>35</v>
      </c>
      <c r="F130" s="213" t="s">
        <v>297</v>
      </c>
      <c r="G130" s="210"/>
      <c r="H130" s="212" t="s">
        <v>35</v>
      </c>
      <c r="I130" s="214"/>
      <c r="J130" s="210"/>
      <c r="K130" s="210"/>
      <c r="L130" s="215"/>
      <c r="M130" s="216"/>
      <c r="N130" s="217"/>
      <c r="O130" s="217"/>
      <c r="P130" s="217"/>
      <c r="Q130" s="217"/>
      <c r="R130" s="217"/>
      <c r="S130" s="217"/>
      <c r="T130" s="218"/>
      <c r="AT130" s="219" t="s">
        <v>257</v>
      </c>
      <c r="AU130" s="219" t="s">
        <v>89</v>
      </c>
      <c r="AV130" s="11" t="s">
        <v>87</v>
      </c>
      <c r="AW130" s="11" t="s">
        <v>42</v>
      </c>
      <c r="AX130" s="11" t="s">
        <v>79</v>
      </c>
      <c r="AY130" s="219" t="s">
        <v>146</v>
      </c>
    </row>
    <row r="131" spans="2:51" s="12" customFormat="1" ht="13.5">
      <c r="B131" s="220"/>
      <c r="C131" s="221"/>
      <c r="D131" s="211" t="s">
        <v>257</v>
      </c>
      <c r="E131" s="222" t="s">
        <v>35</v>
      </c>
      <c r="F131" s="223" t="s">
        <v>298</v>
      </c>
      <c r="G131" s="221"/>
      <c r="H131" s="224">
        <v>12.58</v>
      </c>
      <c r="I131" s="225"/>
      <c r="J131" s="221"/>
      <c r="K131" s="221"/>
      <c r="L131" s="226"/>
      <c r="M131" s="227"/>
      <c r="N131" s="228"/>
      <c r="O131" s="228"/>
      <c r="P131" s="228"/>
      <c r="Q131" s="228"/>
      <c r="R131" s="228"/>
      <c r="S131" s="228"/>
      <c r="T131" s="229"/>
      <c r="AT131" s="230" t="s">
        <v>257</v>
      </c>
      <c r="AU131" s="230" t="s">
        <v>89</v>
      </c>
      <c r="AV131" s="12" t="s">
        <v>89</v>
      </c>
      <c r="AW131" s="12" t="s">
        <v>42</v>
      </c>
      <c r="AX131" s="12" t="s">
        <v>79</v>
      </c>
      <c r="AY131" s="230" t="s">
        <v>146</v>
      </c>
    </row>
    <row r="132" spans="2:51" s="12" customFormat="1" ht="13.5">
      <c r="B132" s="220"/>
      <c r="C132" s="221"/>
      <c r="D132" s="211" t="s">
        <v>257</v>
      </c>
      <c r="E132" s="222" t="s">
        <v>35</v>
      </c>
      <c r="F132" s="223" t="s">
        <v>299</v>
      </c>
      <c r="G132" s="221"/>
      <c r="H132" s="224">
        <v>35.58</v>
      </c>
      <c r="I132" s="225"/>
      <c r="J132" s="221"/>
      <c r="K132" s="221"/>
      <c r="L132" s="226"/>
      <c r="M132" s="227"/>
      <c r="N132" s="228"/>
      <c r="O132" s="228"/>
      <c r="P132" s="228"/>
      <c r="Q132" s="228"/>
      <c r="R132" s="228"/>
      <c r="S132" s="228"/>
      <c r="T132" s="229"/>
      <c r="AT132" s="230" t="s">
        <v>257</v>
      </c>
      <c r="AU132" s="230" t="s">
        <v>89</v>
      </c>
      <c r="AV132" s="12" t="s">
        <v>89</v>
      </c>
      <c r="AW132" s="12" t="s">
        <v>42</v>
      </c>
      <c r="AX132" s="12" t="s">
        <v>79</v>
      </c>
      <c r="AY132" s="230" t="s">
        <v>146</v>
      </c>
    </row>
    <row r="133" spans="2:51" s="12" customFormat="1" ht="13.5">
      <c r="B133" s="220"/>
      <c r="C133" s="221"/>
      <c r="D133" s="211" t="s">
        <v>257</v>
      </c>
      <c r="E133" s="222" t="s">
        <v>35</v>
      </c>
      <c r="F133" s="223" t="s">
        <v>300</v>
      </c>
      <c r="G133" s="221"/>
      <c r="H133" s="224">
        <v>20.96</v>
      </c>
      <c r="I133" s="225"/>
      <c r="J133" s="221"/>
      <c r="K133" s="221"/>
      <c r="L133" s="226"/>
      <c r="M133" s="227"/>
      <c r="N133" s="228"/>
      <c r="O133" s="228"/>
      <c r="P133" s="228"/>
      <c r="Q133" s="228"/>
      <c r="R133" s="228"/>
      <c r="S133" s="228"/>
      <c r="T133" s="229"/>
      <c r="AT133" s="230" t="s">
        <v>257</v>
      </c>
      <c r="AU133" s="230" t="s">
        <v>89</v>
      </c>
      <c r="AV133" s="12" t="s">
        <v>89</v>
      </c>
      <c r="AW133" s="12" t="s">
        <v>42</v>
      </c>
      <c r="AX133" s="12" t="s">
        <v>79</v>
      </c>
      <c r="AY133" s="230" t="s">
        <v>146</v>
      </c>
    </row>
    <row r="134" spans="2:51" s="11" customFormat="1" ht="13.5">
      <c r="B134" s="209"/>
      <c r="C134" s="210"/>
      <c r="D134" s="211" t="s">
        <v>257</v>
      </c>
      <c r="E134" s="212" t="s">
        <v>35</v>
      </c>
      <c r="F134" s="213" t="s">
        <v>301</v>
      </c>
      <c r="G134" s="210"/>
      <c r="H134" s="212" t="s">
        <v>35</v>
      </c>
      <c r="I134" s="214"/>
      <c r="J134" s="210"/>
      <c r="K134" s="210"/>
      <c r="L134" s="215"/>
      <c r="M134" s="216"/>
      <c r="N134" s="217"/>
      <c r="O134" s="217"/>
      <c r="P134" s="217"/>
      <c r="Q134" s="217"/>
      <c r="R134" s="217"/>
      <c r="S134" s="217"/>
      <c r="T134" s="218"/>
      <c r="AT134" s="219" t="s">
        <v>257</v>
      </c>
      <c r="AU134" s="219" t="s">
        <v>89</v>
      </c>
      <c r="AV134" s="11" t="s">
        <v>87</v>
      </c>
      <c r="AW134" s="11" t="s">
        <v>42</v>
      </c>
      <c r="AX134" s="11" t="s">
        <v>79</v>
      </c>
      <c r="AY134" s="219" t="s">
        <v>146</v>
      </c>
    </row>
    <row r="135" spans="2:51" s="12" customFormat="1" ht="13.5">
      <c r="B135" s="220"/>
      <c r="C135" s="221"/>
      <c r="D135" s="211" t="s">
        <v>257</v>
      </c>
      <c r="E135" s="222" t="s">
        <v>35</v>
      </c>
      <c r="F135" s="223" t="s">
        <v>302</v>
      </c>
      <c r="G135" s="221"/>
      <c r="H135" s="224">
        <v>0</v>
      </c>
      <c r="I135" s="225"/>
      <c r="J135" s="221"/>
      <c r="K135" s="221"/>
      <c r="L135" s="226"/>
      <c r="M135" s="227"/>
      <c r="N135" s="228"/>
      <c r="O135" s="228"/>
      <c r="P135" s="228"/>
      <c r="Q135" s="228"/>
      <c r="R135" s="228"/>
      <c r="S135" s="228"/>
      <c r="T135" s="229"/>
      <c r="AT135" s="230" t="s">
        <v>257</v>
      </c>
      <c r="AU135" s="230" t="s">
        <v>89</v>
      </c>
      <c r="AV135" s="12" t="s">
        <v>89</v>
      </c>
      <c r="AW135" s="12" t="s">
        <v>42</v>
      </c>
      <c r="AX135" s="12" t="s">
        <v>79</v>
      </c>
      <c r="AY135" s="230" t="s">
        <v>146</v>
      </c>
    </row>
    <row r="136" spans="2:51" s="12" customFormat="1" ht="13.5">
      <c r="B136" s="220"/>
      <c r="C136" s="221"/>
      <c r="D136" s="211" t="s">
        <v>257</v>
      </c>
      <c r="E136" s="222" t="s">
        <v>35</v>
      </c>
      <c r="F136" s="223" t="s">
        <v>303</v>
      </c>
      <c r="G136" s="221"/>
      <c r="H136" s="224">
        <v>0</v>
      </c>
      <c r="I136" s="225"/>
      <c r="J136" s="221"/>
      <c r="K136" s="221"/>
      <c r="L136" s="226"/>
      <c r="M136" s="227"/>
      <c r="N136" s="228"/>
      <c r="O136" s="228"/>
      <c r="P136" s="228"/>
      <c r="Q136" s="228"/>
      <c r="R136" s="228"/>
      <c r="S136" s="228"/>
      <c r="T136" s="229"/>
      <c r="AT136" s="230" t="s">
        <v>257</v>
      </c>
      <c r="AU136" s="230" t="s">
        <v>89</v>
      </c>
      <c r="AV136" s="12" t="s">
        <v>89</v>
      </c>
      <c r="AW136" s="12" t="s">
        <v>42</v>
      </c>
      <c r="AX136" s="12" t="s">
        <v>79</v>
      </c>
      <c r="AY136" s="230" t="s">
        <v>146</v>
      </c>
    </row>
    <row r="137" spans="2:51" s="12" customFormat="1" ht="13.5">
      <c r="B137" s="220"/>
      <c r="C137" s="221"/>
      <c r="D137" s="211" t="s">
        <v>257</v>
      </c>
      <c r="E137" s="222" t="s">
        <v>35</v>
      </c>
      <c r="F137" s="223" t="s">
        <v>304</v>
      </c>
      <c r="G137" s="221"/>
      <c r="H137" s="224">
        <v>1.98</v>
      </c>
      <c r="I137" s="225"/>
      <c r="J137" s="221"/>
      <c r="K137" s="221"/>
      <c r="L137" s="226"/>
      <c r="M137" s="227"/>
      <c r="N137" s="228"/>
      <c r="O137" s="228"/>
      <c r="P137" s="228"/>
      <c r="Q137" s="228"/>
      <c r="R137" s="228"/>
      <c r="S137" s="228"/>
      <c r="T137" s="229"/>
      <c r="AT137" s="230" t="s">
        <v>257</v>
      </c>
      <c r="AU137" s="230" t="s">
        <v>89</v>
      </c>
      <c r="AV137" s="12" t="s">
        <v>89</v>
      </c>
      <c r="AW137" s="12" t="s">
        <v>42</v>
      </c>
      <c r="AX137" s="12" t="s">
        <v>79</v>
      </c>
      <c r="AY137" s="230" t="s">
        <v>146</v>
      </c>
    </row>
    <row r="138" spans="2:51" s="12" customFormat="1" ht="13.5">
      <c r="B138" s="220"/>
      <c r="C138" s="221"/>
      <c r="D138" s="211" t="s">
        <v>257</v>
      </c>
      <c r="E138" s="222" t="s">
        <v>35</v>
      </c>
      <c r="F138" s="223" t="s">
        <v>305</v>
      </c>
      <c r="G138" s="221"/>
      <c r="H138" s="224">
        <v>10.96</v>
      </c>
      <c r="I138" s="225"/>
      <c r="J138" s="221"/>
      <c r="K138" s="221"/>
      <c r="L138" s="226"/>
      <c r="M138" s="227"/>
      <c r="N138" s="228"/>
      <c r="O138" s="228"/>
      <c r="P138" s="228"/>
      <c r="Q138" s="228"/>
      <c r="R138" s="228"/>
      <c r="S138" s="228"/>
      <c r="T138" s="229"/>
      <c r="AT138" s="230" t="s">
        <v>257</v>
      </c>
      <c r="AU138" s="230" t="s">
        <v>89</v>
      </c>
      <c r="AV138" s="12" t="s">
        <v>89</v>
      </c>
      <c r="AW138" s="12" t="s">
        <v>42</v>
      </c>
      <c r="AX138" s="12" t="s">
        <v>79</v>
      </c>
      <c r="AY138" s="230" t="s">
        <v>146</v>
      </c>
    </row>
    <row r="139" spans="2:51" s="12" customFormat="1" ht="13.5">
      <c r="B139" s="220"/>
      <c r="C139" s="221"/>
      <c r="D139" s="211" t="s">
        <v>257</v>
      </c>
      <c r="E139" s="222" t="s">
        <v>35</v>
      </c>
      <c r="F139" s="223" t="s">
        <v>306</v>
      </c>
      <c r="G139" s="221"/>
      <c r="H139" s="224">
        <v>4.7</v>
      </c>
      <c r="I139" s="225"/>
      <c r="J139" s="221"/>
      <c r="K139" s="221"/>
      <c r="L139" s="226"/>
      <c r="M139" s="227"/>
      <c r="N139" s="228"/>
      <c r="O139" s="228"/>
      <c r="P139" s="228"/>
      <c r="Q139" s="228"/>
      <c r="R139" s="228"/>
      <c r="S139" s="228"/>
      <c r="T139" s="229"/>
      <c r="AT139" s="230" t="s">
        <v>257</v>
      </c>
      <c r="AU139" s="230" t="s">
        <v>89</v>
      </c>
      <c r="AV139" s="12" t="s">
        <v>89</v>
      </c>
      <c r="AW139" s="12" t="s">
        <v>42</v>
      </c>
      <c r="AX139" s="12" t="s">
        <v>79</v>
      </c>
      <c r="AY139" s="230" t="s">
        <v>146</v>
      </c>
    </row>
    <row r="140" spans="2:51" s="12" customFormat="1" ht="13.5">
      <c r="B140" s="220"/>
      <c r="C140" s="221"/>
      <c r="D140" s="211" t="s">
        <v>257</v>
      </c>
      <c r="E140" s="222" t="s">
        <v>35</v>
      </c>
      <c r="F140" s="223" t="s">
        <v>307</v>
      </c>
      <c r="G140" s="221"/>
      <c r="H140" s="224">
        <v>6.59</v>
      </c>
      <c r="I140" s="225"/>
      <c r="J140" s="221"/>
      <c r="K140" s="221"/>
      <c r="L140" s="226"/>
      <c r="M140" s="227"/>
      <c r="N140" s="228"/>
      <c r="O140" s="228"/>
      <c r="P140" s="228"/>
      <c r="Q140" s="228"/>
      <c r="R140" s="228"/>
      <c r="S140" s="228"/>
      <c r="T140" s="229"/>
      <c r="AT140" s="230" t="s">
        <v>257</v>
      </c>
      <c r="AU140" s="230" t="s">
        <v>89</v>
      </c>
      <c r="AV140" s="12" t="s">
        <v>89</v>
      </c>
      <c r="AW140" s="12" t="s">
        <v>42</v>
      </c>
      <c r="AX140" s="12" t="s">
        <v>79</v>
      </c>
      <c r="AY140" s="230" t="s">
        <v>146</v>
      </c>
    </row>
    <row r="141" spans="2:51" s="12" customFormat="1" ht="13.5">
      <c r="B141" s="220"/>
      <c r="C141" s="221"/>
      <c r="D141" s="211" t="s">
        <v>257</v>
      </c>
      <c r="E141" s="222" t="s">
        <v>35</v>
      </c>
      <c r="F141" s="223" t="s">
        <v>308</v>
      </c>
      <c r="G141" s="221"/>
      <c r="H141" s="224">
        <v>1.34</v>
      </c>
      <c r="I141" s="225"/>
      <c r="J141" s="221"/>
      <c r="K141" s="221"/>
      <c r="L141" s="226"/>
      <c r="M141" s="227"/>
      <c r="N141" s="228"/>
      <c r="O141" s="228"/>
      <c r="P141" s="228"/>
      <c r="Q141" s="228"/>
      <c r="R141" s="228"/>
      <c r="S141" s="228"/>
      <c r="T141" s="229"/>
      <c r="AT141" s="230" t="s">
        <v>257</v>
      </c>
      <c r="AU141" s="230" t="s">
        <v>89</v>
      </c>
      <c r="AV141" s="12" t="s">
        <v>89</v>
      </c>
      <c r="AW141" s="12" t="s">
        <v>42</v>
      </c>
      <c r="AX141" s="12" t="s">
        <v>79</v>
      </c>
      <c r="AY141" s="230" t="s">
        <v>146</v>
      </c>
    </row>
    <row r="142" spans="2:51" s="12" customFormat="1" ht="13.5">
      <c r="B142" s="220"/>
      <c r="C142" s="221"/>
      <c r="D142" s="211" t="s">
        <v>257</v>
      </c>
      <c r="E142" s="222" t="s">
        <v>35</v>
      </c>
      <c r="F142" s="223" t="s">
        <v>309</v>
      </c>
      <c r="G142" s="221"/>
      <c r="H142" s="224">
        <v>3.37</v>
      </c>
      <c r="I142" s="225"/>
      <c r="J142" s="221"/>
      <c r="K142" s="221"/>
      <c r="L142" s="226"/>
      <c r="M142" s="227"/>
      <c r="N142" s="228"/>
      <c r="O142" s="228"/>
      <c r="P142" s="228"/>
      <c r="Q142" s="228"/>
      <c r="R142" s="228"/>
      <c r="S142" s="228"/>
      <c r="T142" s="229"/>
      <c r="AT142" s="230" t="s">
        <v>257</v>
      </c>
      <c r="AU142" s="230" t="s">
        <v>89</v>
      </c>
      <c r="AV142" s="12" t="s">
        <v>89</v>
      </c>
      <c r="AW142" s="12" t="s">
        <v>42</v>
      </c>
      <c r="AX142" s="12" t="s">
        <v>79</v>
      </c>
      <c r="AY142" s="230" t="s">
        <v>146</v>
      </c>
    </row>
    <row r="143" spans="2:51" s="12" customFormat="1" ht="13.5">
      <c r="B143" s="220"/>
      <c r="C143" s="221"/>
      <c r="D143" s="211" t="s">
        <v>257</v>
      </c>
      <c r="E143" s="222" t="s">
        <v>35</v>
      </c>
      <c r="F143" s="223" t="s">
        <v>310</v>
      </c>
      <c r="G143" s="221"/>
      <c r="H143" s="224">
        <v>1.43</v>
      </c>
      <c r="I143" s="225"/>
      <c r="J143" s="221"/>
      <c r="K143" s="221"/>
      <c r="L143" s="226"/>
      <c r="M143" s="227"/>
      <c r="N143" s="228"/>
      <c r="O143" s="228"/>
      <c r="P143" s="228"/>
      <c r="Q143" s="228"/>
      <c r="R143" s="228"/>
      <c r="S143" s="228"/>
      <c r="T143" s="229"/>
      <c r="AT143" s="230" t="s">
        <v>257</v>
      </c>
      <c r="AU143" s="230" t="s">
        <v>89</v>
      </c>
      <c r="AV143" s="12" t="s">
        <v>89</v>
      </c>
      <c r="AW143" s="12" t="s">
        <v>42</v>
      </c>
      <c r="AX143" s="12" t="s">
        <v>79</v>
      </c>
      <c r="AY143" s="230" t="s">
        <v>146</v>
      </c>
    </row>
    <row r="144" spans="2:51" s="12" customFormat="1" ht="13.5">
      <c r="B144" s="220"/>
      <c r="C144" s="221"/>
      <c r="D144" s="211" t="s">
        <v>257</v>
      </c>
      <c r="E144" s="222" t="s">
        <v>35</v>
      </c>
      <c r="F144" s="223" t="s">
        <v>311</v>
      </c>
      <c r="G144" s="221"/>
      <c r="H144" s="224">
        <v>3.83</v>
      </c>
      <c r="I144" s="225"/>
      <c r="J144" s="221"/>
      <c r="K144" s="221"/>
      <c r="L144" s="226"/>
      <c r="M144" s="227"/>
      <c r="N144" s="228"/>
      <c r="O144" s="228"/>
      <c r="P144" s="228"/>
      <c r="Q144" s="228"/>
      <c r="R144" s="228"/>
      <c r="S144" s="228"/>
      <c r="T144" s="229"/>
      <c r="AT144" s="230" t="s">
        <v>257</v>
      </c>
      <c r="AU144" s="230" t="s">
        <v>89</v>
      </c>
      <c r="AV144" s="12" t="s">
        <v>89</v>
      </c>
      <c r="AW144" s="12" t="s">
        <v>42</v>
      </c>
      <c r="AX144" s="12" t="s">
        <v>79</v>
      </c>
      <c r="AY144" s="230" t="s">
        <v>146</v>
      </c>
    </row>
    <row r="145" spans="2:65" s="14" customFormat="1" ht="13.5">
      <c r="B145" s="242"/>
      <c r="C145" s="243"/>
      <c r="D145" s="211" t="s">
        <v>257</v>
      </c>
      <c r="E145" s="244" t="s">
        <v>35</v>
      </c>
      <c r="F145" s="245" t="s">
        <v>278</v>
      </c>
      <c r="G145" s="243"/>
      <c r="H145" s="246">
        <v>140.25</v>
      </c>
      <c r="I145" s="247"/>
      <c r="J145" s="243"/>
      <c r="K145" s="243"/>
      <c r="L145" s="248"/>
      <c r="M145" s="249"/>
      <c r="N145" s="250"/>
      <c r="O145" s="250"/>
      <c r="P145" s="250"/>
      <c r="Q145" s="250"/>
      <c r="R145" s="250"/>
      <c r="S145" s="250"/>
      <c r="T145" s="251"/>
      <c r="AT145" s="252" t="s">
        <v>257</v>
      </c>
      <c r="AU145" s="252" t="s">
        <v>89</v>
      </c>
      <c r="AV145" s="14" t="s">
        <v>151</v>
      </c>
      <c r="AW145" s="14" t="s">
        <v>42</v>
      </c>
      <c r="AX145" s="14" t="s">
        <v>87</v>
      </c>
      <c r="AY145" s="252" t="s">
        <v>146</v>
      </c>
    </row>
    <row r="146" spans="2:65" s="1" customFormat="1" ht="16.5" customHeight="1">
      <c r="B146" s="42"/>
      <c r="C146" s="184" t="s">
        <v>180</v>
      </c>
      <c r="D146" s="184" t="s">
        <v>147</v>
      </c>
      <c r="E146" s="185" t="s">
        <v>312</v>
      </c>
      <c r="F146" s="186" t="s">
        <v>313</v>
      </c>
      <c r="G146" s="187" t="s">
        <v>207</v>
      </c>
      <c r="H146" s="188">
        <v>370.00099999999998</v>
      </c>
      <c r="I146" s="189"/>
      <c r="J146" s="190">
        <f>ROUND(I146*H146,2)</f>
        <v>0</v>
      </c>
      <c r="K146" s="186" t="s">
        <v>255</v>
      </c>
      <c r="L146" s="62"/>
      <c r="M146" s="191" t="s">
        <v>35</v>
      </c>
      <c r="N146" s="192" t="s">
        <v>50</v>
      </c>
      <c r="O146" s="43"/>
      <c r="P146" s="193">
        <f>O146*H146</f>
        <v>0</v>
      </c>
      <c r="Q146" s="193">
        <v>7.3499999999999998E-3</v>
      </c>
      <c r="R146" s="193">
        <f>Q146*H146</f>
        <v>2.7195073499999998</v>
      </c>
      <c r="S146" s="193">
        <v>0</v>
      </c>
      <c r="T146" s="194">
        <f>S146*H146</f>
        <v>0</v>
      </c>
      <c r="AR146" s="24" t="s">
        <v>151</v>
      </c>
      <c r="AT146" s="24" t="s">
        <v>147</v>
      </c>
      <c r="AU146" s="24" t="s">
        <v>89</v>
      </c>
      <c r="AY146" s="24" t="s">
        <v>146</v>
      </c>
      <c r="BE146" s="195">
        <f>IF(N146="základní",J146,0)</f>
        <v>0</v>
      </c>
      <c r="BF146" s="195">
        <f>IF(N146="snížená",J146,0)</f>
        <v>0</v>
      </c>
      <c r="BG146" s="195">
        <f>IF(N146="zákl. přenesená",J146,0)</f>
        <v>0</v>
      </c>
      <c r="BH146" s="195">
        <f>IF(N146="sníž. přenesená",J146,0)</f>
        <v>0</v>
      </c>
      <c r="BI146" s="195">
        <f>IF(N146="nulová",J146,0)</f>
        <v>0</v>
      </c>
      <c r="BJ146" s="24" t="s">
        <v>87</v>
      </c>
      <c r="BK146" s="195">
        <f>ROUND(I146*H146,2)</f>
        <v>0</v>
      </c>
      <c r="BL146" s="24" t="s">
        <v>151</v>
      </c>
      <c r="BM146" s="24" t="s">
        <v>314</v>
      </c>
    </row>
    <row r="147" spans="2:65" s="12" customFormat="1" ht="13.5">
      <c r="B147" s="220"/>
      <c r="C147" s="221"/>
      <c r="D147" s="211" t="s">
        <v>257</v>
      </c>
      <c r="E147" s="222" t="s">
        <v>35</v>
      </c>
      <c r="F147" s="223" t="s">
        <v>315</v>
      </c>
      <c r="G147" s="221"/>
      <c r="H147" s="224">
        <v>328.24099999999999</v>
      </c>
      <c r="I147" s="225"/>
      <c r="J147" s="221"/>
      <c r="K147" s="221"/>
      <c r="L147" s="226"/>
      <c r="M147" s="227"/>
      <c r="N147" s="228"/>
      <c r="O147" s="228"/>
      <c r="P147" s="228"/>
      <c r="Q147" s="228"/>
      <c r="R147" s="228"/>
      <c r="S147" s="228"/>
      <c r="T147" s="229"/>
      <c r="AT147" s="230" t="s">
        <v>257</v>
      </c>
      <c r="AU147" s="230" t="s">
        <v>89</v>
      </c>
      <c r="AV147" s="12" t="s">
        <v>89</v>
      </c>
      <c r="AW147" s="12" t="s">
        <v>42</v>
      </c>
      <c r="AX147" s="12" t="s">
        <v>79</v>
      </c>
      <c r="AY147" s="230" t="s">
        <v>146</v>
      </c>
    </row>
    <row r="148" spans="2:65" s="12" customFormat="1" ht="13.5">
      <c r="B148" s="220"/>
      <c r="C148" s="221"/>
      <c r="D148" s="211" t="s">
        <v>257</v>
      </c>
      <c r="E148" s="222" t="s">
        <v>35</v>
      </c>
      <c r="F148" s="223" t="s">
        <v>316</v>
      </c>
      <c r="G148" s="221"/>
      <c r="H148" s="224">
        <v>17.64</v>
      </c>
      <c r="I148" s="225"/>
      <c r="J148" s="221"/>
      <c r="K148" s="221"/>
      <c r="L148" s="226"/>
      <c r="M148" s="227"/>
      <c r="N148" s="228"/>
      <c r="O148" s="228"/>
      <c r="P148" s="228"/>
      <c r="Q148" s="228"/>
      <c r="R148" s="228"/>
      <c r="S148" s="228"/>
      <c r="T148" s="229"/>
      <c r="AT148" s="230" t="s">
        <v>257</v>
      </c>
      <c r="AU148" s="230" t="s">
        <v>89</v>
      </c>
      <c r="AV148" s="12" t="s">
        <v>89</v>
      </c>
      <c r="AW148" s="12" t="s">
        <v>42</v>
      </c>
      <c r="AX148" s="12" t="s">
        <v>79</v>
      </c>
      <c r="AY148" s="230" t="s">
        <v>146</v>
      </c>
    </row>
    <row r="149" spans="2:65" s="12" customFormat="1" ht="13.5">
      <c r="B149" s="220"/>
      <c r="C149" s="221"/>
      <c r="D149" s="211" t="s">
        <v>257</v>
      </c>
      <c r="E149" s="222" t="s">
        <v>35</v>
      </c>
      <c r="F149" s="223" t="s">
        <v>317</v>
      </c>
      <c r="G149" s="221"/>
      <c r="H149" s="224">
        <v>8.1199999999999992</v>
      </c>
      <c r="I149" s="225"/>
      <c r="J149" s="221"/>
      <c r="K149" s="221"/>
      <c r="L149" s="226"/>
      <c r="M149" s="227"/>
      <c r="N149" s="228"/>
      <c r="O149" s="228"/>
      <c r="P149" s="228"/>
      <c r="Q149" s="228"/>
      <c r="R149" s="228"/>
      <c r="S149" s="228"/>
      <c r="T149" s="229"/>
      <c r="AT149" s="230" t="s">
        <v>257</v>
      </c>
      <c r="AU149" s="230" t="s">
        <v>89</v>
      </c>
      <c r="AV149" s="12" t="s">
        <v>89</v>
      </c>
      <c r="AW149" s="12" t="s">
        <v>42</v>
      </c>
      <c r="AX149" s="12" t="s">
        <v>79</v>
      </c>
      <c r="AY149" s="230" t="s">
        <v>146</v>
      </c>
    </row>
    <row r="150" spans="2:65" s="12" customFormat="1" ht="13.5">
      <c r="B150" s="220"/>
      <c r="C150" s="221"/>
      <c r="D150" s="211" t="s">
        <v>257</v>
      </c>
      <c r="E150" s="222" t="s">
        <v>35</v>
      </c>
      <c r="F150" s="223" t="s">
        <v>318</v>
      </c>
      <c r="G150" s="221"/>
      <c r="H150" s="224">
        <v>16</v>
      </c>
      <c r="I150" s="225"/>
      <c r="J150" s="221"/>
      <c r="K150" s="221"/>
      <c r="L150" s="226"/>
      <c r="M150" s="227"/>
      <c r="N150" s="228"/>
      <c r="O150" s="228"/>
      <c r="P150" s="228"/>
      <c r="Q150" s="228"/>
      <c r="R150" s="228"/>
      <c r="S150" s="228"/>
      <c r="T150" s="229"/>
      <c r="AT150" s="230" t="s">
        <v>257</v>
      </c>
      <c r="AU150" s="230" t="s">
        <v>89</v>
      </c>
      <c r="AV150" s="12" t="s">
        <v>89</v>
      </c>
      <c r="AW150" s="12" t="s">
        <v>42</v>
      </c>
      <c r="AX150" s="12" t="s">
        <v>79</v>
      </c>
      <c r="AY150" s="230" t="s">
        <v>146</v>
      </c>
    </row>
    <row r="151" spans="2:65" s="14" customFormat="1" ht="13.5">
      <c r="B151" s="242"/>
      <c r="C151" s="243"/>
      <c r="D151" s="211" t="s">
        <v>257</v>
      </c>
      <c r="E151" s="244" t="s">
        <v>35</v>
      </c>
      <c r="F151" s="245" t="s">
        <v>278</v>
      </c>
      <c r="G151" s="243"/>
      <c r="H151" s="246">
        <v>370.00099999999998</v>
      </c>
      <c r="I151" s="247"/>
      <c r="J151" s="243"/>
      <c r="K151" s="243"/>
      <c r="L151" s="248"/>
      <c r="M151" s="249"/>
      <c r="N151" s="250"/>
      <c r="O151" s="250"/>
      <c r="P151" s="250"/>
      <c r="Q151" s="250"/>
      <c r="R151" s="250"/>
      <c r="S151" s="250"/>
      <c r="T151" s="251"/>
      <c r="AT151" s="252" t="s">
        <v>257</v>
      </c>
      <c r="AU151" s="252" t="s">
        <v>89</v>
      </c>
      <c r="AV151" s="14" t="s">
        <v>151</v>
      </c>
      <c r="AW151" s="14" t="s">
        <v>42</v>
      </c>
      <c r="AX151" s="14" t="s">
        <v>87</v>
      </c>
      <c r="AY151" s="252" t="s">
        <v>146</v>
      </c>
    </row>
    <row r="152" spans="2:65" s="1" customFormat="1" ht="25.5" customHeight="1">
      <c r="B152" s="42"/>
      <c r="C152" s="184" t="s">
        <v>167</v>
      </c>
      <c r="D152" s="184" t="s">
        <v>147</v>
      </c>
      <c r="E152" s="185" t="s">
        <v>319</v>
      </c>
      <c r="F152" s="186" t="s">
        <v>320</v>
      </c>
      <c r="G152" s="187" t="s">
        <v>207</v>
      </c>
      <c r="H152" s="188">
        <v>26.34</v>
      </c>
      <c r="I152" s="189"/>
      <c r="J152" s="190">
        <f>ROUND(I152*H152,2)</f>
        <v>0</v>
      </c>
      <c r="K152" s="186" t="s">
        <v>255</v>
      </c>
      <c r="L152" s="62"/>
      <c r="M152" s="191" t="s">
        <v>35</v>
      </c>
      <c r="N152" s="192" t="s">
        <v>50</v>
      </c>
      <c r="O152" s="43"/>
      <c r="P152" s="193">
        <f>O152*H152</f>
        <v>0</v>
      </c>
      <c r="Q152" s="193">
        <v>1.8380000000000001E-2</v>
      </c>
      <c r="R152" s="193">
        <f>Q152*H152</f>
        <v>0.48412920000000004</v>
      </c>
      <c r="S152" s="193">
        <v>0</v>
      </c>
      <c r="T152" s="194">
        <f>S152*H152</f>
        <v>0</v>
      </c>
      <c r="AR152" s="24" t="s">
        <v>151</v>
      </c>
      <c r="AT152" s="24" t="s">
        <v>147</v>
      </c>
      <c r="AU152" s="24" t="s">
        <v>89</v>
      </c>
      <c r="AY152" s="24" t="s">
        <v>146</v>
      </c>
      <c r="BE152" s="195">
        <f>IF(N152="základní",J152,0)</f>
        <v>0</v>
      </c>
      <c r="BF152" s="195">
        <f>IF(N152="snížená",J152,0)</f>
        <v>0</v>
      </c>
      <c r="BG152" s="195">
        <f>IF(N152="zákl. přenesená",J152,0)</f>
        <v>0</v>
      </c>
      <c r="BH152" s="195">
        <f>IF(N152="sníž. přenesená",J152,0)</f>
        <v>0</v>
      </c>
      <c r="BI152" s="195">
        <f>IF(N152="nulová",J152,0)</f>
        <v>0</v>
      </c>
      <c r="BJ152" s="24" t="s">
        <v>87</v>
      </c>
      <c r="BK152" s="195">
        <f>ROUND(I152*H152,2)</f>
        <v>0</v>
      </c>
      <c r="BL152" s="24" t="s">
        <v>151</v>
      </c>
      <c r="BM152" s="24" t="s">
        <v>321</v>
      </c>
    </row>
    <row r="153" spans="2:65" s="11" customFormat="1" ht="13.5">
      <c r="B153" s="209"/>
      <c r="C153" s="210"/>
      <c r="D153" s="211" t="s">
        <v>257</v>
      </c>
      <c r="E153" s="212" t="s">
        <v>35</v>
      </c>
      <c r="F153" s="213" t="s">
        <v>294</v>
      </c>
      <c r="G153" s="210"/>
      <c r="H153" s="212" t="s">
        <v>35</v>
      </c>
      <c r="I153" s="214"/>
      <c r="J153" s="210"/>
      <c r="K153" s="210"/>
      <c r="L153" s="215"/>
      <c r="M153" s="216"/>
      <c r="N153" s="217"/>
      <c r="O153" s="217"/>
      <c r="P153" s="217"/>
      <c r="Q153" s="217"/>
      <c r="R153" s="217"/>
      <c r="S153" s="217"/>
      <c r="T153" s="218"/>
      <c r="AT153" s="219" t="s">
        <v>257</v>
      </c>
      <c r="AU153" s="219" t="s">
        <v>89</v>
      </c>
      <c r="AV153" s="11" t="s">
        <v>87</v>
      </c>
      <c r="AW153" s="11" t="s">
        <v>42</v>
      </c>
      <c r="AX153" s="11" t="s">
        <v>79</v>
      </c>
      <c r="AY153" s="219" t="s">
        <v>146</v>
      </c>
    </row>
    <row r="154" spans="2:65" s="12" customFormat="1" ht="13.5">
      <c r="B154" s="220"/>
      <c r="C154" s="221"/>
      <c r="D154" s="211" t="s">
        <v>257</v>
      </c>
      <c r="E154" s="222" t="s">
        <v>35</v>
      </c>
      <c r="F154" s="223" t="s">
        <v>322</v>
      </c>
      <c r="G154" s="221"/>
      <c r="H154" s="224">
        <v>17.64</v>
      </c>
      <c r="I154" s="225"/>
      <c r="J154" s="221"/>
      <c r="K154" s="221"/>
      <c r="L154" s="226"/>
      <c r="M154" s="227"/>
      <c r="N154" s="228"/>
      <c r="O154" s="228"/>
      <c r="P154" s="228"/>
      <c r="Q154" s="228"/>
      <c r="R154" s="228"/>
      <c r="S154" s="228"/>
      <c r="T154" s="229"/>
      <c r="AT154" s="230" t="s">
        <v>257</v>
      </c>
      <c r="AU154" s="230" t="s">
        <v>89</v>
      </c>
      <c r="AV154" s="12" t="s">
        <v>89</v>
      </c>
      <c r="AW154" s="12" t="s">
        <v>42</v>
      </c>
      <c r="AX154" s="12" t="s">
        <v>79</v>
      </c>
      <c r="AY154" s="230" t="s">
        <v>146</v>
      </c>
    </row>
    <row r="155" spans="2:65" s="12" customFormat="1" ht="13.5">
      <c r="B155" s="220"/>
      <c r="C155" s="221"/>
      <c r="D155" s="211" t="s">
        <v>257</v>
      </c>
      <c r="E155" s="222" t="s">
        <v>35</v>
      </c>
      <c r="F155" s="223" t="s">
        <v>323</v>
      </c>
      <c r="G155" s="221"/>
      <c r="H155" s="224">
        <v>8.6999999999999993</v>
      </c>
      <c r="I155" s="225"/>
      <c r="J155" s="221"/>
      <c r="K155" s="221"/>
      <c r="L155" s="226"/>
      <c r="M155" s="227"/>
      <c r="N155" s="228"/>
      <c r="O155" s="228"/>
      <c r="P155" s="228"/>
      <c r="Q155" s="228"/>
      <c r="R155" s="228"/>
      <c r="S155" s="228"/>
      <c r="T155" s="229"/>
      <c r="AT155" s="230" t="s">
        <v>257</v>
      </c>
      <c r="AU155" s="230" t="s">
        <v>89</v>
      </c>
      <c r="AV155" s="12" t="s">
        <v>89</v>
      </c>
      <c r="AW155" s="12" t="s">
        <v>42</v>
      </c>
      <c r="AX155" s="12" t="s">
        <v>79</v>
      </c>
      <c r="AY155" s="230" t="s">
        <v>146</v>
      </c>
    </row>
    <row r="156" spans="2:65" s="14" customFormat="1" ht="13.5">
      <c r="B156" s="242"/>
      <c r="C156" s="243"/>
      <c r="D156" s="211" t="s">
        <v>257</v>
      </c>
      <c r="E156" s="244" t="s">
        <v>35</v>
      </c>
      <c r="F156" s="245" t="s">
        <v>278</v>
      </c>
      <c r="G156" s="243"/>
      <c r="H156" s="246">
        <v>26.34</v>
      </c>
      <c r="I156" s="247"/>
      <c r="J156" s="243"/>
      <c r="K156" s="243"/>
      <c r="L156" s="248"/>
      <c r="M156" s="249"/>
      <c r="N156" s="250"/>
      <c r="O156" s="250"/>
      <c r="P156" s="250"/>
      <c r="Q156" s="250"/>
      <c r="R156" s="250"/>
      <c r="S156" s="250"/>
      <c r="T156" s="251"/>
      <c r="AT156" s="252" t="s">
        <v>257</v>
      </c>
      <c r="AU156" s="252" t="s">
        <v>89</v>
      </c>
      <c r="AV156" s="14" t="s">
        <v>151</v>
      </c>
      <c r="AW156" s="14" t="s">
        <v>42</v>
      </c>
      <c r="AX156" s="14" t="s">
        <v>87</v>
      </c>
      <c r="AY156" s="252" t="s">
        <v>146</v>
      </c>
    </row>
    <row r="157" spans="2:65" s="1" customFormat="1" ht="25.5" customHeight="1">
      <c r="B157" s="42"/>
      <c r="C157" s="184" t="s">
        <v>189</v>
      </c>
      <c r="D157" s="184" t="s">
        <v>147</v>
      </c>
      <c r="E157" s="185" t="s">
        <v>324</v>
      </c>
      <c r="F157" s="186" t="s">
        <v>325</v>
      </c>
      <c r="G157" s="187" t="s">
        <v>207</v>
      </c>
      <c r="H157" s="188">
        <v>143.77000000000001</v>
      </c>
      <c r="I157" s="189"/>
      <c r="J157" s="190">
        <f>ROUND(I157*H157,2)</f>
        <v>0</v>
      </c>
      <c r="K157" s="186" t="s">
        <v>255</v>
      </c>
      <c r="L157" s="62"/>
      <c r="M157" s="191" t="s">
        <v>35</v>
      </c>
      <c r="N157" s="192" t="s">
        <v>50</v>
      </c>
      <c r="O157" s="43"/>
      <c r="P157" s="193">
        <f>O157*H157</f>
        <v>0</v>
      </c>
      <c r="Q157" s="193">
        <v>1.7000000000000001E-2</v>
      </c>
      <c r="R157" s="193">
        <f>Q157*H157</f>
        <v>2.4440900000000005</v>
      </c>
      <c r="S157" s="193">
        <v>0</v>
      </c>
      <c r="T157" s="194">
        <f>S157*H157</f>
        <v>0</v>
      </c>
      <c r="AR157" s="24" t="s">
        <v>151</v>
      </c>
      <c r="AT157" s="24" t="s">
        <v>147</v>
      </c>
      <c r="AU157" s="24" t="s">
        <v>89</v>
      </c>
      <c r="AY157" s="24" t="s">
        <v>146</v>
      </c>
      <c r="BE157" s="195">
        <f>IF(N157="základní",J157,0)</f>
        <v>0</v>
      </c>
      <c r="BF157" s="195">
        <f>IF(N157="snížená",J157,0)</f>
        <v>0</v>
      </c>
      <c r="BG157" s="195">
        <f>IF(N157="zákl. přenesená",J157,0)</f>
        <v>0</v>
      </c>
      <c r="BH157" s="195">
        <f>IF(N157="sníž. přenesená",J157,0)</f>
        <v>0</v>
      </c>
      <c r="BI157" s="195">
        <f>IF(N157="nulová",J157,0)</f>
        <v>0</v>
      </c>
      <c r="BJ157" s="24" t="s">
        <v>87</v>
      </c>
      <c r="BK157" s="195">
        <f>ROUND(I157*H157,2)</f>
        <v>0</v>
      </c>
      <c r="BL157" s="24" t="s">
        <v>151</v>
      </c>
      <c r="BM157" s="24" t="s">
        <v>326</v>
      </c>
    </row>
    <row r="158" spans="2:65" s="11" customFormat="1" ht="13.5">
      <c r="B158" s="209"/>
      <c r="C158" s="210"/>
      <c r="D158" s="211" t="s">
        <v>257</v>
      </c>
      <c r="E158" s="212" t="s">
        <v>35</v>
      </c>
      <c r="F158" s="213" t="s">
        <v>294</v>
      </c>
      <c r="G158" s="210"/>
      <c r="H158" s="212" t="s">
        <v>35</v>
      </c>
      <c r="I158" s="214"/>
      <c r="J158" s="210"/>
      <c r="K158" s="210"/>
      <c r="L158" s="215"/>
      <c r="M158" s="216"/>
      <c r="N158" s="217"/>
      <c r="O158" s="217"/>
      <c r="P158" s="217"/>
      <c r="Q158" s="217"/>
      <c r="R158" s="217"/>
      <c r="S158" s="217"/>
      <c r="T158" s="218"/>
      <c r="AT158" s="219" t="s">
        <v>257</v>
      </c>
      <c r="AU158" s="219" t="s">
        <v>89</v>
      </c>
      <c r="AV158" s="11" t="s">
        <v>87</v>
      </c>
      <c r="AW158" s="11" t="s">
        <v>42</v>
      </c>
      <c r="AX158" s="11" t="s">
        <v>79</v>
      </c>
      <c r="AY158" s="219" t="s">
        <v>146</v>
      </c>
    </row>
    <row r="159" spans="2:65" s="11" customFormat="1" ht="13.5">
      <c r="B159" s="209"/>
      <c r="C159" s="210"/>
      <c r="D159" s="211" t="s">
        <v>257</v>
      </c>
      <c r="E159" s="212" t="s">
        <v>35</v>
      </c>
      <c r="F159" s="213" t="s">
        <v>327</v>
      </c>
      <c r="G159" s="210"/>
      <c r="H159" s="212" t="s">
        <v>35</v>
      </c>
      <c r="I159" s="214"/>
      <c r="J159" s="210"/>
      <c r="K159" s="210"/>
      <c r="L159" s="215"/>
      <c r="M159" s="216"/>
      <c r="N159" s="217"/>
      <c r="O159" s="217"/>
      <c r="P159" s="217"/>
      <c r="Q159" s="217"/>
      <c r="R159" s="217"/>
      <c r="S159" s="217"/>
      <c r="T159" s="218"/>
      <c r="AT159" s="219" t="s">
        <v>257</v>
      </c>
      <c r="AU159" s="219" t="s">
        <v>89</v>
      </c>
      <c r="AV159" s="11" t="s">
        <v>87</v>
      </c>
      <c r="AW159" s="11" t="s">
        <v>42</v>
      </c>
      <c r="AX159" s="11" t="s">
        <v>79</v>
      </c>
      <c r="AY159" s="219" t="s">
        <v>146</v>
      </c>
    </row>
    <row r="160" spans="2:65" s="12" customFormat="1" ht="13.5">
      <c r="B160" s="220"/>
      <c r="C160" s="221"/>
      <c r="D160" s="211" t="s">
        <v>257</v>
      </c>
      <c r="E160" s="222" t="s">
        <v>35</v>
      </c>
      <c r="F160" s="223" t="s">
        <v>328</v>
      </c>
      <c r="G160" s="221"/>
      <c r="H160" s="224">
        <v>12.577</v>
      </c>
      <c r="I160" s="225"/>
      <c r="J160" s="221"/>
      <c r="K160" s="221"/>
      <c r="L160" s="226"/>
      <c r="M160" s="227"/>
      <c r="N160" s="228"/>
      <c r="O160" s="228"/>
      <c r="P160" s="228"/>
      <c r="Q160" s="228"/>
      <c r="R160" s="228"/>
      <c r="S160" s="228"/>
      <c r="T160" s="229"/>
      <c r="AT160" s="230" t="s">
        <v>257</v>
      </c>
      <c r="AU160" s="230" t="s">
        <v>89</v>
      </c>
      <c r="AV160" s="12" t="s">
        <v>89</v>
      </c>
      <c r="AW160" s="12" t="s">
        <v>42</v>
      </c>
      <c r="AX160" s="12" t="s">
        <v>79</v>
      </c>
      <c r="AY160" s="230" t="s">
        <v>146</v>
      </c>
    </row>
    <row r="161" spans="2:51" s="11" customFormat="1" ht="13.5">
      <c r="B161" s="209"/>
      <c r="C161" s="210"/>
      <c r="D161" s="211" t="s">
        <v>257</v>
      </c>
      <c r="E161" s="212" t="s">
        <v>35</v>
      </c>
      <c r="F161" s="213" t="s">
        <v>329</v>
      </c>
      <c r="G161" s="210"/>
      <c r="H161" s="212" t="s">
        <v>35</v>
      </c>
      <c r="I161" s="214"/>
      <c r="J161" s="210"/>
      <c r="K161" s="210"/>
      <c r="L161" s="215"/>
      <c r="M161" s="216"/>
      <c r="N161" s="217"/>
      <c r="O161" s="217"/>
      <c r="P161" s="217"/>
      <c r="Q161" s="217"/>
      <c r="R161" s="217"/>
      <c r="S161" s="217"/>
      <c r="T161" s="218"/>
      <c r="AT161" s="219" t="s">
        <v>257</v>
      </c>
      <c r="AU161" s="219" t="s">
        <v>89</v>
      </c>
      <c r="AV161" s="11" t="s">
        <v>87</v>
      </c>
      <c r="AW161" s="11" t="s">
        <v>42</v>
      </c>
      <c r="AX161" s="11" t="s">
        <v>79</v>
      </c>
      <c r="AY161" s="219" t="s">
        <v>146</v>
      </c>
    </row>
    <row r="162" spans="2:51" s="12" customFormat="1" ht="13.5">
      <c r="B162" s="220"/>
      <c r="C162" s="221"/>
      <c r="D162" s="211" t="s">
        <v>257</v>
      </c>
      <c r="E162" s="222" t="s">
        <v>35</v>
      </c>
      <c r="F162" s="223" t="s">
        <v>330</v>
      </c>
      <c r="G162" s="221"/>
      <c r="H162" s="224">
        <v>39.92</v>
      </c>
      <c r="I162" s="225"/>
      <c r="J162" s="221"/>
      <c r="K162" s="221"/>
      <c r="L162" s="226"/>
      <c r="M162" s="227"/>
      <c r="N162" s="228"/>
      <c r="O162" s="228"/>
      <c r="P162" s="228"/>
      <c r="Q162" s="228"/>
      <c r="R162" s="228"/>
      <c r="S162" s="228"/>
      <c r="T162" s="229"/>
      <c r="AT162" s="230" t="s">
        <v>257</v>
      </c>
      <c r="AU162" s="230" t="s">
        <v>89</v>
      </c>
      <c r="AV162" s="12" t="s">
        <v>89</v>
      </c>
      <c r="AW162" s="12" t="s">
        <v>42</v>
      </c>
      <c r="AX162" s="12" t="s">
        <v>79</v>
      </c>
      <c r="AY162" s="230" t="s">
        <v>146</v>
      </c>
    </row>
    <row r="163" spans="2:51" s="11" customFormat="1" ht="13.5">
      <c r="B163" s="209"/>
      <c r="C163" s="210"/>
      <c r="D163" s="211" t="s">
        <v>257</v>
      </c>
      <c r="E163" s="212" t="s">
        <v>35</v>
      </c>
      <c r="F163" s="213" t="s">
        <v>331</v>
      </c>
      <c r="G163" s="210"/>
      <c r="H163" s="212" t="s">
        <v>35</v>
      </c>
      <c r="I163" s="214"/>
      <c r="J163" s="210"/>
      <c r="K163" s="210"/>
      <c r="L163" s="215"/>
      <c r="M163" s="216"/>
      <c r="N163" s="217"/>
      <c r="O163" s="217"/>
      <c r="P163" s="217"/>
      <c r="Q163" s="217"/>
      <c r="R163" s="217"/>
      <c r="S163" s="217"/>
      <c r="T163" s="218"/>
      <c r="AT163" s="219" t="s">
        <v>257</v>
      </c>
      <c r="AU163" s="219" t="s">
        <v>89</v>
      </c>
      <c r="AV163" s="11" t="s">
        <v>87</v>
      </c>
      <c r="AW163" s="11" t="s">
        <v>42</v>
      </c>
      <c r="AX163" s="11" t="s">
        <v>79</v>
      </c>
      <c r="AY163" s="219" t="s">
        <v>146</v>
      </c>
    </row>
    <row r="164" spans="2:51" s="12" customFormat="1" ht="13.5">
      <c r="B164" s="220"/>
      <c r="C164" s="221"/>
      <c r="D164" s="211" t="s">
        <v>257</v>
      </c>
      <c r="E164" s="222" t="s">
        <v>35</v>
      </c>
      <c r="F164" s="223" t="s">
        <v>332</v>
      </c>
      <c r="G164" s="221"/>
      <c r="H164" s="224">
        <v>12.416</v>
      </c>
      <c r="I164" s="225"/>
      <c r="J164" s="221"/>
      <c r="K164" s="221"/>
      <c r="L164" s="226"/>
      <c r="M164" s="227"/>
      <c r="N164" s="228"/>
      <c r="O164" s="228"/>
      <c r="P164" s="228"/>
      <c r="Q164" s="228"/>
      <c r="R164" s="228"/>
      <c r="S164" s="228"/>
      <c r="T164" s="229"/>
      <c r="AT164" s="230" t="s">
        <v>257</v>
      </c>
      <c r="AU164" s="230" t="s">
        <v>89</v>
      </c>
      <c r="AV164" s="12" t="s">
        <v>89</v>
      </c>
      <c r="AW164" s="12" t="s">
        <v>42</v>
      </c>
      <c r="AX164" s="12" t="s">
        <v>79</v>
      </c>
      <c r="AY164" s="230" t="s">
        <v>146</v>
      </c>
    </row>
    <row r="165" spans="2:51" s="11" customFormat="1" ht="13.5">
      <c r="B165" s="209"/>
      <c r="C165" s="210"/>
      <c r="D165" s="211" t="s">
        <v>257</v>
      </c>
      <c r="E165" s="212" t="s">
        <v>35</v>
      </c>
      <c r="F165" s="213" t="s">
        <v>333</v>
      </c>
      <c r="G165" s="210"/>
      <c r="H165" s="212" t="s">
        <v>35</v>
      </c>
      <c r="I165" s="214"/>
      <c r="J165" s="210"/>
      <c r="K165" s="210"/>
      <c r="L165" s="215"/>
      <c r="M165" s="216"/>
      <c r="N165" s="217"/>
      <c r="O165" s="217"/>
      <c r="P165" s="217"/>
      <c r="Q165" s="217"/>
      <c r="R165" s="217"/>
      <c r="S165" s="217"/>
      <c r="T165" s="218"/>
      <c r="AT165" s="219" t="s">
        <v>257</v>
      </c>
      <c r="AU165" s="219" t="s">
        <v>89</v>
      </c>
      <c r="AV165" s="11" t="s">
        <v>87</v>
      </c>
      <c r="AW165" s="11" t="s">
        <v>42</v>
      </c>
      <c r="AX165" s="11" t="s">
        <v>79</v>
      </c>
      <c r="AY165" s="219" t="s">
        <v>146</v>
      </c>
    </row>
    <row r="166" spans="2:51" s="12" customFormat="1" ht="13.5">
      <c r="B166" s="220"/>
      <c r="C166" s="221"/>
      <c r="D166" s="211" t="s">
        <v>257</v>
      </c>
      <c r="E166" s="222" t="s">
        <v>35</v>
      </c>
      <c r="F166" s="223" t="s">
        <v>334</v>
      </c>
      <c r="G166" s="221"/>
      <c r="H166" s="224">
        <v>9.9359999999999999</v>
      </c>
      <c r="I166" s="225"/>
      <c r="J166" s="221"/>
      <c r="K166" s="221"/>
      <c r="L166" s="226"/>
      <c r="M166" s="227"/>
      <c r="N166" s="228"/>
      <c r="O166" s="228"/>
      <c r="P166" s="228"/>
      <c r="Q166" s="228"/>
      <c r="R166" s="228"/>
      <c r="S166" s="228"/>
      <c r="T166" s="229"/>
      <c r="AT166" s="230" t="s">
        <v>257</v>
      </c>
      <c r="AU166" s="230" t="s">
        <v>89</v>
      </c>
      <c r="AV166" s="12" t="s">
        <v>89</v>
      </c>
      <c r="AW166" s="12" t="s">
        <v>42</v>
      </c>
      <c r="AX166" s="12" t="s">
        <v>79</v>
      </c>
      <c r="AY166" s="230" t="s">
        <v>146</v>
      </c>
    </row>
    <row r="167" spans="2:51" s="11" customFormat="1" ht="13.5">
      <c r="B167" s="209"/>
      <c r="C167" s="210"/>
      <c r="D167" s="211" t="s">
        <v>257</v>
      </c>
      <c r="E167" s="212" t="s">
        <v>35</v>
      </c>
      <c r="F167" s="213" t="s">
        <v>335</v>
      </c>
      <c r="G167" s="210"/>
      <c r="H167" s="212" t="s">
        <v>35</v>
      </c>
      <c r="I167" s="214"/>
      <c r="J167" s="210"/>
      <c r="K167" s="210"/>
      <c r="L167" s="215"/>
      <c r="M167" s="216"/>
      <c r="N167" s="217"/>
      <c r="O167" s="217"/>
      <c r="P167" s="217"/>
      <c r="Q167" s="217"/>
      <c r="R167" s="217"/>
      <c r="S167" s="217"/>
      <c r="T167" s="218"/>
      <c r="AT167" s="219" t="s">
        <v>257</v>
      </c>
      <c r="AU167" s="219" t="s">
        <v>89</v>
      </c>
      <c r="AV167" s="11" t="s">
        <v>87</v>
      </c>
      <c r="AW167" s="11" t="s">
        <v>42</v>
      </c>
      <c r="AX167" s="11" t="s">
        <v>79</v>
      </c>
      <c r="AY167" s="219" t="s">
        <v>146</v>
      </c>
    </row>
    <row r="168" spans="2:51" s="12" customFormat="1" ht="13.5">
      <c r="B168" s="220"/>
      <c r="C168" s="221"/>
      <c r="D168" s="211" t="s">
        <v>257</v>
      </c>
      <c r="E168" s="222" t="s">
        <v>35</v>
      </c>
      <c r="F168" s="223" t="s">
        <v>336</v>
      </c>
      <c r="G168" s="221"/>
      <c r="H168" s="224">
        <v>15.007999999999999</v>
      </c>
      <c r="I168" s="225"/>
      <c r="J168" s="221"/>
      <c r="K168" s="221"/>
      <c r="L168" s="226"/>
      <c r="M168" s="227"/>
      <c r="N168" s="228"/>
      <c r="O168" s="228"/>
      <c r="P168" s="228"/>
      <c r="Q168" s="228"/>
      <c r="R168" s="228"/>
      <c r="S168" s="228"/>
      <c r="T168" s="229"/>
      <c r="AT168" s="230" t="s">
        <v>257</v>
      </c>
      <c r="AU168" s="230" t="s">
        <v>89</v>
      </c>
      <c r="AV168" s="12" t="s">
        <v>89</v>
      </c>
      <c r="AW168" s="12" t="s">
        <v>42</v>
      </c>
      <c r="AX168" s="12" t="s">
        <v>79</v>
      </c>
      <c r="AY168" s="230" t="s">
        <v>146</v>
      </c>
    </row>
    <row r="169" spans="2:51" s="11" customFormat="1" ht="13.5">
      <c r="B169" s="209"/>
      <c r="C169" s="210"/>
      <c r="D169" s="211" t="s">
        <v>257</v>
      </c>
      <c r="E169" s="212" t="s">
        <v>35</v>
      </c>
      <c r="F169" s="213" t="s">
        <v>337</v>
      </c>
      <c r="G169" s="210"/>
      <c r="H169" s="212" t="s">
        <v>35</v>
      </c>
      <c r="I169" s="214"/>
      <c r="J169" s="210"/>
      <c r="K169" s="210"/>
      <c r="L169" s="215"/>
      <c r="M169" s="216"/>
      <c r="N169" s="217"/>
      <c r="O169" s="217"/>
      <c r="P169" s="217"/>
      <c r="Q169" s="217"/>
      <c r="R169" s="217"/>
      <c r="S169" s="217"/>
      <c r="T169" s="218"/>
      <c r="AT169" s="219" t="s">
        <v>257</v>
      </c>
      <c r="AU169" s="219" t="s">
        <v>89</v>
      </c>
      <c r="AV169" s="11" t="s">
        <v>87</v>
      </c>
      <c r="AW169" s="11" t="s">
        <v>42</v>
      </c>
      <c r="AX169" s="11" t="s">
        <v>79</v>
      </c>
      <c r="AY169" s="219" t="s">
        <v>146</v>
      </c>
    </row>
    <row r="170" spans="2:51" s="12" customFormat="1" ht="13.5">
      <c r="B170" s="220"/>
      <c r="C170" s="221"/>
      <c r="D170" s="211" t="s">
        <v>257</v>
      </c>
      <c r="E170" s="222" t="s">
        <v>35</v>
      </c>
      <c r="F170" s="223" t="s">
        <v>338</v>
      </c>
      <c r="G170" s="221"/>
      <c r="H170" s="224">
        <v>0</v>
      </c>
      <c r="I170" s="225"/>
      <c r="J170" s="221"/>
      <c r="K170" s="221"/>
      <c r="L170" s="226"/>
      <c r="M170" s="227"/>
      <c r="N170" s="228"/>
      <c r="O170" s="228"/>
      <c r="P170" s="228"/>
      <c r="Q170" s="228"/>
      <c r="R170" s="228"/>
      <c r="S170" s="228"/>
      <c r="T170" s="229"/>
      <c r="AT170" s="230" t="s">
        <v>257</v>
      </c>
      <c r="AU170" s="230" t="s">
        <v>89</v>
      </c>
      <c r="AV170" s="12" t="s">
        <v>89</v>
      </c>
      <c r="AW170" s="12" t="s">
        <v>42</v>
      </c>
      <c r="AX170" s="12" t="s">
        <v>79</v>
      </c>
      <c r="AY170" s="230" t="s">
        <v>146</v>
      </c>
    </row>
    <row r="171" spans="2:51" s="11" customFormat="1" ht="13.5">
      <c r="B171" s="209"/>
      <c r="C171" s="210"/>
      <c r="D171" s="211" t="s">
        <v>257</v>
      </c>
      <c r="E171" s="212" t="s">
        <v>35</v>
      </c>
      <c r="F171" s="213" t="s">
        <v>339</v>
      </c>
      <c r="G171" s="210"/>
      <c r="H171" s="212" t="s">
        <v>35</v>
      </c>
      <c r="I171" s="214"/>
      <c r="J171" s="210"/>
      <c r="K171" s="210"/>
      <c r="L171" s="215"/>
      <c r="M171" s="216"/>
      <c r="N171" s="217"/>
      <c r="O171" s="217"/>
      <c r="P171" s="217"/>
      <c r="Q171" s="217"/>
      <c r="R171" s="217"/>
      <c r="S171" s="217"/>
      <c r="T171" s="218"/>
      <c r="AT171" s="219" t="s">
        <v>257</v>
      </c>
      <c r="AU171" s="219" t="s">
        <v>89</v>
      </c>
      <c r="AV171" s="11" t="s">
        <v>87</v>
      </c>
      <c r="AW171" s="11" t="s">
        <v>42</v>
      </c>
      <c r="AX171" s="11" t="s">
        <v>79</v>
      </c>
      <c r="AY171" s="219" t="s">
        <v>146</v>
      </c>
    </row>
    <row r="172" spans="2:51" s="12" customFormat="1" ht="13.5">
      <c r="B172" s="220"/>
      <c r="C172" s="221"/>
      <c r="D172" s="211" t="s">
        <v>257</v>
      </c>
      <c r="E172" s="222" t="s">
        <v>35</v>
      </c>
      <c r="F172" s="223" t="s">
        <v>340</v>
      </c>
      <c r="G172" s="221"/>
      <c r="H172" s="224">
        <v>14.1</v>
      </c>
      <c r="I172" s="225"/>
      <c r="J172" s="221"/>
      <c r="K172" s="221"/>
      <c r="L172" s="226"/>
      <c r="M172" s="227"/>
      <c r="N172" s="228"/>
      <c r="O172" s="228"/>
      <c r="P172" s="228"/>
      <c r="Q172" s="228"/>
      <c r="R172" s="228"/>
      <c r="S172" s="228"/>
      <c r="T172" s="229"/>
      <c r="AT172" s="230" t="s">
        <v>257</v>
      </c>
      <c r="AU172" s="230" t="s">
        <v>89</v>
      </c>
      <c r="AV172" s="12" t="s">
        <v>89</v>
      </c>
      <c r="AW172" s="12" t="s">
        <v>42</v>
      </c>
      <c r="AX172" s="12" t="s">
        <v>79</v>
      </c>
      <c r="AY172" s="230" t="s">
        <v>146</v>
      </c>
    </row>
    <row r="173" spans="2:51" s="11" customFormat="1" ht="13.5">
      <c r="B173" s="209"/>
      <c r="C173" s="210"/>
      <c r="D173" s="211" t="s">
        <v>257</v>
      </c>
      <c r="E173" s="212" t="s">
        <v>35</v>
      </c>
      <c r="F173" s="213" t="s">
        <v>341</v>
      </c>
      <c r="G173" s="210"/>
      <c r="H173" s="212" t="s">
        <v>35</v>
      </c>
      <c r="I173" s="214"/>
      <c r="J173" s="210"/>
      <c r="K173" s="210"/>
      <c r="L173" s="215"/>
      <c r="M173" s="216"/>
      <c r="N173" s="217"/>
      <c r="O173" s="217"/>
      <c r="P173" s="217"/>
      <c r="Q173" s="217"/>
      <c r="R173" s="217"/>
      <c r="S173" s="217"/>
      <c r="T173" s="218"/>
      <c r="AT173" s="219" t="s">
        <v>257</v>
      </c>
      <c r="AU173" s="219" t="s">
        <v>89</v>
      </c>
      <c r="AV173" s="11" t="s">
        <v>87</v>
      </c>
      <c r="AW173" s="11" t="s">
        <v>42</v>
      </c>
      <c r="AX173" s="11" t="s">
        <v>79</v>
      </c>
      <c r="AY173" s="219" t="s">
        <v>146</v>
      </c>
    </row>
    <row r="174" spans="2:51" s="12" customFormat="1" ht="13.5">
      <c r="B174" s="220"/>
      <c r="C174" s="221"/>
      <c r="D174" s="211" t="s">
        <v>257</v>
      </c>
      <c r="E174" s="222" t="s">
        <v>35</v>
      </c>
      <c r="F174" s="223" t="s">
        <v>342</v>
      </c>
      <c r="G174" s="221"/>
      <c r="H174" s="224">
        <v>7.52</v>
      </c>
      <c r="I174" s="225"/>
      <c r="J174" s="221"/>
      <c r="K174" s="221"/>
      <c r="L174" s="226"/>
      <c r="M174" s="227"/>
      <c r="N174" s="228"/>
      <c r="O174" s="228"/>
      <c r="P174" s="228"/>
      <c r="Q174" s="228"/>
      <c r="R174" s="228"/>
      <c r="S174" s="228"/>
      <c r="T174" s="229"/>
      <c r="AT174" s="230" t="s">
        <v>257</v>
      </c>
      <c r="AU174" s="230" t="s">
        <v>89</v>
      </c>
      <c r="AV174" s="12" t="s">
        <v>89</v>
      </c>
      <c r="AW174" s="12" t="s">
        <v>42</v>
      </c>
      <c r="AX174" s="12" t="s">
        <v>79</v>
      </c>
      <c r="AY174" s="230" t="s">
        <v>146</v>
      </c>
    </row>
    <row r="175" spans="2:51" s="11" customFormat="1" ht="13.5">
      <c r="B175" s="209"/>
      <c r="C175" s="210"/>
      <c r="D175" s="211" t="s">
        <v>257</v>
      </c>
      <c r="E175" s="212" t="s">
        <v>35</v>
      </c>
      <c r="F175" s="213" t="s">
        <v>343</v>
      </c>
      <c r="G175" s="210"/>
      <c r="H175" s="212" t="s">
        <v>35</v>
      </c>
      <c r="I175" s="214"/>
      <c r="J175" s="210"/>
      <c r="K175" s="210"/>
      <c r="L175" s="215"/>
      <c r="M175" s="216"/>
      <c r="N175" s="217"/>
      <c r="O175" s="217"/>
      <c r="P175" s="217"/>
      <c r="Q175" s="217"/>
      <c r="R175" s="217"/>
      <c r="S175" s="217"/>
      <c r="T175" s="218"/>
      <c r="AT175" s="219" t="s">
        <v>257</v>
      </c>
      <c r="AU175" s="219" t="s">
        <v>89</v>
      </c>
      <c r="AV175" s="11" t="s">
        <v>87</v>
      </c>
      <c r="AW175" s="11" t="s">
        <v>42</v>
      </c>
      <c r="AX175" s="11" t="s">
        <v>79</v>
      </c>
      <c r="AY175" s="219" t="s">
        <v>146</v>
      </c>
    </row>
    <row r="176" spans="2:51" s="12" customFormat="1" ht="13.5">
      <c r="B176" s="220"/>
      <c r="C176" s="221"/>
      <c r="D176" s="211" t="s">
        <v>257</v>
      </c>
      <c r="E176" s="222" t="s">
        <v>35</v>
      </c>
      <c r="F176" s="223" t="s">
        <v>344</v>
      </c>
      <c r="G176" s="221"/>
      <c r="H176" s="224">
        <v>8.6560000000000006</v>
      </c>
      <c r="I176" s="225"/>
      <c r="J176" s="221"/>
      <c r="K176" s="221"/>
      <c r="L176" s="226"/>
      <c r="M176" s="227"/>
      <c r="N176" s="228"/>
      <c r="O176" s="228"/>
      <c r="P176" s="228"/>
      <c r="Q176" s="228"/>
      <c r="R176" s="228"/>
      <c r="S176" s="228"/>
      <c r="T176" s="229"/>
      <c r="AT176" s="230" t="s">
        <v>257</v>
      </c>
      <c r="AU176" s="230" t="s">
        <v>89</v>
      </c>
      <c r="AV176" s="12" t="s">
        <v>89</v>
      </c>
      <c r="AW176" s="12" t="s">
        <v>42</v>
      </c>
      <c r="AX176" s="12" t="s">
        <v>79</v>
      </c>
      <c r="AY176" s="230" t="s">
        <v>146</v>
      </c>
    </row>
    <row r="177" spans="2:65" s="11" customFormat="1" ht="13.5">
      <c r="B177" s="209"/>
      <c r="C177" s="210"/>
      <c r="D177" s="211" t="s">
        <v>257</v>
      </c>
      <c r="E177" s="212" t="s">
        <v>35</v>
      </c>
      <c r="F177" s="213" t="s">
        <v>345</v>
      </c>
      <c r="G177" s="210"/>
      <c r="H177" s="212" t="s">
        <v>35</v>
      </c>
      <c r="I177" s="214"/>
      <c r="J177" s="210"/>
      <c r="K177" s="210"/>
      <c r="L177" s="215"/>
      <c r="M177" s="216"/>
      <c r="N177" s="217"/>
      <c r="O177" s="217"/>
      <c r="P177" s="217"/>
      <c r="Q177" s="217"/>
      <c r="R177" s="217"/>
      <c r="S177" s="217"/>
      <c r="T177" s="218"/>
      <c r="AT177" s="219" t="s">
        <v>257</v>
      </c>
      <c r="AU177" s="219" t="s">
        <v>89</v>
      </c>
      <c r="AV177" s="11" t="s">
        <v>87</v>
      </c>
      <c r="AW177" s="11" t="s">
        <v>42</v>
      </c>
      <c r="AX177" s="11" t="s">
        <v>79</v>
      </c>
      <c r="AY177" s="219" t="s">
        <v>146</v>
      </c>
    </row>
    <row r="178" spans="2:65" s="12" customFormat="1" ht="13.5">
      <c r="B178" s="220"/>
      <c r="C178" s="221"/>
      <c r="D178" s="211" t="s">
        <v>257</v>
      </c>
      <c r="E178" s="222" t="s">
        <v>35</v>
      </c>
      <c r="F178" s="223" t="s">
        <v>346</v>
      </c>
      <c r="G178" s="221"/>
      <c r="H178" s="224">
        <v>3.9359999999999999</v>
      </c>
      <c r="I178" s="225"/>
      <c r="J178" s="221"/>
      <c r="K178" s="221"/>
      <c r="L178" s="226"/>
      <c r="M178" s="227"/>
      <c r="N178" s="228"/>
      <c r="O178" s="228"/>
      <c r="P178" s="228"/>
      <c r="Q178" s="228"/>
      <c r="R178" s="228"/>
      <c r="S178" s="228"/>
      <c r="T178" s="229"/>
      <c r="AT178" s="230" t="s">
        <v>257</v>
      </c>
      <c r="AU178" s="230" t="s">
        <v>89</v>
      </c>
      <c r="AV178" s="12" t="s">
        <v>89</v>
      </c>
      <c r="AW178" s="12" t="s">
        <v>42</v>
      </c>
      <c r="AX178" s="12" t="s">
        <v>79</v>
      </c>
      <c r="AY178" s="230" t="s">
        <v>146</v>
      </c>
    </row>
    <row r="179" spans="2:65" s="11" customFormat="1" ht="13.5">
      <c r="B179" s="209"/>
      <c r="C179" s="210"/>
      <c r="D179" s="211" t="s">
        <v>257</v>
      </c>
      <c r="E179" s="212" t="s">
        <v>35</v>
      </c>
      <c r="F179" s="213" t="s">
        <v>347</v>
      </c>
      <c r="G179" s="210"/>
      <c r="H179" s="212" t="s">
        <v>35</v>
      </c>
      <c r="I179" s="214"/>
      <c r="J179" s="210"/>
      <c r="K179" s="210"/>
      <c r="L179" s="215"/>
      <c r="M179" s="216"/>
      <c r="N179" s="217"/>
      <c r="O179" s="217"/>
      <c r="P179" s="217"/>
      <c r="Q179" s="217"/>
      <c r="R179" s="217"/>
      <c r="S179" s="217"/>
      <c r="T179" s="218"/>
      <c r="AT179" s="219" t="s">
        <v>257</v>
      </c>
      <c r="AU179" s="219" t="s">
        <v>89</v>
      </c>
      <c r="AV179" s="11" t="s">
        <v>87</v>
      </c>
      <c r="AW179" s="11" t="s">
        <v>42</v>
      </c>
      <c r="AX179" s="11" t="s">
        <v>79</v>
      </c>
      <c r="AY179" s="219" t="s">
        <v>146</v>
      </c>
    </row>
    <row r="180" spans="2:65" s="12" customFormat="1" ht="13.5">
      <c r="B180" s="220"/>
      <c r="C180" s="221"/>
      <c r="D180" s="211" t="s">
        <v>257</v>
      </c>
      <c r="E180" s="222" t="s">
        <v>35</v>
      </c>
      <c r="F180" s="223" t="s">
        <v>348</v>
      </c>
      <c r="G180" s="221"/>
      <c r="H180" s="224">
        <v>6.032</v>
      </c>
      <c r="I180" s="225"/>
      <c r="J180" s="221"/>
      <c r="K180" s="221"/>
      <c r="L180" s="226"/>
      <c r="M180" s="227"/>
      <c r="N180" s="228"/>
      <c r="O180" s="228"/>
      <c r="P180" s="228"/>
      <c r="Q180" s="228"/>
      <c r="R180" s="228"/>
      <c r="S180" s="228"/>
      <c r="T180" s="229"/>
      <c r="AT180" s="230" t="s">
        <v>257</v>
      </c>
      <c r="AU180" s="230" t="s">
        <v>89</v>
      </c>
      <c r="AV180" s="12" t="s">
        <v>89</v>
      </c>
      <c r="AW180" s="12" t="s">
        <v>42</v>
      </c>
      <c r="AX180" s="12" t="s">
        <v>79</v>
      </c>
      <c r="AY180" s="230" t="s">
        <v>146</v>
      </c>
    </row>
    <row r="181" spans="2:65" s="12" customFormat="1" ht="13.5">
      <c r="B181" s="220"/>
      <c r="C181" s="221"/>
      <c r="D181" s="211" t="s">
        <v>257</v>
      </c>
      <c r="E181" s="222" t="s">
        <v>35</v>
      </c>
      <c r="F181" s="223" t="s">
        <v>349</v>
      </c>
      <c r="G181" s="221"/>
      <c r="H181" s="224">
        <v>3.1520000000000001</v>
      </c>
      <c r="I181" s="225"/>
      <c r="J181" s="221"/>
      <c r="K181" s="221"/>
      <c r="L181" s="226"/>
      <c r="M181" s="227"/>
      <c r="N181" s="228"/>
      <c r="O181" s="228"/>
      <c r="P181" s="228"/>
      <c r="Q181" s="228"/>
      <c r="R181" s="228"/>
      <c r="S181" s="228"/>
      <c r="T181" s="229"/>
      <c r="AT181" s="230" t="s">
        <v>257</v>
      </c>
      <c r="AU181" s="230" t="s">
        <v>89</v>
      </c>
      <c r="AV181" s="12" t="s">
        <v>89</v>
      </c>
      <c r="AW181" s="12" t="s">
        <v>42</v>
      </c>
      <c r="AX181" s="12" t="s">
        <v>79</v>
      </c>
      <c r="AY181" s="230" t="s">
        <v>146</v>
      </c>
    </row>
    <row r="182" spans="2:65" s="11" customFormat="1" ht="13.5">
      <c r="B182" s="209"/>
      <c r="C182" s="210"/>
      <c r="D182" s="211" t="s">
        <v>257</v>
      </c>
      <c r="E182" s="212" t="s">
        <v>35</v>
      </c>
      <c r="F182" s="213" t="s">
        <v>350</v>
      </c>
      <c r="G182" s="210"/>
      <c r="H182" s="212" t="s">
        <v>35</v>
      </c>
      <c r="I182" s="214"/>
      <c r="J182" s="210"/>
      <c r="K182" s="210"/>
      <c r="L182" s="215"/>
      <c r="M182" s="216"/>
      <c r="N182" s="217"/>
      <c r="O182" s="217"/>
      <c r="P182" s="217"/>
      <c r="Q182" s="217"/>
      <c r="R182" s="217"/>
      <c r="S182" s="217"/>
      <c r="T182" s="218"/>
      <c r="AT182" s="219" t="s">
        <v>257</v>
      </c>
      <c r="AU182" s="219" t="s">
        <v>89</v>
      </c>
      <c r="AV182" s="11" t="s">
        <v>87</v>
      </c>
      <c r="AW182" s="11" t="s">
        <v>42</v>
      </c>
      <c r="AX182" s="11" t="s">
        <v>79</v>
      </c>
      <c r="AY182" s="219" t="s">
        <v>146</v>
      </c>
    </row>
    <row r="183" spans="2:65" s="12" customFormat="1" ht="13.5">
      <c r="B183" s="220"/>
      <c r="C183" s="221"/>
      <c r="D183" s="211" t="s">
        <v>257</v>
      </c>
      <c r="E183" s="222" t="s">
        <v>35</v>
      </c>
      <c r="F183" s="223" t="s">
        <v>351</v>
      </c>
      <c r="G183" s="221"/>
      <c r="H183" s="224">
        <v>3.68</v>
      </c>
      <c r="I183" s="225"/>
      <c r="J183" s="221"/>
      <c r="K183" s="221"/>
      <c r="L183" s="226"/>
      <c r="M183" s="227"/>
      <c r="N183" s="228"/>
      <c r="O183" s="228"/>
      <c r="P183" s="228"/>
      <c r="Q183" s="228"/>
      <c r="R183" s="228"/>
      <c r="S183" s="228"/>
      <c r="T183" s="229"/>
      <c r="AT183" s="230" t="s">
        <v>257</v>
      </c>
      <c r="AU183" s="230" t="s">
        <v>89</v>
      </c>
      <c r="AV183" s="12" t="s">
        <v>89</v>
      </c>
      <c r="AW183" s="12" t="s">
        <v>42</v>
      </c>
      <c r="AX183" s="12" t="s">
        <v>79</v>
      </c>
      <c r="AY183" s="230" t="s">
        <v>146</v>
      </c>
    </row>
    <row r="184" spans="2:65" s="11" customFormat="1" ht="13.5">
      <c r="B184" s="209"/>
      <c r="C184" s="210"/>
      <c r="D184" s="211" t="s">
        <v>257</v>
      </c>
      <c r="E184" s="212" t="s">
        <v>35</v>
      </c>
      <c r="F184" s="213" t="s">
        <v>352</v>
      </c>
      <c r="G184" s="210"/>
      <c r="H184" s="212" t="s">
        <v>35</v>
      </c>
      <c r="I184" s="214"/>
      <c r="J184" s="210"/>
      <c r="K184" s="210"/>
      <c r="L184" s="215"/>
      <c r="M184" s="216"/>
      <c r="N184" s="217"/>
      <c r="O184" s="217"/>
      <c r="P184" s="217"/>
      <c r="Q184" s="217"/>
      <c r="R184" s="217"/>
      <c r="S184" s="217"/>
      <c r="T184" s="218"/>
      <c r="AT184" s="219" t="s">
        <v>257</v>
      </c>
      <c r="AU184" s="219" t="s">
        <v>89</v>
      </c>
      <c r="AV184" s="11" t="s">
        <v>87</v>
      </c>
      <c r="AW184" s="11" t="s">
        <v>42</v>
      </c>
      <c r="AX184" s="11" t="s">
        <v>79</v>
      </c>
      <c r="AY184" s="219" t="s">
        <v>146</v>
      </c>
    </row>
    <row r="185" spans="2:65" s="12" customFormat="1" ht="13.5">
      <c r="B185" s="220"/>
      <c r="C185" s="221"/>
      <c r="D185" s="211" t="s">
        <v>257</v>
      </c>
      <c r="E185" s="222" t="s">
        <v>35</v>
      </c>
      <c r="F185" s="223" t="s">
        <v>353</v>
      </c>
      <c r="G185" s="221"/>
      <c r="H185" s="224">
        <v>6.8369999999999997</v>
      </c>
      <c r="I185" s="225"/>
      <c r="J185" s="221"/>
      <c r="K185" s="221"/>
      <c r="L185" s="226"/>
      <c r="M185" s="227"/>
      <c r="N185" s="228"/>
      <c r="O185" s="228"/>
      <c r="P185" s="228"/>
      <c r="Q185" s="228"/>
      <c r="R185" s="228"/>
      <c r="S185" s="228"/>
      <c r="T185" s="229"/>
      <c r="AT185" s="230" t="s">
        <v>257</v>
      </c>
      <c r="AU185" s="230" t="s">
        <v>89</v>
      </c>
      <c r="AV185" s="12" t="s">
        <v>89</v>
      </c>
      <c r="AW185" s="12" t="s">
        <v>42</v>
      </c>
      <c r="AX185" s="12" t="s">
        <v>79</v>
      </c>
      <c r="AY185" s="230" t="s">
        <v>146</v>
      </c>
    </row>
    <row r="186" spans="2:65" s="14" customFormat="1" ht="13.5">
      <c r="B186" s="242"/>
      <c r="C186" s="243"/>
      <c r="D186" s="211" t="s">
        <v>257</v>
      </c>
      <c r="E186" s="244" t="s">
        <v>35</v>
      </c>
      <c r="F186" s="245" t="s">
        <v>278</v>
      </c>
      <c r="G186" s="243"/>
      <c r="H186" s="246">
        <v>143.77000000000001</v>
      </c>
      <c r="I186" s="247"/>
      <c r="J186" s="243"/>
      <c r="K186" s="243"/>
      <c r="L186" s="248"/>
      <c r="M186" s="249"/>
      <c r="N186" s="250"/>
      <c r="O186" s="250"/>
      <c r="P186" s="250"/>
      <c r="Q186" s="250"/>
      <c r="R186" s="250"/>
      <c r="S186" s="250"/>
      <c r="T186" s="251"/>
      <c r="AT186" s="252" t="s">
        <v>257</v>
      </c>
      <c r="AU186" s="252" t="s">
        <v>89</v>
      </c>
      <c r="AV186" s="14" t="s">
        <v>151</v>
      </c>
      <c r="AW186" s="14" t="s">
        <v>42</v>
      </c>
      <c r="AX186" s="14" t="s">
        <v>87</v>
      </c>
      <c r="AY186" s="252" t="s">
        <v>146</v>
      </c>
    </row>
    <row r="187" spans="2:65" s="1" customFormat="1" ht="16.5" customHeight="1">
      <c r="B187" s="42"/>
      <c r="C187" s="184" t="s">
        <v>170</v>
      </c>
      <c r="D187" s="184" t="s">
        <v>147</v>
      </c>
      <c r="E187" s="185" t="s">
        <v>354</v>
      </c>
      <c r="F187" s="186" t="s">
        <v>355</v>
      </c>
      <c r="G187" s="187" t="s">
        <v>207</v>
      </c>
      <c r="H187" s="188">
        <v>328.24099999999999</v>
      </c>
      <c r="I187" s="189"/>
      <c r="J187" s="190">
        <f>ROUND(I187*H187,2)</f>
        <v>0</v>
      </c>
      <c r="K187" s="186" t="s">
        <v>255</v>
      </c>
      <c r="L187" s="62"/>
      <c r="M187" s="191" t="s">
        <v>35</v>
      </c>
      <c r="N187" s="192" t="s">
        <v>50</v>
      </c>
      <c r="O187" s="43"/>
      <c r="P187" s="193">
        <f>O187*H187</f>
        <v>0</v>
      </c>
      <c r="Q187" s="193">
        <v>2.1000000000000001E-2</v>
      </c>
      <c r="R187" s="193">
        <f>Q187*H187</f>
        <v>6.8930610000000003</v>
      </c>
      <c r="S187" s="193">
        <v>0</v>
      </c>
      <c r="T187" s="194">
        <f>S187*H187</f>
        <v>0</v>
      </c>
      <c r="AR187" s="24" t="s">
        <v>151</v>
      </c>
      <c r="AT187" s="24" t="s">
        <v>147</v>
      </c>
      <c r="AU187" s="24" t="s">
        <v>89</v>
      </c>
      <c r="AY187" s="24" t="s">
        <v>146</v>
      </c>
      <c r="BE187" s="195">
        <f>IF(N187="základní",J187,0)</f>
        <v>0</v>
      </c>
      <c r="BF187" s="195">
        <f>IF(N187="snížená",J187,0)</f>
        <v>0</v>
      </c>
      <c r="BG187" s="195">
        <f>IF(N187="zákl. přenesená",J187,0)</f>
        <v>0</v>
      </c>
      <c r="BH187" s="195">
        <f>IF(N187="sníž. přenesená",J187,0)</f>
        <v>0</v>
      </c>
      <c r="BI187" s="195">
        <f>IF(N187="nulová",J187,0)</f>
        <v>0</v>
      </c>
      <c r="BJ187" s="24" t="s">
        <v>87</v>
      </c>
      <c r="BK187" s="195">
        <f>ROUND(I187*H187,2)</f>
        <v>0</v>
      </c>
      <c r="BL187" s="24" t="s">
        <v>151</v>
      </c>
      <c r="BM187" s="24" t="s">
        <v>356</v>
      </c>
    </row>
    <row r="188" spans="2:65" s="1" customFormat="1" ht="25.5" customHeight="1">
      <c r="B188" s="42"/>
      <c r="C188" s="184" t="s">
        <v>198</v>
      </c>
      <c r="D188" s="184" t="s">
        <v>147</v>
      </c>
      <c r="E188" s="185" t="s">
        <v>357</v>
      </c>
      <c r="F188" s="186" t="s">
        <v>358</v>
      </c>
      <c r="G188" s="187" t="s">
        <v>166</v>
      </c>
      <c r="H188" s="188">
        <v>4.5</v>
      </c>
      <c r="I188" s="189"/>
      <c r="J188" s="190">
        <f>ROUND(I188*H188,2)</f>
        <v>0</v>
      </c>
      <c r="K188" s="186" t="s">
        <v>255</v>
      </c>
      <c r="L188" s="62"/>
      <c r="M188" s="191" t="s">
        <v>35</v>
      </c>
      <c r="N188" s="192" t="s">
        <v>50</v>
      </c>
      <c r="O188" s="43"/>
      <c r="P188" s="193">
        <f>O188*H188</f>
        <v>0</v>
      </c>
      <c r="Q188" s="193">
        <v>3.31E-3</v>
      </c>
      <c r="R188" s="193">
        <f>Q188*H188</f>
        <v>1.4895E-2</v>
      </c>
      <c r="S188" s="193">
        <v>0</v>
      </c>
      <c r="T188" s="194">
        <f>S188*H188</f>
        <v>0</v>
      </c>
      <c r="AR188" s="24" t="s">
        <v>151</v>
      </c>
      <c r="AT188" s="24" t="s">
        <v>147</v>
      </c>
      <c r="AU188" s="24" t="s">
        <v>89</v>
      </c>
      <c r="AY188" s="24" t="s">
        <v>146</v>
      </c>
      <c r="BE188" s="195">
        <f>IF(N188="základní",J188,0)</f>
        <v>0</v>
      </c>
      <c r="BF188" s="195">
        <f>IF(N188="snížená",J188,0)</f>
        <v>0</v>
      </c>
      <c r="BG188" s="195">
        <f>IF(N188="zákl. přenesená",J188,0)</f>
        <v>0</v>
      </c>
      <c r="BH188" s="195">
        <f>IF(N188="sníž. přenesená",J188,0)</f>
        <v>0</v>
      </c>
      <c r="BI188" s="195">
        <f>IF(N188="nulová",J188,0)</f>
        <v>0</v>
      </c>
      <c r="BJ188" s="24" t="s">
        <v>87</v>
      </c>
      <c r="BK188" s="195">
        <f>ROUND(I188*H188,2)</f>
        <v>0</v>
      </c>
      <c r="BL188" s="24" t="s">
        <v>151</v>
      </c>
      <c r="BM188" s="24" t="s">
        <v>359</v>
      </c>
    </row>
    <row r="189" spans="2:65" s="11" customFormat="1" ht="13.5">
      <c r="B189" s="209"/>
      <c r="C189" s="210"/>
      <c r="D189" s="211" t="s">
        <v>257</v>
      </c>
      <c r="E189" s="212" t="s">
        <v>35</v>
      </c>
      <c r="F189" s="213" t="s">
        <v>294</v>
      </c>
      <c r="G189" s="210"/>
      <c r="H189" s="212" t="s">
        <v>35</v>
      </c>
      <c r="I189" s="214"/>
      <c r="J189" s="210"/>
      <c r="K189" s="210"/>
      <c r="L189" s="215"/>
      <c r="M189" s="216"/>
      <c r="N189" s="217"/>
      <c r="O189" s="217"/>
      <c r="P189" s="217"/>
      <c r="Q189" s="217"/>
      <c r="R189" s="217"/>
      <c r="S189" s="217"/>
      <c r="T189" s="218"/>
      <c r="AT189" s="219" t="s">
        <v>257</v>
      </c>
      <c r="AU189" s="219" t="s">
        <v>89</v>
      </c>
      <c r="AV189" s="11" t="s">
        <v>87</v>
      </c>
      <c r="AW189" s="11" t="s">
        <v>42</v>
      </c>
      <c r="AX189" s="11" t="s">
        <v>79</v>
      </c>
      <c r="AY189" s="219" t="s">
        <v>146</v>
      </c>
    </row>
    <row r="190" spans="2:65" s="12" customFormat="1" ht="13.5">
      <c r="B190" s="220"/>
      <c r="C190" s="221"/>
      <c r="D190" s="211" t="s">
        <v>257</v>
      </c>
      <c r="E190" s="222" t="s">
        <v>35</v>
      </c>
      <c r="F190" s="223" t="s">
        <v>360</v>
      </c>
      <c r="G190" s="221"/>
      <c r="H190" s="224">
        <v>4.5</v>
      </c>
      <c r="I190" s="225"/>
      <c r="J190" s="221"/>
      <c r="K190" s="221"/>
      <c r="L190" s="226"/>
      <c r="M190" s="227"/>
      <c r="N190" s="228"/>
      <c r="O190" s="228"/>
      <c r="P190" s="228"/>
      <c r="Q190" s="228"/>
      <c r="R190" s="228"/>
      <c r="S190" s="228"/>
      <c r="T190" s="229"/>
      <c r="AT190" s="230" t="s">
        <v>257</v>
      </c>
      <c r="AU190" s="230" t="s">
        <v>89</v>
      </c>
      <c r="AV190" s="12" t="s">
        <v>89</v>
      </c>
      <c r="AW190" s="12" t="s">
        <v>42</v>
      </c>
      <c r="AX190" s="12" t="s">
        <v>87</v>
      </c>
      <c r="AY190" s="230" t="s">
        <v>146</v>
      </c>
    </row>
    <row r="191" spans="2:65" s="1" customFormat="1" ht="38.25" customHeight="1">
      <c r="B191" s="42"/>
      <c r="C191" s="253" t="s">
        <v>174</v>
      </c>
      <c r="D191" s="253" t="s">
        <v>361</v>
      </c>
      <c r="E191" s="254" t="s">
        <v>362</v>
      </c>
      <c r="F191" s="255" t="s">
        <v>363</v>
      </c>
      <c r="G191" s="256" t="s">
        <v>207</v>
      </c>
      <c r="H191" s="257">
        <v>5</v>
      </c>
      <c r="I191" s="258"/>
      <c r="J191" s="259">
        <f>ROUND(I191*H191,2)</f>
        <v>0</v>
      </c>
      <c r="K191" s="255" t="s">
        <v>255</v>
      </c>
      <c r="L191" s="260"/>
      <c r="M191" s="261" t="s">
        <v>35</v>
      </c>
      <c r="N191" s="262" t="s">
        <v>50</v>
      </c>
      <c r="O191" s="43"/>
      <c r="P191" s="193">
        <f>O191*H191</f>
        <v>0</v>
      </c>
      <c r="Q191" s="193">
        <v>6.8000000000000005E-4</v>
      </c>
      <c r="R191" s="193">
        <f>Q191*H191</f>
        <v>3.4000000000000002E-3</v>
      </c>
      <c r="S191" s="193">
        <v>0</v>
      </c>
      <c r="T191" s="194">
        <f>S191*H191</f>
        <v>0</v>
      </c>
      <c r="AR191" s="24" t="s">
        <v>162</v>
      </c>
      <c r="AT191" s="24" t="s">
        <v>361</v>
      </c>
      <c r="AU191" s="24" t="s">
        <v>89</v>
      </c>
      <c r="AY191" s="24" t="s">
        <v>146</v>
      </c>
      <c r="BE191" s="195">
        <f>IF(N191="základní",J191,0)</f>
        <v>0</v>
      </c>
      <c r="BF191" s="195">
        <f>IF(N191="snížená",J191,0)</f>
        <v>0</v>
      </c>
      <c r="BG191" s="195">
        <f>IF(N191="zákl. přenesená",J191,0)</f>
        <v>0</v>
      </c>
      <c r="BH191" s="195">
        <f>IF(N191="sníž. přenesená",J191,0)</f>
        <v>0</v>
      </c>
      <c r="BI191" s="195">
        <f>IF(N191="nulová",J191,0)</f>
        <v>0</v>
      </c>
      <c r="BJ191" s="24" t="s">
        <v>87</v>
      </c>
      <c r="BK191" s="195">
        <f>ROUND(I191*H191,2)</f>
        <v>0</v>
      </c>
      <c r="BL191" s="24" t="s">
        <v>151</v>
      </c>
      <c r="BM191" s="24" t="s">
        <v>364</v>
      </c>
    </row>
    <row r="192" spans="2:65" s="1" customFormat="1" ht="27">
      <c r="B192" s="42"/>
      <c r="C192" s="64"/>
      <c r="D192" s="211" t="s">
        <v>365</v>
      </c>
      <c r="E192" s="64"/>
      <c r="F192" s="263" t="s">
        <v>366</v>
      </c>
      <c r="G192" s="64"/>
      <c r="H192" s="64"/>
      <c r="I192" s="157"/>
      <c r="J192" s="64"/>
      <c r="K192" s="64"/>
      <c r="L192" s="62"/>
      <c r="M192" s="264"/>
      <c r="N192" s="43"/>
      <c r="O192" s="43"/>
      <c r="P192" s="43"/>
      <c r="Q192" s="43"/>
      <c r="R192" s="43"/>
      <c r="S192" s="43"/>
      <c r="T192" s="79"/>
      <c r="AT192" s="24" t="s">
        <v>365</v>
      </c>
      <c r="AU192" s="24" t="s">
        <v>89</v>
      </c>
    </row>
    <row r="193" spans="2:65" s="1" customFormat="1" ht="16.5" customHeight="1">
      <c r="B193" s="42"/>
      <c r="C193" s="184" t="s">
        <v>10</v>
      </c>
      <c r="D193" s="184" t="s">
        <v>147</v>
      </c>
      <c r="E193" s="185" t="s">
        <v>367</v>
      </c>
      <c r="F193" s="186" t="s">
        <v>368</v>
      </c>
      <c r="G193" s="187" t="s">
        <v>207</v>
      </c>
      <c r="H193" s="188">
        <v>2.4750000000000001</v>
      </c>
      <c r="I193" s="189"/>
      <c r="J193" s="190">
        <f>ROUND(I193*H193,2)</f>
        <v>0</v>
      </c>
      <c r="K193" s="186" t="s">
        <v>255</v>
      </c>
      <c r="L193" s="62"/>
      <c r="M193" s="191" t="s">
        <v>35</v>
      </c>
      <c r="N193" s="192" t="s">
        <v>50</v>
      </c>
      <c r="O193" s="43"/>
      <c r="P193" s="193">
        <f>O193*H193</f>
        <v>0</v>
      </c>
      <c r="Q193" s="193">
        <v>3.15E-2</v>
      </c>
      <c r="R193" s="193">
        <f>Q193*H193</f>
        <v>7.7962500000000004E-2</v>
      </c>
      <c r="S193" s="193">
        <v>0</v>
      </c>
      <c r="T193" s="194">
        <f>S193*H193</f>
        <v>0</v>
      </c>
      <c r="AR193" s="24" t="s">
        <v>151</v>
      </c>
      <c r="AT193" s="24" t="s">
        <v>147</v>
      </c>
      <c r="AU193" s="24" t="s">
        <v>89</v>
      </c>
      <c r="AY193" s="24" t="s">
        <v>146</v>
      </c>
      <c r="BE193" s="195">
        <f>IF(N193="základní",J193,0)</f>
        <v>0</v>
      </c>
      <c r="BF193" s="195">
        <f>IF(N193="snížená",J193,0)</f>
        <v>0</v>
      </c>
      <c r="BG193" s="195">
        <f>IF(N193="zákl. přenesená",J193,0)</f>
        <v>0</v>
      </c>
      <c r="BH193" s="195">
        <f>IF(N193="sníž. přenesená",J193,0)</f>
        <v>0</v>
      </c>
      <c r="BI193" s="195">
        <f>IF(N193="nulová",J193,0)</f>
        <v>0</v>
      </c>
      <c r="BJ193" s="24" t="s">
        <v>87</v>
      </c>
      <c r="BK193" s="195">
        <f>ROUND(I193*H193,2)</f>
        <v>0</v>
      </c>
      <c r="BL193" s="24" t="s">
        <v>151</v>
      </c>
      <c r="BM193" s="24" t="s">
        <v>369</v>
      </c>
    </row>
    <row r="194" spans="2:65" s="11" customFormat="1" ht="13.5">
      <c r="B194" s="209"/>
      <c r="C194" s="210"/>
      <c r="D194" s="211" t="s">
        <v>257</v>
      </c>
      <c r="E194" s="212" t="s">
        <v>35</v>
      </c>
      <c r="F194" s="213" t="s">
        <v>258</v>
      </c>
      <c r="G194" s="210"/>
      <c r="H194" s="212" t="s">
        <v>35</v>
      </c>
      <c r="I194" s="214"/>
      <c r="J194" s="210"/>
      <c r="K194" s="210"/>
      <c r="L194" s="215"/>
      <c r="M194" s="216"/>
      <c r="N194" s="217"/>
      <c r="O194" s="217"/>
      <c r="P194" s="217"/>
      <c r="Q194" s="217"/>
      <c r="R194" s="217"/>
      <c r="S194" s="217"/>
      <c r="T194" s="218"/>
      <c r="AT194" s="219" t="s">
        <v>257</v>
      </c>
      <c r="AU194" s="219" t="s">
        <v>89</v>
      </c>
      <c r="AV194" s="11" t="s">
        <v>87</v>
      </c>
      <c r="AW194" s="11" t="s">
        <v>42</v>
      </c>
      <c r="AX194" s="11" t="s">
        <v>79</v>
      </c>
      <c r="AY194" s="219" t="s">
        <v>146</v>
      </c>
    </row>
    <row r="195" spans="2:65" s="12" customFormat="1" ht="13.5">
      <c r="B195" s="220"/>
      <c r="C195" s="221"/>
      <c r="D195" s="211" t="s">
        <v>257</v>
      </c>
      <c r="E195" s="222" t="s">
        <v>35</v>
      </c>
      <c r="F195" s="223" t="s">
        <v>370</v>
      </c>
      <c r="G195" s="221"/>
      <c r="H195" s="224">
        <v>2.4750000000000001</v>
      </c>
      <c r="I195" s="225"/>
      <c r="J195" s="221"/>
      <c r="K195" s="221"/>
      <c r="L195" s="226"/>
      <c r="M195" s="227"/>
      <c r="N195" s="228"/>
      <c r="O195" s="228"/>
      <c r="P195" s="228"/>
      <c r="Q195" s="228"/>
      <c r="R195" s="228"/>
      <c r="S195" s="228"/>
      <c r="T195" s="229"/>
      <c r="AT195" s="230" t="s">
        <v>257</v>
      </c>
      <c r="AU195" s="230" t="s">
        <v>89</v>
      </c>
      <c r="AV195" s="12" t="s">
        <v>89</v>
      </c>
      <c r="AW195" s="12" t="s">
        <v>42</v>
      </c>
      <c r="AX195" s="12" t="s">
        <v>87</v>
      </c>
      <c r="AY195" s="230" t="s">
        <v>146</v>
      </c>
    </row>
    <row r="196" spans="2:65" s="1" customFormat="1" ht="16.5" customHeight="1">
      <c r="B196" s="42"/>
      <c r="C196" s="184" t="s">
        <v>177</v>
      </c>
      <c r="D196" s="184" t="s">
        <v>147</v>
      </c>
      <c r="E196" s="185" t="s">
        <v>371</v>
      </c>
      <c r="F196" s="186" t="s">
        <v>372</v>
      </c>
      <c r="G196" s="187" t="s">
        <v>207</v>
      </c>
      <c r="H196" s="188">
        <v>15.8</v>
      </c>
      <c r="I196" s="189"/>
      <c r="J196" s="190">
        <f>ROUND(I196*H196,2)</f>
        <v>0</v>
      </c>
      <c r="K196" s="186" t="s">
        <v>35</v>
      </c>
      <c r="L196" s="62"/>
      <c r="M196" s="191" t="s">
        <v>35</v>
      </c>
      <c r="N196" s="192" t="s">
        <v>50</v>
      </c>
      <c r="O196" s="43"/>
      <c r="P196" s="193">
        <f>O196*H196</f>
        <v>0</v>
      </c>
      <c r="Q196" s="193">
        <v>0</v>
      </c>
      <c r="R196" s="193">
        <f>Q196*H196</f>
        <v>0</v>
      </c>
      <c r="S196" s="193">
        <v>0</v>
      </c>
      <c r="T196" s="194">
        <f>S196*H196</f>
        <v>0</v>
      </c>
      <c r="AR196" s="24" t="s">
        <v>151</v>
      </c>
      <c r="AT196" s="24" t="s">
        <v>147</v>
      </c>
      <c r="AU196" s="24" t="s">
        <v>89</v>
      </c>
      <c r="AY196" s="24" t="s">
        <v>146</v>
      </c>
      <c r="BE196" s="195">
        <f>IF(N196="základní",J196,0)</f>
        <v>0</v>
      </c>
      <c r="BF196" s="195">
        <f>IF(N196="snížená",J196,0)</f>
        <v>0</v>
      </c>
      <c r="BG196" s="195">
        <f>IF(N196="zákl. přenesená",J196,0)</f>
        <v>0</v>
      </c>
      <c r="BH196" s="195">
        <f>IF(N196="sníž. přenesená",J196,0)</f>
        <v>0</v>
      </c>
      <c r="BI196" s="195">
        <f>IF(N196="nulová",J196,0)</f>
        <v>0</v>
      </c>
      <c r="BJ196" s="24" t="s">
        <v>87</v>
      </c>
      <c r="BK196" s="195">
        <f>ROUND(I196*H196,2)</f>
        <v>0</v>
      </c>
      <c r="BL196" s="24" t="s">
        <v>151</v>
      </c>
      <c r="BM196" s="24" t="s">
        <v>373</v>
      </c>
    </row>
    <row r="197" spans="2:65" s="11" customFormat="1" ht="13.5">
      <c r="B197" s="209"/>
      <c r="C197" s="210"/>
      <c r="D197" s="211" t="s">
        <v>257</v>
      </c>
      <c r="E197" s="212" t="s">
        <v>35</v>
      </c>
      <c r="F197" s="213" t="s">
        <v>294</v>
      </c>
      <c r="G197" s="210"/>
      <c r="H197" s="212" t="s">
        <v>35</v>
      </c>
      <c r="I197" s="214"/>
      <c r="J197" s="210"/>
      <c r="K197" s="210"/>
      <c r="L197" s="215"/>
      <c r="M197" s="216"/>
      <c r="N197" s="217"/>
      <c r="O197" s="217"/>
      <c r="P197" s="217"/>
      <c r="Q197" s="217"/>
      <c r="R197" s="217"/>
      <c r="S197" s="217"/>
      <c r="T197" s="218"/>
      <c r="AT197" s="219" t="s">
        <v>257</v>
      </c>
      <c r="AU197" s="219" t="s">
        <v>89</v>
      </c>
      <c r="AV197" s="11" t="s">
        <v>87</v>
      </c>
      <c r="AW197" s="11" t="s">
        <v>42</v>
      </c>
      <c r="AX197" s="11" t="s">
        <v>79</v>
      </c>
      <c r="AY197" s="219" t="s">
        <v>146</v>
      </c>
    </row>
    <row r="198" spans="2:65" s="12" customFormat="1" ht="13.5">
      <c r="B198" s="220"/>
      <c r="C198" s="221"/>
      <c r="D198" s="211" t="s">
        <v>257</v>
      </c>
      <c r="E198" s="222" t="s">
        <v>35</v>
      </c>
      <c r="F198" s="223" t="s">
        <v>374</v>
      </c>
      <c r="G198" s="221"/>
      <c r="H198" s="224">
        <v>6.9</v>
      </c>
      <c r="I198" s="225"/>
      <c r="J198" s="221"/>
      <c r="K198" s="221"/>
      <c r="L198" s="226"/>
      <c r="M198" s="227"/>
      <c r="N198" s="228"/>
      <c r="O198" s="228"/>
      <c r="P198" s="228"/>
      <c r="Q198" s="228"/>
      <c r="R198" s="228"/>
      <c r="S198" s="228"/>
      <c r="T198" s="229"/>
      <c r="AT198" s="230" t="s">
        <v>257</v>
      </c>
      <c r="AU198" s="230" t="s">
        <v>89</v>
      </c>
      <c r="AV198" s="12" t="s">
        <v>89</v>
      </c>
      <c r="AW198" s="12" t="s">
        <v>42</v>
      </c>
      <c r="AX198" s="12" t="s">
        <v>79</v>
      </c>
      <c r="AY198" s="230" t="s">
        <v>146</v>
      </c>
    </row>
    <row r="199" spans="2:65" s="12" customFormat="1" ht="13.5">
      <c r="B199" s="220"/>
      <c r="C199" s="221"/>
      <c r="D199" s="211" t="s">
        <v>257</v>
      </c>
      <c r="E199" s="222" t="s">
        <v>35</v>
      </c>
      <c r="F199" s="223" t="s">
        <v>375</v>
      </c>
      <c r="G199" s="221"/>
      <c r="H199" s="224">
        <v>6.9</v>
      </c>
      <c r="I199" s="225"/>
      <c r="J199" s="221"/>
      <c r="K199" s="221"/>
      <c r="L199" s="226"/>
      <c r="M199" s="227"/>
      <c r="N199" s="228"/>
      <c r="O199" s="228"/>
      <c r="P199" s="228"/>
      <c r="Q199" s="228"/>
      <c r="R199" s="228"/>
      <c r="S199" s="228"/>
      <c r="T199" s="229"/>
      <c r="AT199" s="230" t="s">
        <v>257</v>
      </c>
      <c r="AU199" s="230" t="s">
        <v>89</v>
      </c>
      <c r="AV199" s="12" t="s">
        <v>89</v>
      </c>
      <c r="AW199" s="12" t="s">
        <v>42</v>
      </c>
      <c r="AX199" s="12" t="s">
        <v>79</v>
      </c>
      <c r="AY199" s="230" t="s">
        <v>146</v>
      </c>
    </row>
    <row r="200" spans="2:65" s="12" customFormat="1" ht="13.5">
      <c r="B200" s="220"/>
      <c r="C200" s="221"/>
      <c r="D200" s="211" t="s">
        <v>257</v>
      </c>
      <c r="E200" s="222" t="s">
        <v>35</v>
      </c>
      <c r="F200" s="223" t="s">
        <v>376</v>
      </c>
      <c r="G200" s="221"/>
      <c r="H200" s="224">
        <v>2</v>
      </c>
      <c r="I200" s="225"/>
      <c r="J200" s="221"/>
      <c r="K200" s="221"/>
      <c r="L200" s="226"/>
      <c r="M200" s="227"/>
      <c r="N200" s="228"/>
      <c r="O200" s="228"/>
      <c r="P200" s="228"/>
      <c r="Q200" s="228"/>
      <c r="R200" s="228"/>
      <c r="S200" s="228"/>
      <c r="T200" s="229"/>
      <c r="AT200" s="230" t="s">
        <v>257</v>
      </c>
      <c r="AU200" s="230" t="s">
        <v>89</v>
      </c>
      <c r="AV200" s="12" t="s">
        <v>89</v>
      </c>
      <c r="AW200" s="12" t="s">
        <v>42</v>
      </c>
      <c r="AX200" s="12" t="s">
        <v>79</v>
      </c>
      <c r="AY200" s="230" t="s">
        <v>146</v>
      </c>
    </row>
    <row r="201" spans="2:65" s="14" customFormat="1" ht="13.5">
      <c r="B201" s="242"/>
      <c r="C201" s="243"/>
      <c r="D201" s="211" t="s">
        <v>257</v>
      </c>
      <c r="E201" s="244" t="s">
        <v>35</v>
      </c>
      <c r="F201" s="245" t="s">
        <v>278</v>
      </c>
      <c r="G201" s="243"/>
      <c r="H201" s="246">
        <v>15.8</v>
      </c>
      <c r="I201" s="247"/>
      <c r="J201" s="243"/>
      <c r="K201" s="243"/>
      <c r="L201" s="248"/>
      <c r="M201" s="249"/>
      <c r="N201" s="250"/>
      <c r="O201" s="250"/>
      <c r="P201" s="250"/>
      <c r="Q201" s="250"/>
      <c r="R201" s="250"/>
      <c r="S201" s="250"/>
      <c r="T201" s="251"/>
      <c r="AT201" s="252" t="s">
        <v>257</v>
      </c>
      <c r="AU201" s="252" t="s">
        <v>89</v>
      </c>
      <c r="AV201" s="14" t="s">
        <v>151</v>
      </c>
      <c r="AW201" s="14" t="s">
        <v>42</v>
      </c>
      <c r="AX201" s="14" t="s">
        <v>87</v>
      </c>
      <c r="AY201" s="252" t="s">
        <v>146</v>
      </c>
    </row>
    <row r="202" spans="2:65" s="1" customFormat="1" ht="16.5" customHeight="1">
      <c r="B202" s="42"/>
      <c r="C202" s="184" t="s">
        <v>214</v>
      </c>
      <c r="D202" s="184" t="s">
        <v>147</v>
      </c>
      <c r="E202" s="185" t="s">
        <v>377</v>
      </c>
      <c r="F202" s="186" t="s">
        <v>378</v>
      </c>
      <c r="G202" s="187" t="s">
        <v>254</v>
      </c>
      <c r="H202" s="188">
        <v>3.9319999999999999</v>
      </c>
      <c r="I202" s="189"/>
      <c r="J202" s="190">
        <f>ROUND(I202*H202,2)</f>
        <v>0</v>
      </c>
      <c r="K202" s="186" t="s">
        <v>255</v>
      </c>
      <c r="L202" s="62"/>
      <c r="M202" s="191" t="s">
        <v>35</v>
      </c>
      <c r="N202" s="192" t="s">
        <v>50</v>
      </c>
      <c r="O202" s="43"/>
      <c r="P202" s="193">
        <f>O202*H202</f>
        <v>0</v>
      </c>
      <c r="Q202" s="193">
        <v>2.45329</v>
      </c>
      <c r="R202" s="193">
        <f>Q202*H202</f>
        <v>9.6463362799999999</v>
      </c>
      <c r="S202" s="193">
        <v>0</v>
      </c>
      <c r="T202" s="194">
        <f>S202*H202</f>
        <v>0</v>
      </c>
      <c r="AR202" s="24" t="s">
        <v>151</v>
      </c>
      <c r="AT202" s="24" t="s">
        <v>147</v>
      </c>
      <c r="AU202" s="24" t="s">
        <v>89</v>
      </c>
      <c r="AY202" s="24" t="s">
        <v>146</v>
      </c>
      <c r="BE202" s="195">
        <f>IF(N202="základní",J202,0)</f>
        <v>0</v>
      </c>
      <c r="BF202" s="195">
        <f>IF(N202="snížená",J202,0)</f>
        <v>0</v>
      </c>
      <c r="BG202" s="195">
        <f>IF(N202="zákl. přenesená",J202,0)</f>
        <v>0</v>
      </c>
      <c r="BH202" s="195">
        <f>IF(N202="sníž. přenesená",J202,0)</f>
        <v>0</v>
      </c>
      <c r="BI202" s="195">
        <f>IF(N202="nulová",J202,0)</f>
        <v>0</v>
      </c>
      <c r="BJ202" s="24" t="s">
        <v>87</v>
      </c>
      <c r="BK202" s="195">
        <f>ROUND(I202*H202,2)</f>
        <v>0</v>
      </c>
      <c r="BL202" s="24" t="s">
        <v>151</v>
      </c>
      <c r="BM202" s="24" t="s">
        <v>379</v>
      </c>
    </row>
    <row r="203" spans="2:65" s="11" customFormat="1" ht="13.5">
      <c r="B203" s="209"/>
      <c r="C203" s="210"/>
      <c r="D203" s="211" t="s">
        <v>257</v>
      </c>
      <c r="E203" s="212" t="s">
        <v>35</v>
      </c>
      <c r="F203" s="213" t="s">
        <v>294</v>
      </c>
      <c r="G203" s="210"/>
      <c r="H203" s="212" t="s">
        <v>35</v>
      </c>
      <c r="I203" s="214"/>
      <c r="J203" s="210"/>
      <c r="K203" s="210"/>
      <c r="L203" s="215"/>
      <c r="M203" s="216"/>
      <c r="N203" s="217"/>
      <c r="O203" s="217"/>
      <c r="P203" s="217"/>
      <c r="Q203" s="217"/>
      <c r="R203" s="217"/>
      <c r="S203" s="217"/>
      <c r="T203" s="218"/>
      <c r="AT203" s="219" t="s">
        <v>257</v>
      </c>
      <c r="AU203" s="219" t="s">
        <v>89</v>
      </c>
      <c r="AV203" s="11" t="s">
        <v>87</v>
      </c>
      <c r="AW203" s="11" t="s">
        <v>42</v>
      </c>
      <c r="AX203" s="11" t="s">
        <v>79</v>
      </c>
      <c r="AY203" s="219" t="s">
        <v>146</v>
      </c>
    </row>
    <row r="204" spans="2:65" s="12" customFormat="1" ht="13.5">
      <c r="B204" s="220"/>
      <c r="C204" s="221"/>
      <c r="D204" s="211" t="s">
        <v>257</v>
      </c>
      <c r="E204" s="222" t="s">
        <v>35</v>
      </c>
      <c r="F204" s="223" t="s">
        <v>380</v>
      </c>
      <c r="G204" s="221"/>
      <c r="H204" s="224">
        <v>3.5579999999999998</v>
      </c>
      <c r="I204" s="225"/>
      <c r="J204" s="221"/>
      <c r="K204" s="221"/>
      <c r="L204" s="226"/>
      <c r="M204" s="227"/>
      <c r="N204" s="228"/>
      <c r="O204" s="228"/>
      <c r="P204" s="228"/>
      <c r="Q204" s="228"/>
      <c r="R204" s="228"/>
      <c r="S204" s="228"/>
      <c r="T204" s="229"/>
      <c r="AT204" s="230" t="s">
        <v>257</v>
      </c>
      <c r="AU204" s="230" t="s">
        <v>89</v>
      </c>
      <c r="AV204" s="12" t="s">
        <v>89</v>
      </c>
      <c r="AW204" s="12" t="s">
        <v>42</v>
      </c>
      <c r="AX204" s="12" t="s">
        <v>79</v>
      </c>
      <c r="AY204" s="230" t="s">
        <v>146</v>
      </c>
    </row>
    <row r="205" spans="2:65" s="12" customFormat="1" ht="13.5">
      <c r="B205" s="220"/>
      <c r="C205" s="221"/>
      <c r="D205" s="211" t="s">
        <v>257</v>
      </c>
      <c r="E205" s="222" t="s">
        <v>35</v>
      </c>
      <c r="F205" s="223" t="s">
        <v>381</v>
      </c>
      <c r="G205" s="221"/>
      <c r="H205" s="224">
        <v>0.374</v>
      </c>
      <c r="I205" s="225"/>
      <c r="J205" s="221"/>
      <c r="K205" s="221"/>
      <c r="L205" s="226"/>
      <c r="M205" s="227"/>
      <c r="N205" s="228"/>
      <c r="O205" s="228"/>
      <c r="P205" s="228"/>
      <c r="Q205" s="228"/>
      <c r="R205" s="228"/>
      <c r="S205" s="228"/>
      <c r="T205" s="229"/>
      <c r="AT205" s="230" t="s">
        <v>257</v>
      </c>
      <c r="AU205" s="230" t="s">
        <v>89</v>
      </c>
      <c r="AV205" s="12" t="s">
        <v>89</v>
      </c>
      <c r="AW205" s="12" t="s">
        <v>42</v>
      </c>
      <c r="AX205" s="12" t="s">
        <v>79</v>
      </c>
      <c r="AY205" s="230" t="s">
        <v>146</v>
      </c>
    </row>
    <row r="206" spans="2:65" s="14" customFormat="1" ht="13.5">
      <c r="B206" s="242"/>
      <c r="C206" s="243"/>
      <c r="D206" s="211" t="s">
        <v>257</v>
      </c>
      <c r="E206" s="244" t="s">
        <v>35</v>
      </c>
      <c r="F206" s="245" t="s">
        <v>278</v>
      </c>
      <c r="G206" s="243"/>
      <c r="H206" s="246">
        <v>3.9319999999999999</v>
      </c>
      <c r="I206" s="247"/>
      <c r="J206" s="243"/>
      <c r="K206" s="243"/>
      <c r="L206" s="248"/>
      <c r="M206" s="249"/>
      <c r="N206" s="250"/>
      <c r="O206" s="250"/>
      <c r="P206" s="250"/>
      <c r="Q206" s="250"/>
      <c r="R206" s="250"/>
      <c r="S206" s="250"/>
      <c r="T206" s="251"/>
      <c r="AT206" s="252" t="s">
        <v>257</v>
      </c>
      <c r="AU206" s="252" t="s">
        <v>89</v>
      </c>
      <c r="AV206" s="14" t="s">
        <v>151</v>
      </c>
      <c r="AW206" s="14" t="s">
        <v>42</v>
      </c>
      <c r="AX206" s="14" t="s">
        <v>87</v>
      </c>
      <c r="AY206" s="252" t="s">
        <v>146</v>
      </c>
    </row>
    <row r="207" spans="2:65" s="1" customFormat="1" ht="16.5" customHeight="1">
      <c r="B207" s="42"/>
      <c r="C207" s="184" t="s">
        <v>183</v>
      </c>
      <c r="D207" s="184" t="s">
        <v>147</v>
      </c>
      <c r="E207" s="185" t="s">
        <v>382</v>
      </c>
      <c r="F207" s="186" t="s">
        <v>383</v>
      </c>
      <c r="G207" s="187" t="s">
        <v>254</v>
      </c>
      <c r="H207" s="188">
        <v>3.9319999999999999</v>
      </c>
      <c r="I207" s="189"/>
      <c r="J207" s="190">
        <f>ROUND(I207*H207,2)</f>
        <v>0</v>
      </c>
      <c r="K207" s="186" t="s">
        <v>255</v>
      </c>
      <c r="L207" s="62"/>
      <c r="M207" s="191" t="s">
        <v>35</v>
      </c>
      <c r="N207" s="192" t="s">
        <v>50</v>
      </c>
      <c r="O207" s="43"/>
      <c r="P207" s="193">
        <f>O207*H207</f>
        <v>0</v>
      </c>
      <c r="Q207" s="193">
        <v>0</v>
      </c>
      <c r="R207" s="193">
        <f>Q207*H207</f>
        <v>0</v>
      </c>
      <c r="S207" s="193">
        <v>0</v>
      </c>
      <c r="T207" s="194">
        <f>S207*H207</f>
        <v>0</v>
      </c>
      <c r="AR207" s="24" t="s">
        <v>151</v>
      </c>
      <c r="AT207" s="24" t="s">
        <v>147</v>
      </c>
      <c r="AU207" s="24" t="s">
        <v>89</v>
      </c>
      <c r="AY207" s="24" t="s">
        <v>146</v>
      </c>
      <c r="BE207" s="195">
        <f>IF(N207="základní",J207,0)</f>
        <v>0</v>
      </c>
      <c r="BF207" s="195">
        <f>IF(N207="snížená",J207,0)</f>
        <v>0</v>
      </c>
      <c r="BG207" s="195">
        <f>IF(N207="zákl. přenesená",J207,0)</f>
        <v>0</v>
      </c>
      <c r="BH207" s="195">
        <f>IF(N207="sníž. přenesená",J207,0)</f>
        <v>0</v>
      </c>
      <c r="BI207" s="195">
        <f>IF(N207="nulová",J207,0)</f>
        <v>0</v>
      </c>
      <c r="BJ207" s="24" t="s">
        <v>87</v>
      </c>
      <c r="BK207" s="195">
        <f>ROUND(I207*H207,2)</f>
        <v>0</v>
      </c>
      <c r="BL207" s="24" t="s">
        <v>151</v>
      </c>
      <c r="BM207" s="24" t="s">
        <v>384</v>
      </c>
    </row>
    <row r="208" spans="2:65" s="1" customFormat="1" ht="25.5" customHeight="1">
      <c r="B208" s="42"/>
      <c r="C208" s="184" t="s">
        <v>221</v>
      </c>
      <c r="D208" s="184" t="s">
        <v>147</v>
      </c>
      <c r="E208" s="185" t="s">
        <v>385</v>
      </c>
      <c r="F208" s="186" t="s">
        <v>386</v>
      </c>
      <c r="G208" s="187" t="s">
        <v>254</v>
      </c>
      <c r="H208" s="188">
        <v>3.9319999999999999</v>
      </c>
      <c r="I208" s="189"/>
      <c r="J208" s="190">
        <f>ROUND(I208*H208,2)</f>
        <v>0</v>
      </c>
      <c r="K208" s="186" t="s">
        <v>255</v>
      </c>
      <c r="L208" s="62"/>
      <c r="M208" s="191" t="s">
        <v>35</v>
      </c>
      <c r="N208" s="192" t="s">
        <v>50</v>
      </c>
      <c r="O208" s="43"/>
      <c r="P208" s="193">
        <f>O208*H208</f>
        <v>0</v>
      </c>
      <c r="Q208" s="193">
        <v>0</v>
      </c>
      <c r="R208" s="193">
        <f>Q208*H208</f>
        <v>0</v>
      </c>
      <c r="S208" s="193">
        <v>0</v>
      </c>
      <c r="T208" s="194">
        <f>S208*H208</f>
        <v>0</v>
      </c>
      <c r="AR208" s="24" t="s">
        <v>151</v>
      </c>
      <c r="AT208" s="24" t="s">
        <v>147</v>
      </c>
      <c r="AU208" s="24" t="s">
        <v>89</v>
      </c>
      <c r="AY208" s="24" t="s">
        <v>146</v>
      </c>
      <c r="BE208" s="195">
        <f>IF(N208="základní",J208,0)</f>
        <v>0</v>
      </c>
      <c r="BF208" s="195">
        <f>IF(N208="snížená",J208,0)</f>
        <v>0</v>
      </c>
      <c r="BG208" s="195">
        <f>IF(N208="zákl. přenesená",J208,0)</f>
        <v>0</v>
      </c>
      <c r="BH208" s="195">
        <f>IF(N208="sníž. přenesená",J208,0)</f>
        <v>0</v>
      </c>
      <c r="BI208" s="195">
        <f>IF(N208="nulová",J208,0)</f>
        <v>0</v>
      </c>
      <c r="BJ208" s="24" t="s">
        <v>87</v>
      </c>
      <c r="BK208" s="195">
        <f>ROUND(I208*H208,2)</f>
        <v>0</v>
      </c>
      <c r="BL208" s="24" t="s">
        <v>151</v>
      </c>
      <c r="BM208" s="24" t="s">
        <v>387</v>
      </c>
    </row>
    <row r="209" spans="2:65" s="1" customFormat="1" ht="16.5" customHeight="1">
      <c r="B209" s="42"/>
      <c r="C209" s="184" t="s">
        <v>186</v>
      </c>
      <c r="D209" s="184" t="s">
        <v>147</v>
      </c>
      <c r="E209" s="185" t="s">
        <v>388</v>
      </c>
      <c r="F209" s="186" t="s">
        <v>389</v>
      </c>
      <c r="G209" s="187" t="s">
        <v>254</v>
      </c>
      <c r="H209" s="188">
        <v>4.68</v>
      </c>
      <c r="I209" s="189"/>
      <c r="J209" s="190">
        <f>ROUND(I209*H209,2)</f>
        <v>0</v>
      </c>
      <c r="K209" s="186" t="s">
        <v>255</v>
      </c>
      <c r="L209" s="62"/>
      <c r="M209" s="191" t="s">
        <v>35</v>
      </c>
      <c r="N209" s="192" t="s">
        <v>50</v>
      </c>
      <c r="O209" s="43"/>
      <c r="P209" s="193">
        <f>O209*H209</f>
        <v>0</v>
      </c>
      <c r="Q209" s="193">
        <v>0</v>
      </c>
      <c r="R209" s="193">
        <f>Q209*H209</f>
        <v>0</v>
      </c>
      <c r="S209" s="193">
        <v>0</v>
      </c>
      <c r="T209" s="194">
        <f>S209*H209</f>
        <v>0</v>
      </c>
      <c r="AR209" s="24" t="s">
        <v>151</v>
      </c>
      <c r="AT209" s="24" t="s">
        <v>147</v>
      </c>
      <c r="AU209" s="24" t="s">
        <v>89</v>
      </c>
      <c r="AY209" s="24" t="s">
        <v>146</v>
      </c>
      <c r="BE209" s="195">
        <f>IF(N209="základní",J209,0)</f>
        <v>0</v>
      </c>
      <c r="BF209" s="195">
        <f>IF(N209="snížená",J209,0)</f>
        <v>0</v>
      </c>
      <c r="BG209" s="195">
        <f>IF(N209="zákl. přenesená",J209,0)</f>
        <v>0</v>
      </c>
      <c r="BH209" s="195">
        <f>IF(N209="sníž. přenesená",J209,0)</f>
        <v>0</v>
      </c>
      <c r="BI209" s="195">
        <f>IF(N209="nulová",J209,0)</f>
        <v>0</v>
      </c>
      <c r="BJ209" s="24" t="s">
        <v>87</v>
      </c>
      <c r="BK209" s="195">
        <f>ROUND(I209*H209,2)</f>
        <v>0</v>
      </c>
      <c r="BL209" s="24" t="s">
        <v>151</v>
      </c>
      <c r="BM209" s="24" t="s">
        <v>390</v>
      </c>
    </row>
    <row r="210" spans="2:65" s="12" customFormat="1" ht="13.5">
      <c r="B210" s="220"/>
      <c r="C210" s="221"/>
      <c r="D210" s="211" t="s">
        <v>257</v>
      </c>
      <c r="E210" s="222" t="s">
        <v>35</v>
      </c>
      <c r="F210" s="223" t="s">
        <v>391</v>
      </c>
      <c r="G210" s="221"/>
      <c r="H210" s="224">
        <v>4.68</v>
      </c>
      <c r="I210" s="225"/>
      <c r="J210" s="221"/>
      <c r="K210" s="221"/>
      <c r="L210" s="226"/>
      <c r="M210" s="227"/>
      <c r="N210" s="228"/>
      <c r="O210" s="228"/>
      <c r="P210" s="228"/>
      <c r="Q210" s="228"/>
      <c r="R210" s="228"/>
      <c r="S210" s="228"/>
      <c r="T210" s="229"/>
      <c r="AT210" s="230" t="s">
        <v>257</v>
      </c>
      <c r="AU210" s="230" t="s">
        <v>89</v>
      </c>
      <c r="AV210" s="12" t="s">
        <v>89</v>
      </c>
      <c r="AW210" s="12" t="s">
        <v>42</v>
      </c>
      <c r="AX210" s="12" t="s">
        <v>87</v>
      </c>
      <c r="AY210" s="230" t="s">
        <v>146</v>
      </c>
    </row>
    <row r="211" spans="2:65" s="1" customFormat="1" ht="16.5" customHeight="1">
      <c r="B211" s="42"/>
      <c r="C211" s="184" t="s">
        <v>9</v>
      </c>
      <c r="D211" s="184" t="s">
        <v>147</v>
      </c>
      <c r="E211" s="185" t="s">
        <v>392</v>
      </c>
      <c r="F211" s="186" t="s">
        <v>393</v>
      </c>
      <c r="G211" s="187" t="s">
        <v>281</v>
      </c>
      <c r="H211" s="188">
        <v>9.5000000000000001E-2</v>
      </c>
      <c r="I211" s="189"/>
      <c r="J211" s="190">
        <f>ROUND(I211*H211,2)</f>
        <v>0</v>
      </c>
      <c r="K211" s="186" t="s">
        <v>255</v>
      </c>
      <c r="L211" s="62"/>
      <c r="M211" s="191" t="s">
        <v>35</v>
      </c>
      <c r="N211" s="192" t="s">
        <v>50</v>
      </c>
      <c r="O211" s="43"/>
      <c r="P211" s="193">
        <f>O211*H211</f>
        <v>0</v>
      </c>
      <c r="Q211" s="193">
        <v>1.0530600000000001</v>
      </c>
      <c r="R211" s="193">
        <f>Q211*H211</f>
        <v>0.10004070000000001</v>
      </c>
      <c r="S211" s="193">
        <v>0</v>
      </c>
      <c r="T211" s="194">
        <f>S211*H211</f>
        <v>0</v>
      </c>
      <c r="AR211" s="24" t="s">
        <v>151</v>
      </c>
      <c r="AT211" s="24" t="s">
        <v>147</v>
      </c>
      <c r="AU211" s="24" t="s">
        <v>89</v>
      </c>
      <c r="AY211" s="24" t="s">
        <v>146</v>
      </c>
      <c r="BE211" s="195">
        <f>IF(N211="základní",J211,0)</f>
        <v>0</v>
      </c>
      <c r="BF211" s="195">
        <f>IF(N211="snížená",J211,0)</f>
        <v>0</v>
      </c>
      <c r="BG211" s="195">
        <f>IF(N211="zákl. přenesená",J211,0)</f>
        <v>0</v>
      </c>
      <c r="BH211" s="195">
        <f>IF(N211="sníž. přenesená",J211,0)</f>
        <v>0</v>
      </c>
      <c r="BI211" s="195">
        <f>IF(N211="nulová",J211,0)</f>
        <v>0</v>
      </c>
      <c r="BJ211" s="24" t="s">
        <v>87</v>
      </c>
      <c r="BK211" s="195">
        <f>ROUND(I211*H211,2)</f>
        <v>0</v>
      </c>
      <c r="BL211" s="24" t="s">
        <v>151</v>
      </c>
      <c r="BM211" s="24" t="s">
        <v>394</v>
      </c>
    </row>
    <row r="212" spans="2:65" s="11" customFormat="1" ht="13.5">
      <c r="B212" s="209"/>
      <c r="C212" s="210"/>
      <c r="D212" s="211" t="s">
        <v>257</v>
      </c>
      <c r="E212" s="212" t="s">
        <v>35</v>
      </c>
      <c r="F212" s="213" t="s">
        <v>294</v>
      </c>
      <c r="G212" s="210"/>
      <c r="H212" s="212" t="s">
        <v>35</v>
      </c>
      <c r="I212" s="214"/>
      <c r="J212" s="210"/>
      <c r="K212" s="210"/>
      <c r="L212" s="215"/>
      <c r="M212" s="216"/>
      <c r="N212" s="217"/>
      <c r="O212" s="217"/>
      <c r="P212" s="217"/>
      <c r="Q212" s="217"/>
      <c r="R212" s="217"/>
      <c r="S212" s="217"/>
      <c r="T212" s="218"/>
      <c r="AT212" s="219" t="s">
        <v>257</v>
      </c>
      <c r="AU212" s="219" t="s">
        <v>89</v>
      </c>
      <c r="AV212" s="11" t="s">
        <v>87</v>
      </c>
      <c r="AW212" s="11" t="s">
        <v>42</v>
      </c>
      <c r="AX212" s="11" t="s">
        <v>79</v>
      </c>
      <c r="AY212" s="219" t="s">
        <v>146</v>
      </c>
    </row>
    <row r="213" spans="2:65" s="12" customFormat="1" ht="13.5">
      <c r="B213" s="220"/>
      <c r="C213" s="221"/>
      <c r="D213" s="211" t="s">
        <v>257</v>
      </c>
      <c r="E213" s="222" t="s">
        <v>35</v>
      </c>
      <c r="F213" s="223" t="s">
        <v>395</v>
      </c>
      <c r="G213" s="221"/>
      <c r="H213" s="224">
        <v>8.4000000000000005E-2</v>
      </c>
      <c r="I213" s="225"/>
      <c r="J213" s="221"/>
      <c r="K213" s="221"/>
      <c r="L213" s="226"/>
      <c r="M213" s="227"/>
      <c r="N213" s="228"/>
      <c r="O213" s="228"/>
      <c r="P213" s="228"/>
      <c r="Q213" s="228"/>
      <c r="R213" s="228"/>
      <c r="S213" s="228"/>
      <c r="T213" s="229"/>
      <c r="AT213" s="230" t="s">
        <v>257</v>
      </c>
      <c r="AU213" s="230" t="s">
        <v>89</v>
      </c>
      <c r="AV213" s="12" t="s">
        <v>89</v>
      </c>
      <c r="AW213" s="12" t="s">
        <v>42</v>
      </c>
      <c r="AX213" s="12" t="s">
        <v>79</v>
      </c>
      <c r="AY213" s="230" t="s">
        <v>146</v>
      </c>
    </row>
    <row r="214" spans="2:65" s="12" customFormat="1" ht="13.5">
      <c r="B214" s="220"/>
      <c r="C214" s="221"/>
      <c r="D214" s="211" t="s">
        <v>257</v>
      </c>
      <c r="E214" s="222" t="s">
        <v>35</v>
      </c>
      <c r="F214" s="223" t="s">
        <v>396</v>
      </c>
      <c r="G214" s="221"/>
      <c r="H214" s="224">
        <v>1.0999999999999999E-2</v>
      </c>
      <c r="I214" s="225"/>
      <c r="J214" s="221"/>
      <c r="K214" s="221"/>
      <c r="L214" s="226"/>
      <c r="M214" s="227"/>
      <c r="N214" s="228"/>
      <c r="O214" s="228"/>
      <c r="P214" s="228"/>
      <c r="Q214" s="228"/>
      <c r="R214" s="228"/>
      <c r="S214" s="228"/>
      <c r="T214" s="229"/>
      <c r="AT214" s="230" t="s">
        <v>257</v>
      </c>
      <c r="AU214" s="230" t="s">
        <v>89</v>
      </c>
      <c r="AV214" s="12" t="s">
        <v>89</v>
      </c>
      <c r="AW214" s="12" t="s">
        <v>42</v>
      </c>
      <c r="AX214" s="12" t="s">
        <v>79</v>
      </c>
      <c r="AY214" s="230" t="s">
        <v>146</v>
      </c>
    </row>
    <row r="215" spans="2:65" s="14" customFormat="1" ht="13.5">
      <c r="B215" s="242"/>
      <c r="C215" s="243"/>
      <c r="D215" s="211" t="s">
        <v>257</v>
      </c>
      <c r="E215" s="244" t="s">
        <v>35</v>
      </c>
      <c r="F215" s="245" t="s">
        <v>278</v>
      </c>
      <c r="G215" s="243"/>
      <c r="H215" s="246">
        <v>9.5000000000000001E-2</v>
      </c>
      <c r="I215" s="247"/>
      <c r="J215" s="243"/>
      <c r="K215" s="243"/>
      <c r="L215" s="248"/>
      <c r="M215" s="249"/>
      <c r="N215" s="250"/>
      <c r="O215" s="250"/>
      <c r="P215" s="250"/>
      <c r="Q215" s="250"/>
      <c r="R215" s="250"/>
      <c r="S215" s="250"/>
      <c r="T215" s="251"/>
      <c r="AT215" s="252" t="s">
        <v>257</v>
      </c>
      <c r="AU215" s="252" t="s">
        <v>89</v>
      </c>
      <c r="AV215" s="14" t="s">
        <v>151</v>
      </c>
      <c r="AW215" s="14" t="s">
        <v>42</v>
      </c>
      <c r="AX215" s="14" t="s">
        <v>87</v>
      </c>
      <c r="AY215" s="252" t="s">
        <v>146</v>
      </c>
    </row>
    <row r="216" spans="2:65" s="1" customFormat="1" ht="25.5" customHeight="1">
      <c r="B216" s="42"/>
      <c r="C216" s="184" t="s">
        <v>192</v>
      </c>
      <c r="D216" s="184" t="s">
        <v>147</v>
      </c>
      <c r="E216" s="185" t="s">
        <v>397</v>
      </c>
      <c r="F216" s="186" t="s">
        <v>398</v>
      </c>
      <c r="G216" s="187" t="s">
        <v>207</v>
      </c>
      <c r="H216" s="188">
        <v>0.5</v>
      </c>
      <c r="I216" s="189"/>
      <c r="J216" s="190">
        <f>ROUND(I216*H216,2)</f>
        <v>0</v>
      </c>
      <c r="K216" s="186" t="s">
        <v>255</v>
      </c>
      <c r="L216" s="62"/>
      <c r="M216" s="191" t="s">
        <v>35</v>
      </c>
      <c r="N216" s="192" t="s">
        <v>50</v>
      </c>
      <c r="O216" s="43"/>
      <c r="P216" s="193">
        <f>O216*H216</f>
        <v>0</v>
      </c>
      <c r="Q216" s="193">
        <v>0.105</v>
      </c>
      <c r="R216" s="193">
        <f>Q216*H216</f>
        <v>5.2499999999999998E-2</v>
      </c>
      <c r="S216" s="193">
        <v>0</v>
      </c>
      <c r="T216" s="194">
        <f>S216*H216</f>
        <v>0</v>
      </c>
      <c r="AR216" s="24" t="s">
        <v>151</v>
      </c>
      <c r="AT216" s="24" t="s">
        <v>147</v>
      </c>
      <c r="AU216" s="24" t="s">
        <v>89</v>
      </c>
      <c r="AY216" s="24" t="s">
        <v>146</v>
      </c>
      <c r="BE216" s="195">
        <f>IF(N216="základní",J216,0)</f>
        <v>0</v>
      </c>
      <c r="BF216" s="195">
        <f>IF(N216="snížená",J216,0)</f>
        <v>0</v>
      </c>
      <c r="BG216" s="195">
        <f>IF(N216="zákl. přenesená",J216,0)</f>
        <v>0</v>
      </c>
      <c r="BH216" s="195">
        <f>IF(N216="sníž. přenesená",J216,0)</f>
        <v>0</v>
      </c>
      <c r="BI216" s="195">
        <f>IF(N216="nulová",J216,0)</f>
        <v>0</v>
      </c>
      <c r="BJ216" s="24" t="s">
        <v>87</v>
      </c>
      <c r="BK216" s="195">
        <f>ROUND(I216*H216,2)</f>
        <v>0</v>
      </c>
      <c r="BL216" s="24" t="s">
        <v>151</v>
      </c>
      <c r="BM216" s="24" t="s">
        <v>399</v>
      </c>
    </row>
    <row r="217" spans="2:65" s="12" customFormat="1" ht="13.5">
      <c r="B217" s="220"/>
      <c r="C217" s="221"/>
      <c r="D217" s="211" t="s">
        <v>257</v>
      </c>
      <c r="E217" s="222" t="s">
        <v>35</v>
      </c>
      <c r="F217" s="223" t="s">
        <v>400</v>
      </c>
      <c r="G217" s="221"/>
      <c r="H217" s="224">
        <v>0.5</v>
      </c>
      <c r="I217" s="225"/>
      <c r="J217" s="221"/>
      <c r="K217" s="221"/>
      <c r="L217" s="226"/>
      <c r="M217" s="227"/>
      <c r="N217" s="228"/>
      <c r="O217" s="228"/>
      <c r="P217" s="228"/>
      <c r="Q217" s="228"/>
      <c r="R217" s="228"/>
      <c r="S217" s="228"/>
      <c r="T217" s="229"/>
      <c r="AT217" s="230" t="s">
        <v>257</v>
      </c>
      <c r="AU217" s="230" t="s">
        <v>89</v>
      </c>
      <c r="AV217" s="12" t="s">
        <v>89</v>
      </c>
      <c r="AW217" s="12" t="s">
        <v>42</v>
      </c>
      <c r="AX217" s="12" t="s">
        <v>87</v>
      </c>
      <c r="AY217" s="230" t="s">
        <v>146</v>
      </c>
    </row>
    <row r="218" spans="2:65" s="1" customFormat="1" ht="25.5" customHeight="1">
      <c r="B218" s="42"/>
      <c r="C218" s="184" t="s">
        <v>401</v>
      </c>
      <c r="D218" s="184" t="s">
        <v>147</v>
      </c>
      <c r="E218" s="185" t="s">
        <v>402</v>
      </c>
      <c r="F218" s="186" t="s">
        <v>403</v>
      </c>
      <c r="G218" s="187" t="s">
        <v>404</v>
      </c>
      <c r="H218" s="188">
        <v>4</v>
      </c>
      <c r="I218" s="189"/>
      <c r="J218" s="190">
        <f>ROUND(I218*H218,2)</f>
        <v>0</v>
      </c>
      <c r="K218" s="186" t="s">
        <v>255</v>
      </c>
      <c r="L218" s="62"/>
      <c r="M218" s="191" t="s">
        <v>35</v>
      </c>
      <c r="N218" s="192" t="s">
        <v>50</v>
      </c>
      <c r="O218" s="43"/>
      <c r="P218" s="193">
        <f>O218*H218</f>
        <v>0</v>
      </c>
      <c r="Q218" s="193">
        <v>4.684E-2</v>
      </c>
      <c r="R218" s="193">
        <f>Q218*H218</f>
        <v>0.18736</v>
      </c>
      <c r="S218" s="193">
        <v>0</v>
      </c>
      <c r="T218" s="194">
        <f>S218*H218</f>
        <v>0</v>
      </c>
      <c r="AR218" s="24" t="s">
        <v>151</v>
      </c>
      <c r="AT218" s="24" t="s">
        <v>147</v>
      </c>
      <c r="AU218" s="24" t="s">
        <v>89</v>
      </c>
      <c r="AY218" s="24" t="s">
        <v>146</v>
      </c>
      <c r="BE218" s="195">
        <f>IF(N218="základní",J218,0)</f>
        <v>0</v>
      </c>
      <c r="BF218" s="195">
        <f>IF(N218="snížená",J218,0)</f>
        <v>0</v>
      </c>
      <c r="BG218" s="195">
        <f>IF(N218="zákl. přenesená",J218,0)</f>
        <v>0</v>
      </c>
      <c r="BH218" s="195">
        <f>IF(N218="sníž. přenesená",J218,0)</f>
        <v>0</v>
      </c>
      <c r="BI218" s="195">
        <f>IF(N218="nulová",J218,0)</f>
        <v>0</v>
      </c>
      <c r="BJ218" s="24" t="s">
        <v>87</v>
      </c>
      <c r="BK218" s="195">
        <f>ROUND(I218*H218,2)</f>
        <v>0</v>
      </c>
      <c r="BL218" s="24" t="s">
        <v>151</v>
      </c>
      <c r="BM218" s="24" t="s">
        <v>405</v>
      </c>
    </row>
    <row r="219" spans="2:65" s="11" customFormat="1" ht="13.5">
      <c r="B219" s="209"/>
      <c r="C219" s="210"/>
      <c r="D219" s="211" t="s">
        <v>257</v>
      </c>
      <c r="E219" s="212" t="s">
        <v>35</v>
      </c>
      <c r="F219" s="213" t="s">
        <v>294</v>
      </c>
      <c r="G219" s="210"/>
      <c r="H219" s="212" t="s">
        <v>35</v>
      </c>
      <c r="I219" s="214"/>
      <c r="J219" s="210"/>
      <c r="K219" s="210"/>
      <c r="L219" s="215"/>
      <c r="M219" s="216"/>
      <c r="N219" s="217"/>
      <c r="O219" s="217"/>
      <c r="P219" s="217"/>
      <c r="Q219" s="217"/>
      <c r="R219" s="217"/>
      <c r="S219" s="217"/>
      <c r="T219" s="218"/>
      <c r="AT219" s="219" t="s">
        <v>257</v>
      </c>
      <c r="AU219" s="219" t="s">
        <v>89</v>
      </c>
      <c r="AV219" s="11" t="s">
        <v>87</v>
      </c>
      <c r="AW219" s="11" t="s">
        <v>42</v>
      </c>
      <c r="AX219" s="11" t="s">
        <v>79</v>
      </c>
      <c r="AY219" s="219" t="s">
        <v>146</v>
      </c>
    </row>
    <row r="220" spans="2:65" s="12" customFormat="1" ht="13.5">
      <c r="B220" s="220"/>
      <c r="C220" s="221"/>
      <c r="D220" s="211" t="s">
        <v>257</v>
      </c>
      <c r="E220" s="222" t="s">
        <v>35</v>
      </c>
      <c r="F220" s="223" t="s">
        <v>406</v>
      </c>
      <c r="G220" s="221"/>
      <c r="H220" s="224">
        <v>4</v>
      </c>
      <c r="I220" s="225"/>
      <c r="J220" s="221"/>
      <c r="K220" s="221"/>
      <c r="L220" s="226"/>
      <c r="M220" s="227"/>
      <c r="N220" s="228"/>
      <c r="O220" s="228"/>
      <c r="P220" s="228"/>
      <c r="Q220" s="228"/>
      <c r="R220" s="228"/>
      <c r="S220" s="228"/>
      <c r="T220" s="229"/>
      <c r="AT220" s="230" t="s">
        <v>257</v>
      </c>
      <c r="AU220" s="230" t="s">
        <v>89</v>
      </c>
      <c r="AV220" s="12" t="s">
        <v>89</v>
      </c>
      <c r="AW220" s="12" t="s">
        <v>42</v>
      </c>
      <c r="AX220" s="12" t="s">
        <v>87</v>
      </c>
      <c r="AY220" s="230" t="s">
        <v>146</v>
      </c>
    </row>
    <row r="221" spans="2:65" s="1" customFormat="1" ht="25.5" customHeight="1">
      <c r="B221" s="42"/>
      <c r="C221" s="184" t="s">
        <v>195</v>
      </c>
      <c r="D221" s="184" t="s">
        <v>147</v>
      </c>
      <c r="E221" s="185" t="s">
        <v>407</v>
      </c>
      <c r="F221" s="186" t="s">
        <v>408</v>
      </c>
      <c r="G221" s="187" t="s">
        <v>404</v>
      </c>
      <c r="H221" s="188">
        <v>3</v>
      </c>
      <c r="I221" s="189"/>
      <c r="J221" s="190">
        <f>ROUND(I221*H221,2)</f>
        <v>0</v>
      </c>
      <c r="K221" s="186" t="s">
        <v>255</v>
      </c>
      <c r="L221" s="62"/>
      <c r="M221" s="191" t="s">
        <v>35</v>
      </c>
      <c r="N221" s="192" t="s">
        <v>50</v>
      </c>
      <c r="O221" s="43"/>
      <c r="P221" s="193">
        <f>O221*H221</f>
        <v>0</v>
      </c>
      <c r="Q221" s="193">
        <v>0.44169999999999998</v>
      </c>
      <c r="R221" s="193">
        <f>Q221*H221</f>
        <v>1.3250999999999999</v>
      </c>
      <c r="S221" s="193">
        <v>0</v>
      </c>
      <c r="T221" s="194">
        <f>S221*H221</f>
        <v>0</v>
      </c>
      <c r="AR221" s="24" t="s">
        <v>151</v>
      </c>
      <c r="AT221" s="24" t="s">
        <v>147</v>
      </c>
      <c r="AU221" s="24" t="s">
        <v>89</v>
      </c>
      <c r="AY221" s="24" t="s">
        <v>146</v>
      </c>
      <c r="BE221" s="195">
        <f>IF(N221="základní",J221,0)</f>
        <v>0</v>
      </c>
      <c r="BF221" s="195">
        <f>IF(N221="snížená",J221,0)</f>
        <v>0</v>
      </c>
      <c r="BG221" s="195">
        <f>IF(N221="zákl. přenesená",J221,0)</f>
        <v>0</v>
      </c>
      <c r="BH221" s="195">
        <f>IF(N221="sníž. přenesená",J221,0)</f>
        <v>0</v>
      </c>
      <c r="BI221" s="195">
        <f>IF(N221="nulová",J221,0)</f>
        <v>0</v>
      </c>
      <c r="BJ221" s="24" t="s">
        <v>87</v>
      </c>
      <c r="BK221" s="195">
        <f>ROUND(I221*H221,2)</f>
        <v>0</v>
      </c>
      <c r="BL221" s="24" t="s">
        <v>151</v>
      </c>
      <c r="BM221" s="24" t="s">
        <v>409</v>
      </c>
    </row>
    <row r="222" spans="2:65" s="11" customFormat="1" ht="13.5">
      <c r="B222" s="209"/>
      <c r="C222" s="210"/>
      <c r="D222" s="211" t="s">
        <v>257</v>
      </c>
      <c r="E222" s="212" t="s">
        <v>35</v>
      </c>
      <c r="F222" s="213" t="s">
        <v>294</v>
      </c>
      <c r="G222" s="210"/>
      <c r="H222" s="212" t="s">
        <v>35</v>
      </c>
      <c r="I222" s="214"/>
      <c r="J222" s="210"/>
      <c r="K222" s="210"/>
      <c r="L222" s="215"/>
      <c r="M222" s="216"/>
      <c r="N222" s="217"/>
      <c r="O222" s="217"/>
      <c r="P222" s="217"/>
      <c r="Q222" s="217"/>
      <c r="R222" s="217"/>
      <c r="S222" s="217"/>
      <c r="T222" s="218"/>
      <c r="AT222" s="219" t="s">
        <v>257</v>
      </c>
      <c r="AU222" s="219" t="s">
        <v>89</v>
      </c>
      <c r="AV222" s="11" t="s">
        <v>87</v>
      </c>
      <c r="AW222" s="11" t="s">
        <v>42</v>
      </c>
      <c r="AX222" s="11" t="s">
        <v>79</v>
      </c>
      <c r="AY222" s="219" t="s">
        <v>146</v>
      </c>
    </row>
    <row r="223" spans="2:65" s="12" customFormat="1" ht="13.5">
      <c r="B223" s="220"/>
      <c r="C223" s="221"/>
      <c r="D223" s="211" t="s">
        <v>257</v>
      </c>
      <c r="E223" s="222" t="s">
        <v>35</v>
      </c>
      <c r="F223" s="223" t="s">
        <v>410</v>
      </c>
      <c r="G223" s="221"/>
      <c r="H223" s="224">
        <v>2</v>
      </c>
      <c r="I223" s="225"/>
      <c r="J223" s="221"/>
      <c r="K223" s="221"/>
      <c r="L223" s="226"/>
      <c r="M223" s="227"/>
      <c r="N223" s="228"/>
      <c r="O223" s="228"/>
      <c r="P223" s="228"/>
      <c r="Q223" s="228"/>
      <c r="R223" s="228"/>
      <c r="S223" s="228"/>
      <c r="T223" s="229"/>
      <c r="AT223" s="230" t="s">
        <v>257</v>
      </c>
      <c r="AU223" s="230" t="s">
        <v>89</v>
      </c>
      <c r="AV223" s="12" t="s">
        <v>89</v>
      </c>
      <c r="AW223" s="12" t="s">
        <v>42</v>
      </c>
      <c r="AX223" s="12" t="s">
        <v>79</v>
      </c>
      <c r="AY223" s="230" t="s">
        <v>146</v>
      </c>
    </row>
    <row r="224" spans="2:65" s="12" customFormat="1" ht="13.5">
      <c r="B224" s="220"/>
      <c r="C224" s="221"/>
      <c r="D224" s="211" t="s">
        <v>257</v>
      </c>
      <c r="E224" s="222" t="s">
        <v>35</v>
      </c>
      <c r="F224" s="223" t="s">
        <v>411</v>
      </c>
      <c r="G224" s="221"/>
      <c r="H224" s="224">
        <v>1</v>
      </c>
      <c r="I224" s="225"/>
      <c r="J224" s="221"/>
      <c r="K224" s="221"/>
      <c r="L224" s="226"/>
      <c r="M224" s="227"/>
      <c r="N224" s="228"/>
      <c r="O224" s="228"/>
      <c r="P224" s="228"/>
      <c r="Q224" s="228"/>
      <c r="R224" s="228"/>
      <c r="S224" s="228"/>
      <c r="T224" s="229"/>
      <c r="AT224" s="230" t="s">
        <v>257</v>
      </c>
      <c r="AU224" s="230" t="s">
        <v>89</v>
      </c>
      <c r="AV224" s="12" t="s">
        <v>89</v>
      </c>
      <c r="AW224" s="12" t="s">
        <v>42</v>
      </c>
      <c r="AX224" s="12" t="s">
        <v>79</v>
      </c>
      <c r="AY224" s="230" t="s">
        <v>146</v>
      </c>
    </row>
    <row r="225" spans="2:65" s="14" customFormat="1" ht="13.5">
      <c r="B225" s="242"/>
      <c r="C225" s="243"/>
      <c r="D225" s="211" t="s">
        <v>257</v>
      </c>
      <c r="E225" s="244" t="s">
        <v>35</v>
      </c>
      <c r="F225" s="245" t="s">
        <v>278</v>
      </c>
      <c r="G225" s="243"/>
      <c r="H225" s="246">
        <v>3</v>
      </c>
      <c r="I225" s="247"/>
      <c r="J225" s="243"/>
      <c r="K225" s="243"/>
      <c r="L225" s="248"/>
      <c r="M225" s="249"/>
      <c r="N225" s="250"/>
      <c r="O225" s="250"/>
      <c r="P225" s="250"/>
      <c r="Q225" s="250"/>
      <c r="R225" s="250"/>
      <c r="S225" s="250"/>
      <c r="T225" s="251"/>
      <c r="AT225" s="252" t="s">
        <v>257</v>
      </c>
      <c r="AU225" s="252" t="s">
        <v>89</v>
      </c>
      <c r="AV225" s="14" t="s">
        <v>151</v>
      </c>
      <c r="AW225" s="14" t="s">
        <v>42</v>
      </c>
      <c r="AX225" s="14" t="s">
        <v>87</v>
      </c>
      <c r="AY225" s="252" t="s">
        <v>146</v>
      </c>
    </row>
    <row r="226" spans="2:65" s="9" customFormat="1" ht="29.85" customHeight="1">
      <c r="B226" s="170"/>
      <c r="C226" s="171"/>
      <c r="D226" s="172" t="s">
        <v>78</v>
      </c>
      <c r="E226" s="207" t="s">
        <v>180</v>
      </c>
      <c r="F226" s="207" t="s">
        <v>412</v>
      </c>
      <c r="G226" s="171"/>
      <c r="H226" s="171"/>
      <c r="I226" s="174"/>
      <c r="J226" s="208">
        <f>BK226</f>
        <v>0</v>
      </c>
      <c r="K226" s="171"/>
      <c r="L226" s="176"/>
      <c r="M226" s="177"/>
      <c r="N226" s="178"/>
      <c r="O226" s="178"/>
      <c r="P226" s="179">
        <f>SUM(P227:P391)</f>
        <v>0</v>
      </c>
      <c r="Q226" s="178"/>
      <c r="R226" s="179">
        <f>SUM(R227:R391)</f>
        <v>15.396056200000002</v>
      </c>
      <c r="S226" s="178"/>
      <c r="T226" s="180">
        <f>SUM(T227:T391)</f>
        <v>61.882776999999997</v>
      </c>
      <c r="AR226" s="181" t="s">
        <v>87</v>
      </c>
      <c r="AT226" s="182" t="s">
        <v>78</v>
      </c>
      <c r="AU226" s="182" t="s">
        <v>87</v>
      </c>
      <c r="AY226" s="181" t="s">
        <v>146</v>
      </c>
      <c r="BK226" s="183">
        <f>SUM(BK227:BK391)</f>
        <v>0</v>
      </c>
    </row>
    <row r="227" spans="2:65" s="1" customFormat="1" ht="16.5" customHeight="1">
      <c r="B227" s="42"/>
      <c r="C227" s="184" t="s">
        <v>413</v>
      </c>
      <c r="D227" s="184" t="s">
        <v>147</v>
      </c>
      <c r="E227" s="185" t="s">
        <v>414</v>
      </c>
      <c r="F227" s="186" t="s">
        <v>415</v>
      </c>
      <c r="G227" s="187" t="s">
        <v>166</v>
      </c>
      <c r="H227" s="188">
        <v>4</v>
      </c>
      <c r="I227" s="189"/>
      <c r="J227" s="190">
        <f>ROUND(I227*H227,2)</f>
        <v>0</v>
      </c>
      <c r="K227" s="186" t="s">
        <v>255</v>
      </c>
      <c r="L227" s="62"/>
      <c r="M227" s="191" t="s">
        <v>35</v>
      </c>
      <c r="N227" s="192" t="s">
        <v>50</v>
      </c>
      <c r="O227" s="43"/>
      <c r="P227" s="193">
        <f>O227*H227</f>
        <v>0</v>
      </c>
      <c r="Q227" s="193">
        <v>0</v>
      </c>
      <c r="R227" s="193">
        <f>Q227*H227</f>
        <v>0</v>
      </c>
      <c r="S227" s="193">
        <v>0</v>
      </c>
      <c r="T227" s="194">
        <f>S227*H227</f>
        <v>0</v>
      </c>
      <c r="AR227" s="24" t="s">
        <v>151</v>
      </c>
      <c r="AT227" s="24" t="s">
        <v>147</v>
      </c>
      <c r="AU227" s="24" t="s">
        <v>89</v>
      </c>
      <c r="AY227" s="24" t="s">
        <v>146</v>
      </c>
      <c r="BE227" s="195">
        <f>IF(N227="základní",J227,0)</f>
        <v>0</v>
      </c>
      <c r="BF227" s="195">
        <f>IF(N227="snížená",J227,0)</f>
        <v>0</v>
      </c>
      <c r="BG227" s="195">
        <f>IF(N227="zákl. přenesená",J227,0)</f>
        <v>0</v>
      </c>
      <c r="BH227" s="195">
        <f>IF(N227="sníž. přenesená",J227,0)</f>
        <v>0</v>
      </c>
      <c r="BI227" s="195">
        <f>IF(N227="nulová",J227,0)</f>
        <v>0</v>
      </c>
      <c r="BJ227" s="24" t="s">
        <v>87</v>
      </c>
      <c r="BK227" s="195">
        <f>ROUND(I227*H227,2)</f>
        <v>0</v>
      </c>
      <c r="BL227" s="24" t="s">
        <v>151</v>
      </c>
      <c r="BM227" s="24" t="s">
        <v>416</v>
      </c>
    </row>
    <row r="228" spans="2:65" s="11" customFormat="1" ht="13.5">
      <c r="B228" s="209"/>
      <c r="C228" s="210"/>
      <c r="D228" s="211" t="s">
        <v>257</v>
      </c>
      <c r="E228" s="212" t="s">
        <v>35</v>
      </c>
      <c r="F228" s="213" t="s">
        <v>258</v>
      </c>
      <c r="G228" s="210"/>
      <c r="H228" s="212" t="s">
        <v>35</v>
      </c>
      <c r="I228" s="214"/>
      <c r="J228" s="210"/>
      <c r="K228" s="210"/>
      <c r="L228" s="215"/>
      <c r="M228" s="216"/>
      <c r="N228" s="217"/>
      <c r="O228" s="217"/>
      <c r="P228" s="217"/>
      <c r="Q228" s="217"/>
      <c r="R228" s="217"/>
      <c r="S228" s="217"/>
      <c r="T228" s="218"/>
      <c r="AT228" s="219" t="s">
        <v>257</v>
      </c>
      <c r="AU228" s="219" t="s">
        <v>89</v>
      </c>
      <c r="AV228" s="11" t="s">
        <v>87</v>
      </c>
      <c r="AW228" s="11" t="s">
        <v>42</v>
      </c>
      <c r="AX228" s="11" t="s">
        <v>79</v>
      </c>
      <c r="AY228" s="219" t="s">
        <v>146</v>
      </c>
    </row>
    <row r="229" spans="2:65" s="12" customFormat="1" ht="13.5">
      <c r="B229" s="220"/>
      <c r="C229" s="221"/>
      <c r="D229" s="211" t="s">
        <v>257</v>
      </c>
      <c r="E229" s="222" t="s">
        <v>35</v>
      </c>
      <c r="F229" s="223" t="s">
        <v>417</v>
      </c>
      <c r="G229" s="221"/>
      <c r="H229" s="224">
        <v>4</v>
      </c>
      <c r="I229" s="225"/>
      <c r="J229" s="221"/>
      <c r="K229" s="221"/>
      <c r="L229" s="226"/>
      <c r="M229" s="227"/>
      <c r="N229" s="228"/>
      <c r="O229" s="228"/>
      <c r="P229" s="228"/>
      <c r="Q229" s="228"/>
      <c r="R229" s="228"/>
      <c r="S229" s="228"/>
      <c r="T229" s="229"/>
      <c r="AT229" s="230" t="s">
        <v>257</v>
      </c>
      <c r="AU229" s="230" t="s">
        <v>89</v>
      </c>
      <c r="AV229" s="12" t="s">
        <v>89</v>
      </c>
      <c r="AW229" s="12" t="s">
        <v>42</v>
      </c>
      <c r="AX229" s="12" t="s">
        <v>87</v>
      </c>
      <c r="AY229" s="230" t="s">
        <v>146</v>
      </c>
    </row>
    <row r="230" spans="2:65" s="1" customFormat="1" ht="25.5" customHeight="1">
      <c r="B230" s="42"/>
      <c r="C230" s="184" t="s">
        <v>201</v>
      </c>
      <c r="D230" s="184" t="s">
        <v>147</v>
      </c>
      <c r="E230" s="185" t="s">
        <v>418</v>
      </c>
      <c r="F230" s="186" t="s">
        <v>419</v>
      </c>
      <c r="G230" s="187" t="s">
        <v>207</v>
      </c>
      <c r="H230" s="188">
        <v>42</v>
      </c>
      <c r="I230" s="189"/>
      <c r="J230" s="190">
        <f>ROUND(I230*H230,2)</f>
        <v>0</v>
      </c>
      <c r="K230" s="186" t="s">
        <v>255</v>
      </c>
      <c r="L230" s="62"/>
      <c r="M230" s="191" t="s">
        <v>35</v>
      </c>
      <c r="N230" s="192" t="s">
        <v>50</v>
      </c>
      <c r="O230" s="43"/>
      <c r="P230" s="193">
        <f>O230*H230</f>
        <v>0</v>
      </c>
      <c r="Q230" s="193">
        <v>0</v>
      </c>
      <c r="R230" s="193">
        <f>Q230*H230</f>
        <v>0</v>
      </c>
      <c r="S230" s="193">
        <v>0</v>
      </c>
      <c r="T230" s="194">
        <f>S230*H230</f>
        <v>0</v>
      </c>
      <c r="AR230" s="24" t="s">
        <v>151</v>
      </c>
      <c r="AT230" s="24" t="s">
        <v>147</v>
      </c>
      <c r="AU230" s="24" t="s">
        <v>89</v>
      </c>
      <c r="AY230" s="24" t="s">
        <v>146</v>
      </c>
      <c r="BE230" s="195">
        <f>IF(N230="základní",J230,0)</f>
        <v>0</v>
      </c>
      <c r="BF230" s="195">
        <f>IF(N230="snížená",J230,0)</f>
        <v>0</v>
      </c>
      <c r="BG230" s="195">
        <f>IF(N230="zákl. přenesená",J230,0)</f>
        <v>0</v>
      </c>
      <c r="BH230" s="195">
        <f>IF(N230="sníž. přenesená",J230,0)</f>
        <v>0</v>
      </c>
      <c r="BI230" s="195">
        <f>IF(N230="nulová",J230,0)</f>
        <v>0</v>
      </c>
      <c r="BJ230" s="24" t="s">
        <v>87</v>
      </c>
      <c r="BK230" s="195">
        <f>ROUND(I230*H230,2)</f>
        <v>0</v>
      </c>
      <c r="BL230" s="24" t="s">
        <v>151</v>
      </c>
      <c r="BM230" s="24" t="s">
        <v>420</v>
      </c>
    </row>
    <row r="231" spans="2:65" s="12" customFormat="1" ht="13.5">
      <c r="B231" s="220"/>
      <c r="C231" s="221"/>
      <c r="D231" s="211" t="s">
        <v>257</v>
      </c>
      <c r="E231" s="222" t="s">
        <v>35</v>
      </c>
      <c r="F231" s="223" t="s">
        <v>421</v>
      </c>
      <c r="G231" s="221"/>
      <c r="H231" s="224">
        <v>42</v>
      </c>
      <c r="I231" s="225"/>
      <c r="J231" s="221"/>
      <c r="K231" s="221"/>
      <c r="L231" s="226"/>
      <c r="M231" s="227"/>
      <c r="N231" s="228"/>
      <c r="O231" s="228"/>
      <c r="P231" s="228"/>
      <c r="Q231" s="228"/>
      <c r="R231" s="228"/>
      <c r="S231" s="228"/>
      <c r="T231" s="229"/>
      <c r="AT231" s="230" t="s">
        <v>257</v>
      </c>
      <c r="AU231" s="230" t="s">
        <v>89</v>
      </c>
      <c r="AV231" s="12" t="s">
        <v>89</v>
      </c>
      <c r="AW231" s="12" t="s">
        <v>42</v>
      </c>
      <c r="AX231" s="12" t="s">
        <v>87</v>
      </c>
      <c r="AY231" s="230" t="s">
        <v>146</v>
      </c>
    </row>
    <row r="232" spans="2:65" s="1" customFormat="1" ht="25.5" customHeight="1">
      <c r="B232" s="42"/>
      <c r="C232" s="184" t="s">
        <v>422</v>
      </c>
      <c r="D232" s="184" t="s">
        <v>147</v>
      </c>
      <c r="E232" s="185" t="s">
        <v>423</v>
      </c>
      <c r="F232" s="186" t="s">
        <v>424</v>
      </c>
      <c r="G232" s="187" t="s">
        <v>207</v>
      </c>
      <c r="H232" s="188">
        <v>1260</v>
      </c>
      <c r="I232" s="189"/>
      <c r="J232" s="190">
        <f>ROUND(I232*H232,2)</f>
        <v>0</v>
      </c>
      <c r="K232" s="186" t="s">
        <v>255</v>
      </c>
      <c r="L232" s="62"/>
      <c r="M232" s="191" t="s">
        <v>35</v>
      </c>
      <c r="N232" s="192" t="s">
        <v>50</v>
      </c>
      <c r="O232" s="43"/>
      <c r="P232" s="193">
        <f>O232*H232</f>
        <v>0</v>
      </c>
      <c r="Q232" s="193">
        <v>0</v>
      </c>
      <c r="R232" s="193">
        <f>Q232*H232</f>
        <v>0</v>
      </c>
      <c r="S232" s="193">
        <v>0</v>
      </c>
      <c r="T232" s="194">
        <f>S232*H232</f>
        <v>0</v>
      </c>
      <c r="AR232" s="24" t="s">
        <v>151</v>
      </c>
      <c r="AT232" s="24" t="s">
        <v>147</v>
      </c>
      <c r="AU232" s="24" t="s">
        <v>89</v>
      </c>
      <c r="AY232" s="24" t="s">
        <v>146</v>
      </c>
      <c r="BE232" s="195">
        <f>IF(N232="základní",J232,0)</f>
        <v>0</v>
      </c>
      <c r="BF232" s="195">
        <f>IF(N232="snížená",J232,0)</f>
        <v>0</v>
      </c>
      <c r="BG232" s="195">
        <f>IF(N232="zákl. přenesená",J232,0)</f>
        <v>0</v>
      </c>
      <c r="BH232" s="195">
        <f>IF(N232="sníž. přenesená",J232,0)</f>
        <v>0</v>
      </c>
      <c r="BI232" s="195">
        <f>IF(N232="nulová",J232,0)</f>
        <v>0</v>
      </c>
      <c r="BJ232" s="24" t="s">
        <v>87</v>
      </c>
      <c r="BK232" s="195">
        <f>ROUND(I232*H232,2)</f>
        <v>0</v>
      </c>
      <c r="BL232" s="24" t="s">
        <v>151</v>
      </c>
      <c r="BM232" s="24" t="s">
        <v>425</v>
      </c>
    </row>
    <row r="233" spans="2:65" s="12" customFormat="1" ht="13.5">
      <c r="B233" s="220"/>
      <c r="C233" s="221"/>
      <c r="D233" s="211" t="s">
        <v>257</v>
      </c>
      <c r="E233" s="222" t="s">
        <v>35</v>
      </c>
      <c r="F233" s="223" t="s">
        <v>426</v>
      </c>
      <c r="G233" s="221"/>
      <c r="H233" s="224">
        <v>1260</v>
      </c>
      <c r="I233" s="225"/>
      <c r="J233" s="221"/>
      <c r="K233" s="221"/>
      <c r="L233" s="226"/>
      <c r="M233" s="227"/>
      <c r="N233" s="228"/>
      <c r="O233" s="228"/>
      <c r="P233" s="228"/>
      <c r="Q233" s="228"/>
      <c r="R233" s="228"/>
      <c r="S233" s="228"/>
      <c r="T233" s="229"/>
      <c r="AT233" s="230" t="s">
        <v>257</v>
      </c>
      <c r="AU233" s="230" t="s">
        <v>89</v>
      </c>
      <c r="AV233" s="12" t="s">
        <v>89</v>
      </c>
      <c r="AW233" s="12" t="s">
        <v>42</v>
      </c>
      <c r="AX233" s="12" t="s">
        <v>87</v>
      </c>
      <c r="AY233" s="230" t="s">
        <v>146</v>
      </c>
    </row>
    <row r="234" spans="2:65" s="1" customFormat="1" ht="25.5" customHeight="1">
      <c r="B234" s="42"/>
      <c r="C234" s="184" t="s">
        <v>204</v>
      </c>
      <c r="D234" s="184" t="s">
        <v>147</v>
      </c>
      <c r="E234" s="185" t="s">
        <v>427</v>
      </c>
      <c r="F234" s="186" t="s">
        <v>428</v>
      </c>
      <c r="G234" s="187" t="s">
        <v>207</v>
      </c>
      <c r="H234" s="188">
        <v>42</v>
      </c>
      <c r="I234" s="189"/>
      <c r="J234" s="190">
        <f>ROUND(I234*H234,2)</f>
        <v>0</v>
      </c>
      <c r="K234" s="186" t="s">
        <v>255</v>
      </c>
      <c r="L234" s="62"/>
      <c r="M234" s="191" t="s">
        <v>35</v>
      </c>
      <c r="N234" s="192" t="s">
        <v>50</v>
      </c>
      <c r="O234" s="43"/>
      <c r="P234" s="193">
        <f>O234*H234</f>
        <v>0</v>
      </c>
      <c r="Q234" s="193">
        <v>0</v>
      </c>
      <c r="R234" s="193">
        <f>Q234*H234</f>
        <v>0</v>
      </c>
      <c r="S234" s="193">
        <v>0</v>
      </c>
      <c r="T234" s="194">
        <f>S234*H234</f>
        <v>0</v>
      </c>
      <c r="AR234" s="24" t="s">
        <v>151</v>
      </c>
      <c r="AT234" s="24" t="s">
        <v>147</v>
      </c>
      <c r="AU234" s="24" t="s">
        <v>89</v>
      </c>
      <c r="AY234" s="24" t="s">
        <v>146</v>
      </c>
      <c r="BE234" s="195">
        <f>IF(N234="základní",J234,0)</f>
        <v>0</v>
      </c>
      <c r="BF234" s="195">
        <f>IF(N234="snížená",J234,0)</f>
        <v>0</v>
      </c>
      <c r="BG234" s="195">
        <f>IF(N234="zákl. přenesená",J234,0)</f>
        <v>0</v>
      </c>
      <c r="BH234" s="195">
        <f>IF(N234="sníž. přenesená",J234,0)</f>
        <v>0</v>
      </c>
      <c r="BI234" s="195">
        <f>IF(N234="nulová",J234,0)</f>
        <v>0</v>
      </c>
      <c r="BJ234" s="24" t="s">
        <v>87</v>
      </c>
      <c r="BK234" s="195">
        <f>ROUND(I234*H234,2)</f>
        <v>0</v>
      </c>
      <c r="BL234" s="24" t="s">
        <v>151</v>
      </c>
      <c r="BM234" s="24" t="s">
        <v>429</v>
      </c>
    </row>
    <row r="235" spans="2:65" s="1" customFormat="1" ht="25.5" customHeight="1">
      <c r="B235" s="42"/>
      <c r="C235" s="184" t="s">
        <v>430</v>
      </c>
      <c r="D235" s="184" t="s">
        <v>147</v>
      </c>
      <c r="E235" s="185" t="s">
        <v>431</v>
      </c>
      <c r="F235" s="186" t="s">
        <v>432</v>
      </c>
      <c r="G235" s="187" t="s">
        <v>207</v>
      </c>
      <c r="H235" s="188">
        <v>50</v>
      </c>
      <c r="I235" s="189"/>
      <c r="J235" s="190">
        <f>ROUND(I235*H235,2)</f>
        <v>0</v>
      </c>
      <c r="K235" s="186" t="s">
        <v>255</v>
      </c>
      <c r="L235" s="62"/>
      <c r="M235" s="191" t="s">
        <v>35</v>
      </c>
      <c r="N235" s="192" t="s">
        <v>50</v>
      </c>
      <c r="O235" s="43"/>
      <c r="P235" s="193">
        <f>O235*H235</f>
        <v>0</v>
      </c>
      <c r="Q235" s="193">
        <v>2.1000000000000001E-4</v>
      </c>
      <c r="R235" s="193">
        <f>Q235*H235</f>
        <v>1.0500000000000001E-2</v>
      </c>
      <c r="S235" s="193">
        <v>0</v>
      </c>
      <c r="T235" s="194">
        <f>S235*H235</f>
        <v>0</v>
      </c>
      <c r="AR235" s="24" t="s">
        <v>151</v>
      </c>
      <c r="AT235" s="24" t="s">
        <v>147</v>
      </c>
      <c r="AU235" s="24" t="s">
        <v>89</v>
      </c>
      <c r="AY235" s="24" t="s">
        <v>146</v>
      </c>
      <c r="BE235" s="195">
        <f>IF(N235="základní",J235,0)</f>
        <v>0</v>
      </c>
      <c r="BF235" s="195">
        <f>IF(N235="snížená",J235,0)</f>
        <v>0</v>
      </c>
      <c r="BG235" s="195">
        <f>IF(N235="zákl. přenesená",J235,0)</f>
        <v>0</v>
      </c>
      <c r="BH235" s="195">
        <f>IF(N235="sníž. přenesená",J235,0)</f>
        <v>0</v>
      </c>
      <c r="BI235" s="195">
        <f>IF(N235="nulová",J235,0)</f>
        <v>0</v>
      </c>
      <c r="BJ235" s="24" t="s">
        <v>87</v>
      </c>
      <c r="BK235" s="195">
        <f>ROUND(I235*H235,2)</f>
        <v>0</v>
      </c>
      <c r="BL235" s="24" t="s">
        <v>151</v>
      </c>
      <c r="BM235" s="24" t="s">
        <v>433</v>
      </c>
    </row>
    <row r="236" spans="2:65" s="1" customFormat="1" ht="63.75" customHeight="1">
      <c r="B236" s="42"/>
      <c r="C236" s="184" t="s">
        <v>208</v>
      </c>
      <c r="D236" s="184" t="s">
        <v>147</v>
      </c>
      <c r="E236" s="185" t="s">
        <v>434</v>
      </c>
      <c r="F236" s="186" t="s">
        <v>435</v>
      </c>
      <c r="G236" s="187" t="s">
        <v>207</v>
      </c>
      <c r="H236" s="188">
        <v>250</v>
      </c>
      <c r="I236" s="189"/>
      <c r="J236" s="190">
        <f>ROUND(I236*H236,2)</f>
        <v>0</v>
      </c>
      <c r="K236" s="186" t="s">
        <v>255</v>
      </c>
      <c r="L236" s="62"/>
      <c r="M236" s="191" t="s">
        <v>35</v>
      </c>
      <c r="N236" s="192" t="s">
        <v>50</v>
      </c>
      <c r="O236" s="43"/>
      <c r="P236" s="193">
        <f>O236*H236</f>
        <v>0</v>
      </c>
      <c r="Q236" s="193">
        <v>4.0000000000000003E-5</v>
      </c>
      <c r="R236" s="193">
        <f>Q236*H236</f>
        <v>0.01</v>
      </c>
      <c r="S236" s="193">
        <v>0</v>
      </c>
      <c r="T236" s="194">
        <f>S236*H236</f>
        <v>0</v>
      </c>
      <c r="AR236" s="24" t="s">
        <v>151</v>
      </c>
      <c r="AT236" s="24" t="s">
        <v>147</v>
      </c>
      <c r="AU236" s="24" t="s">
        <v>89</v>
      </c>
      <c r="AY236" s="24" t="s">
        <v>146</v>
      </c>
      <c r="BE236" s="195">
        <f>IF(N236="základní",J236,0)</f>
        <v>0</v>
      </c>
      <c r="BF236" s="195">
        <f>IF(N236="snížená",J236,0)</f>
        <v>0</v>
      </c>
      <c r="BG236" s="195">
        <f>IF(N236="zákl. přenesená",J236,0)</f>
        <v>0</v>
      </c>
      <c r="BH236" s="195">
        <f>IF(N236="sníž. přenesená",J236,0)</f>
        <v>0</v>
      </c>
      <c r="BI236" s="195">
        <f>IF(N236="nulová",J236,0)</f>
        <v>0</v>
      </c>
      <c r="BJ236" s="24" t="s">
        <v>87</v>
      </c>
      <c r="BK236" s="195">
        <f>ROUND(I236*H236,2)</f>
        <v>0</v>
      </c>
      <c r="BL236" s="24" t="s">
        <v>151</v>
      </c>
      <c r="BM236" s="24" t="s">
        <v>436</v>
      </c>
    </row>
    <row r="237" spans="2:65" s="12" customFormat="1" ht="13.5">
      <c r="B237" s="220"/>
      <c r="C237" s="221"/>
      <c r="D237" s="211" t="s">
        <v>257</v>
      </c>
      <c r="E237" s="222" t="s">
        <v>35</v>
      </c>
      <c r="F237" s="223" t="s">
        <v>437</v>
      </c>
      <c r="G237" s="221"/>
      <c r="H237" s="224">
        <v>250</v>
      </c>
      <c r="I237" s="225"/>
      <c r="J237" s="221"/>
      <c r="K237" s="221"/>
      <c r="L237" s="226"/>
      <c r="M237" s="227"/>
      <c r="N237" s="228"/>
      <c r="O237" s="228"/>
      <c r="P237" s="228"/>
      <c r="Q237" s="228"/>
      <c r="R237" s="228"/>
      <c r="S237" s="228"/>
      <c r="T237" s="229"/>
      <c r="AT237" s="230" t="s">
        <v>257</v>
      </c>
      <c r="AU237" s="230" t="s">
        <v>89</v>
      </c>
      <c r="AV237" s="12" t="s">
        <v>89</v>
      </c>
      <c r="AW237" s="12" t="s">
        <v>42</v>
      </c>
      <c r="AX237" s="12" t="s">
        <v>87</v>
      </c>
      <c r="AY237" s="230" t="s">
        <v>146</v>
      </c>
    </row>
    <row r="238" spans="2:65" s="1" customFormat="1" ht="25.5" customHeight="1">
      <c r="B238" s="42"/>
      <c r="C238" s="184" t="s">
        <v>438</v>
      </c>
      <c r="D238" s="184" t="s">
        <v>147</v>
      </c>
      <c r="E238" s="185" t="s">
        <v>439</v>
      </c>
      <c r="F238" s="186" t="s">
        <v>440</v>
      </c>
      <c r="G238" s="187" t="s">
        <v>207</v>
      </c>
      <c r="H238" s="188">
        <v>14.56</v>
      </c>
      <c r="I238" s="189"/>
      <c r="J238" s="190">
        <f>ROUND(I238*H238,2)</f>
        <v>0</v>
      </c>
      <c r="K238" s="186" t="s">
        <v>255</v>
      </c>
      <c r="L238" s="62"/>
      <c r="M238" s="191" t="s">
        <v>35</v>
      </c>
      <c r="N238" s="192" t="s">
        <v>50</v>
      </c>
      <c r="O238" s="43"/>
      <c r="P238" s="193">
        <f>O238*H238</f>
        <v>0</v>
      </c>
      <c r="Q238" s="193">
        <v>0</v>
      </c>
      <c r="R238" s="193">
        <f>Q238*H238</f>
        <v>0</v>
      </c>
      <c r="S238" s="193">
        <v>0</v>
      </c>
      <c r="T238" s="194">
        <f>S238*H238</f>
        <v>0</v>
      </c>
      <c r="AR238" s="24" t="s">
        <v>151</v>
      </c>
      <c r="AT238" s="24" t="s">
        <v>147</v>
      </c>
      <c r="AU238" s="24" t="s">
        <v>89</v>
      </c>
      <c r="AY238" s="24" t="s">
        <v>146</v>
      </c>
      <c r="BE238" s="195">
        <f>IF(N238="základní",J238,0)</f>
        <v>0</v>
      </c>
      <c r="BF238" s="195">
        <f>IF(N238="snížená",J238,0)</f>
        <v>0</v>
      </c>
      <c r="BG238" s="195">
        <f>IF(N238="zákl. přenesená",J238,0)</f>
        <v>0</v>
      </c>
      <c r="BH238" s="195">
        <f>IF(N238="sníž. přenesená",J238,0)</f>
        <v>0</v>
      </c>
      <c r="BI238" s="195">
        <f>IF(N238="nulová",J238,0)</f>
        <v>0</v>
      </c>
      <c r="BJ238" s="24" t="s">
        <v>87</v>
      </c>
      <c r="BK238" s="195">
        <f>ROUND(I238*H238,2)</f>
        <v>0</v>
      </c>
      <c r="BL238" s="24" t="s">
        <v>151</v>
      </c>
      <c r="BM238" s="24" t="s">
        <v>441</v>
      </c>
    </row>
    <row r="239" spans="2:65" s="11" customFormat="1" ht="13.5">
      <c r="B239" s="209"/>
      <c r="C239" s="210"/>
      <c r="D239" s="211" t="s">
        <v>257</v>
      </c>
      <c r="E239" s="212" t="s">
        <v>35</v>
      </c>
      <c r="F239" s="213" t="s">
        <v>294</v>
      </c>
      <c r="G239" s="210"/>
      <c r="H239" s="212" t="s">
        <v>35</v>
      </c>
      <c r="I239" s="214"/>
      <c r="J239" s="210"/>
      <c r="K239" s="210"/>
      <c r="L239" s="215"/>
      <c r="M239" s="216"/>
      <c r="N239" s="217"/>
      <c r="O239" s="217"/>
      <c r="P239" s="217"/>
      <c r="Q239" s="217"/>
      <c r="R239" s="217"/>
      <c r="S239" s="217"/>
      <c r="T239" s="218"/>
      <c r="AT239" s="219" t="s">
        <v>257</v>
      </c>
      <c r="AU239" s="219" t="s">
        <v>89</v>
      </c>
      <c r="AV239" s="11" t="s">
        <v>87</v>
      </c>
      <c r="AW239" s="11" t="s">
        <v>42</v>
      </c>
      <c r="AX239" s="11" t="s">
        <v>79</v>
      </c>
      <c r="AY239" s="219" t="s">
        <v>146</v>
      </c>
    </row>
    <row r="240" spans="2:65" s="12" customFormat="1" ht="13.5">
      <c r="B240" s="220"/>
      <c r="C240" s="221"/>
      <c r="D240" s="211" t="s">
        <v>257</v>
      </c>
      <c r="E240" s="222" t="s">
        <v>35</v>
      </c>
      <c r="F240" s="223" t="s">
        <v>442</v>
      </c>
      <c r="G240" s="221"/>
      <c r="H240" s="224">
        <v>12.58</v>
      </c>
      <c r="I240" s="225"/>
      <c r="J240" s="221"/>
      <c r="K240" s="221"/>
      <c r="L240" s="226"/>
      <c r="M240" s="227"/>
      <c r="N240" s="228"/>
      <c r="O240" s="228"/>
      <c r="P240" s="228"/>
      <c r="Q240" s="228"/>
      <c r="R240" s="228"/>
      <c r="S240" s="228"/>
      <c r="T240" s="229"/>
      <c r="AT240" s="230" t="s">
        <v>257</v>
      </c>
      <c r="AU240" s="230" t="s">
        <v>89</v>
      </c>
      <c r="AV240" s="12" t="s">
        <v>89</v>
      </c>
      <c r="AW240" s="12" t="s">
        <v>42</v>
      </c>
      <c r="AX240" s="12" t="s">
        <v>79</v>
      </c>
      <c r="AY240" s="230" t="s">
        <v>146</v>
      </c>
    </row>
    <row r="241" spans="2:65" s="12" customFormat="1" ht="13.5">
      <c r="B241" s="220"/>
      <c r="C241" s="221"/>
      <c r="D241" s="211" t="s">
        <v>257</v>
      </c>
      <c r="E241" s="222" t="s">
        <v>35</v>
      </c>
      <c r="F241" s="223" t="s">
        <v>443</v>
      </c>
      <c r="G241" s="221"/>
      <c r="H241" s="224">
        <v>1.98</v>
      </c>
      <c r="I241" s="225"/>
      <c r="J241" s="221"/>
      <c r="K241" s="221"/>
      <c r="L241" s="226"/>
      <c r="M241" s="227"/>
      <c r="N241" s="228"/>
      <c r="O241" s="228"/>
      <c r="P241" s="228"/>
      <c r="Q241" s="228"/>
      <c r="R241" s="228"/>
      <c r="S241" s="228"/>
      <c r="T241" s="229"/>
      <c r="AT241" s="230" t="s">
        <v>257</v>
      </c>
      <c r="AU241" s="230" t="s">
        <v>89</v>
      </c>
      <c r="AV241" s="12" t="s">
        <v>89</v>
      </c>
      <c r="AW241" s="12" t="s">
        <v>42</v>
      </c>
      <c r="AX241" s="12" t="s">
        <v>79</v>
      </c>
      <c r="AY241" s="230" t="s">
        <v>146</v>
      </c>
    </row>
    <row r="242" spans="2:65" s="14" customFormat="1" ht="13.5">
      <c r="B242" s="242"/>
      <c r="C242" s="243"/>
      <c r="D242" s="211" t="s">
        <v>257</v>
      </c>
      <c r="E242" s="244" t="s">
        <v>35</v>
      </c>
      <c r="F242" s="245" t="s">
        <v>278</v>
      </c>
      <c r="G242" s="243"/>
      <c r="H242" s="246">
        <v>14.56</v>
      </c>
      <c r="I242" s="247"/>
      <c r="J242" s="243"/>
      <c r="K242" s="243"/>
      <c r="L242" s="248"/>
      <c r="M242" s="249"/>
      <c r="N242" s="250"/>
      <c r="O242" s="250"/>
      <c r="P242" s="250"/>
      <c r="Q242" s="250"/>
      <c r="R242" s="250"/>
      <c r="S242" s="250"/>
      <c r="T242" s="251"/>
      <c r="AT242" s="252" t="s">
        <v>257</v>
      </c>
      <c r="AU242" s="252" t="s">
        <v>89</v>
      </c>
      <c r="AV242" s="14" t="s">
        <v>151</v>
      </c>
      <c r="AW242" s="14" t="s">
        <v>42</v>
      </c>
      <c r="AX242" s="14" t="s">
        <v>87</v>
      </c>
      <c r="AY242" s="252" t="s">
        <v>146</v>
      </c>
    </row>
    <row r="243" spans="2:65" s="1" customFormat="1" ht="16.5" customHeight="1">
      <c r="B243" s="42"/>
      <c r="C243" s="184" t="s">
        <v>211</v>
      </c>
      <c r="D243" s="184" t="s">
        <v>147</v>
      </c>
      <c r="E243" s="185" t="s">
        <v>444</v>
      </c>
      <c r="F243" s="186" t="s">
        <v>445</v>
      </c>
      <c r="G243" s="187" t="s">
        <v>207</v>
      </c>
      <c r="H243" s="188">
        <v>73.296999999999997</v>
      </c>
      <c r="I243" s="189"/>
      <c r="J243" s="190">
        <f>ROUND(I243*H243,2)</f>
        <v>0</v>
      </c>
      <c r="K243" s="186" t="s">
        <v>255</v>
      </c>
      <c r="L243" s="62"/>
      <c r="M243" s="191" t="s">
        <v>35</v>
      </c>
      <c r="N243" s="192" t="s">
        <v>50</v>
      </c>
      <c r="O243" s="43"/>
      <c r="P243" s="193">
        <f>O243*H243</f>
        <v>0</v>
      </c>
      <c r="Q243" s="193">
        <v>0</v>
      </c>
      <c r="R243" s="193">
        <f>Q243*H243</f>
        <v>0</v>
      </c>
      <c r="S243" s="193">
        <v>0.26100000000000001</v>
      </c>
      <c r="T243" s="194">
        <f>S243*H243</f>
        <v>19.130517000000001</v>
      </c>
      <c r="AR243" s="24" t="s">
        <v>151</v>
      </c>
      <c r="AT243" s="24" t="s">
        <v>147</v>
      </c>
      <c r="AU243" s="24" t="s">
        <v>89</v>
      </c>
      <c r="AY243" s="24" t="s">
        <v>146</v>
      </c>
      <c r="BE243" s="195">
        <f>IF(N243="základní",J243,0)</f>
        <v>0</v>
      </c>
      <c r="BF243" s="195">
        <f>IF(N243="snížená",J243,0)</f>
        <v>0</v>
      </c>
      <c r="BG243" s="195">
        <f>IF(N243="zákl. přenesená",J243,0)</f>
        <v>0</v>
      </c>
      <c r="BH243" s="195">
        <f>IF(N243="sníž. přenesená",J243,0)</f>
        <v>0</v>
      </c>
      <c r="BI243" s="195">
        <f>IF(N243="nulová",J243,0)</f>
        <v>0</v>
      </c>
      <c r="BJ243" s="24" t="s">
        <v>87</v>
      </c>
      <c r="BK243" s="195">
        <f>ROUND(I243*H243,2)</f>
        <v>0</v>
      </c>
      <c r="BL243" s="24" t="s">
        <v>151</v>
      </c>
      <c r="BM243" s="24" t="s">
        <v>446</v>
      </c>
    </row>
    <row r="244" spans="2:65" s="11" customFormat="1" ht="13.5">
      <c r="B244" s="209"/>
      <c r="C244" s="210"/>
      <c r="D244" s="211" t="s">
        <v>257</v>
      </c>
      <c r="E244" s="212" t="s">
        <v>35</v>
      </c>
      <c r="F244" s="213" t="s">
        <v>258</v>
      </c>
      <c r="G244" s="210"/>
      <c r="H244" s="212" t="s">
        <v>35</v>
      </c>
      <c r="I244" s="214"/>
      <c r="J244" s="210"/>
      <c r="K244" s="210"/>
      <c r="L244" s="215"/>
      <c r="M244" s="216"/>
      <c r="N244" s="217"/>
      <c r="O244" s="217"/>
      <c r="P244" s="217"/>
      <c r="Q244" s="217"/>
      <c r="R244" s="217"/>
      <c r="S244" s="217"/>
      <c r="T244" s="218"/>
      <c r="AT244" s="219" t="s">
        <v>257</v>
      </c>
      <c r="AU244" s="219" t="s">
        <v>89</v>
      </c>
      <c r="AV244" s="11" t="s">
        <v>87</v>
      </c>
      <c r="AW244" s="11" t="s">
        <v>42</v>
      </c>
      <c r="AX244" s="11" t="s">
        <v>79</v>
      </c>
      <c r="AY244" s="219" t="s">
        <v>146</v>
      </c>
    </row>
    <row r="245" spans="2:65" s="12" customFormat="1" ht="13.5">
      <c r="B245" s="220"/>
      <c r="C245" s="221"/>
      <c r="D245" s="211" t="s">
        <v>257</v>
      </c>
      <c r="E245" s="222" t="s">
        <v>35</v>
      </c>
      <c r="F245" s="223" t="s">
        <v>447</v>
      </c>
      <c r="G245" s="221"/>
      <c r="H245" s="224">
        <v>3.6269999999999998</v>
      </c>
      <c r="I245" s="225"/>
      <c r="J245" s="221"/>
      <c r="K245" s="221"/>
      <c r="L245" s="226"/>
      <c r="M245" s="227"/>
      <c r="N245" s="228"/>
      <c r="O245" s="228"/>
      <c r="P245" s="228"/>
      <c r="Q245" s="228"/>
      <c r="R245" s="228"/>
      <c r="S245" s="228"/>
      <c r="T245" s="229"/>
      <c r="AT245" s="230" t="s">
        <v>257</v>
      </c>
      <c r="AU245" s="230" t="s">
        <v>89</v>
      </c>
      <c r="AV245" s="12" t="s">
        <v>89</v>
      </c>
      <c r="AW245" s="12" t="s">
        <v>42</v>
      </c>
      <c r="AX245" s="12" t="s">
        <v>79</v>
      </c>
      <c r="AY245" s="230" t="s">
        <v>146</v>
      </c>
    </row>
    <row r="246" spans="2:65" s="12" customFormat="1" ht="13.5">
      <c r="B246" s="220"/>
      <c r="C246" s="221"/>
      <c r="D246" s="211" t="s">
        <v>257</v>
      </c>
      <c r="E246" s="222" t="s">
        <v>35</v>
      </c>
      <c r="F246" s="223" t="s">
        <v>448</v>
      </c>
      <c r="G246" s="221"/>
      <c r="H246" s="224">
        <v>15</v>
      </c>
      <c r="I246" s="225"/>
      <c r="J246" s="221"/>
      <c r="K246" s="221"/>
      <c r="L246" s="226"/>
      <c r="M246" s="227"/>
      <c r="N246" s="228"/>
      <c r="O246" s="228"/>
      <c r="P246" s="228"/>
      <c r="Q246" s="228"/>
      <c r="R246" s="228"/>
      <c r="S246" s="228"/>
      <c r="T246" s="229"/>
      <c r="AT246" s="230" t="s">
        <v>257</v>
      </c>
      <c r="AU246" s="230" t="s">
        <v>89</v>
      </c>
      <c r="AV246" s="12" t="s">
        <v>89</v>
      </c>
      <c r="AW246" s="12" t="s">
        <v>42</v>
      </c>
      <c r="AX246" s="12" t="s">
        <v>79</v>
      </c>
      <c r="AY246" s="230" t="s">
        <v>146</v>
      </c>
    </row>
    <row r="247" spans="2:65" s="12" customFormat="1" ht="13.5">
      <c r="B247" s="220"/>
      <c r="C247" s="221"/>
      <c r="D247" s="211" t="s">
        <v>257</v>
      </c>
      <c r="E247" s="222" t="s">
        <v>35</v>
      </c>
      <c r="F247" s="223" t="s">
        <v>449</v>
      </c>
      <c r="G247" s="221"/>
      <c r="H247" s="224">
        <v>18.54</v>
      </c>
      <c r="I247" s="225"/>
      <c r="J247" s="221"/>
      <c r="K247" s="221"/>
      <c r="L247" s="226"/>
      <c r="M247" s="227"/>
      <c r="N247" s="228"/>
      <c r="O247" s="228"/>
      <c r="P247" s="228"/>
      <c r="Q247" s="228"/>
      <c r="R247" s="228"/>
      <c r="S247" s="228"/>
      <c r="T247" s="229"/>
      <c r="AT247" s="230" t="s">
        <v>257</v>
      </c>
      <c r="AU247" s="230" t="s">
        <v>89</v>
      </c>
      <c r="AV247" s="12" t="s">
        <v>89</v>
      </c>
      <c r="AW247" s="12" t="s">
        <v>42</v>
      </c>
      <c r="AX247" s="12" t="s">
        <v>79</v>
      </c>
      <c r="AY247" s="230" t="s">
        <v>146</v>
      </c>
    </row>
    <row r="248" spans="2:65" s="12" customFormat="1" ht="13.5">
      <c r="B248" s="220"/>
      <c r="C248" s="221"/>
      <c r="D248" s="211" t="s">
        <v>257</v>
      </c>
      <c r="E248" s="222" t="s">
        <v>35</v>
      </c>
      <c r="F248" s="223" t="s">
        <v>450</v>
      </c>
      <c r="G248" s="221"/>
      <c r="H248" s="224">
        <v>36.130000000000003</v>
      </c>
      <c r="I248" s="225"/>
      <c r="J248" s="221"/>
      <c r="K248" s="221"/>
      <c r="L248" s="226"/>
      <c r="M248" s="227"/>
      <c r="N248" s="228"/>
      <c r="O248" s="228"/>
      <c r="P248" s="228"/>
      <c r="Q248" s="228"/>
      <c r="R248" s="228"/>
      <c r="S248" s="228"/>
      <c r="T248" s="229"/>
      <c r="AT248" s="230" t="s">
        <v>257</v>
      </c>
      <c r="AU248" s="230" t="s">
        <v>89</v>
      </c>
      <c r="AV248" s="12" t="s">
        <v>89</v>
      </c>
      <c r="AW248" s="12" t="s">
        <v>42</v>
      </c>
      <c r="AX248" s="12" t="s">
        <v>79</v>
      </c>
      <c r="AY248" s="230" t="s">
        <v>146</v>
      </c>
    </row>
    <row r="249" spans="2:65" s="14" customFormat="1" ht="13.5">
      <c r="B249" s="242"/>
      <c r="C249" s="243"/>
      <c r="D249" s="211" t="s">
        <v>257</v>
      </c>
      <c r="E249" s="244" t="s">
        <v>35</v>
      </c>
      <c r="F249" s="245" t="s">
        <v>278</v>
      </c>
      <c r="G249" s="243"/>
      <c r="H249" s="246">
        <v>73.296999999999997</v>
      </c>
      <c r="I249" s="247"/>
      <c r="J249" s="243"/>
      <c r="K249" s="243"/>
      <c r="L249" s="248"/>
      <c r="M249" s="249"/>
      <c r="N249" s="250"/>
      <c r="O249" s="250"/>
      <c r="P249" s="250"/>
      <c r="Q249" s="250"/>
      <c r="R249" s="250"/>
      <c r="S249" s="250"/>
      <c r="T249" s="251"/>
      <c r="AT249" s="252" t="s">
        <v>257</v>
      </c>
      <c r="AU249" s="252" t="s">
        <v>89</v>
      </c>
      <c r="AV249" s="14" t="s">
        <v>151</v>
      </c>
      <c r="AW249" s="14" t="s">
        <v>42</v>
      </c>
      <c r="AX249" s="14" t="s">
        <v>87</v>
      </c>
      <c r="AY249" s="252" t="s">
        <v>146</v>
      </c>
    </row>
    <row r="250" spans="2:65" s="1" customFormat="1" ht="25.5" customHeight="1">
      <c r="B250" s="42"/>
      <c r="C250" s="184" t="s">
        <v>451</v>
      </c>
      <c r="D250" s="184" t="s">
        <v>147</v>
      </c>
      <c r="E250" s="185" t="s">
        <v>452</v>
      </c>
      <c r="F250" s="186" t="s">
        <v>453</v>
      </c>
      <c r="G250" s="187" t="s">
        <v>254</v>
      </c>
      <c r="H250" s="188">
        <v>3.9910000000000001</v>
      </c>
      <c r="I250" s="189"/>
      <c r="J250" s="190">
        <f>ROUND(I250*H250,2)</f>
        <v>0</v>
      </c>
      <c r="K250" s="186" t="s">
        <v>255</v>
      </c>
      <c r="L250" s="62"/>
      <c r="M250" s="191" t="s">
        <v>35</v>
      </c>
      <c r="N250" s="192" t="s">
        <v>50</v>
      </c>
      <c r="O250" s="43"/>
      <c r="P250" s="193">
        <f>O250*H250</f>
        <v>0</v>
      </c>
      <c r="Q250" s="193">
        <v>0</v>
      </c>
      <c r="R250" s="193">
        <f>Q250*H250</f>
        <v>0</v>
      </c>
      <c r="S250" s="193">
        <v>2.2000000000000002</v>
      </c>
      <c r="T250" s="194">
        <f>S250*H250</f>
        <v>8.7802000000000007</v>
      </c>
      <c r="AR250" s="24" t="s">
        <v>151</v>
      </c>
      <c r="AT250" s="24" t="s">
        <v>147</v>
      </c>
      <c r="AU250" s="24" t="s">
        <v>89</v>
      </c>
      <c r="AY250" s="24" t="s">
        <v>146</v>
      </c>
      <c r="BE250" s="195">
        <f>IF(N250="základní",J250,0)</f>
        <v>0</v>
      </c>
      <c r="BF250" s="195">
        <f>IF(N250="snížená",J250,0)</f>
        <v>0</v>
      </c>
      <c r="BG250" s="195">
        <f>IF(N250="zákl. přenesená",J250,0)</f>
        <v>0</v>
      </c>
      <c r="BH250" s="195">
        <f>IF(N250="sníž. přenesená",J250,0)</f>
        <v>0</v>
      </c>
      <c r="BI250" s="195">
        <f>IF(N250="nulová",J250,0)</f>
        <v>0</v>
      </c>
      <c r="BJ250" s="24" t="s">
        <v>87</v>
      </c>
      <c r="BK250" s="195">
        <f>ROUND(I250*H250,2)</f>
        <v>0</v>
      </c>
      <c r="BL250" s="24" t="s">
        <v>151</v>
      </c>
      <c r="BM250" s="24" t="s">
        <v>454</v>
      </c>
    </row>
    <row r="251" spans="2:65" s="11" customFormat="1" ht="13.5">
      <c r="B251" s="209"/>
      <c r="C251" s="210"/>
      <c r="D251" s="211" t="s">
        <v>257</v>
      </c>
      <c r="E251" s="212" t="s">
        <v>35</v>
      </c>
      <c r="F251" s="213" t="s">
        <v>258</v>
      </c>
      <c r="G251" s="210"/>
      <c r="H251" s="212" t="s">
        <v>35</v>
      </c>
      <c r="I251" s="214"/>
      <c r="J251" s="210"/>
      <c r="K251" s="210"/>
      <c r="L251" s="215"/>
      <c r="M251" s="216"/>
      <c r="N251" s="217"/>
      <c r="O251" s="217"/>
      <c r="P251" s="217"/>
      <c r="Q251" s="217"/>
      <c r="R251" s="217"/>
      <c r="S251" s="217"/>
      <c r="T251" s="218"/>
      <c r="AT251" s="219" t="s">
        <v>257</v>
      </c>
      <c r="AU251" s="219" t="s">
        <v>89</v>
      </c>
      <c r="AV251" s="11" t="s">
        <v>87</v>
      </c>
      <c r="AW251" s="11" t="s">
        <v>42</v>
      </c>
      <c r="AX251" s="11" t="s">
        <v>79</v>
      </c>
      <c r="AY251" s="219" t="s">
        <v>146</v>
      </c>
    </row>
    <row r="252" spans="2:65" s="12" customFormat="1" ht="13.5">
      <c r="B252" s="220"/>
      <c r="C252" s="221"/>
      <c r="D252" s="211" t="s">
        <v>257</v>
      </c>
      <c r="E252" s="222" t="s">
        <v>35</v>
      </c>
      <c r="F252" s="223" t="s">
        <v>455</v>
      </c>
      <c r="G252" s="221"/>
      <c r="H252" s="224">
        <v>1.863</v>
      </c>
      <c r="I252" s="225"/>
      <c r="J252" s="221"/>
      <c r="K252" s="221"/>
      <c r="L252" s="226"/>
      <c r="M252" s="227"/>
      <c r="N252" s="228"/>
      <c r="O252" s="228"/>
      <c r="P252" s="228"/>
      <c r="Q252" s="228"/>
      <c r="R252" s="228"/>
      <c r="S252" s="228"/>
      <c r="T252" s="229"/>
      <c r="AT252" s="230" t="s">
        <v>257</v>
      </c>
      <c r="AU252" s="230" t="s">
        <v>89</v>
      </c>
      <c r="AV252" s="12" t="s">
        <v>89</v>
      </c>
      <c r="AW252" s="12" t="s">
        <v>42</v>
      </c>
      <c r="AX252" s="12" t="s">
        <v>79</v>
      </c>
      <c r="AY252" s="230" t="s">
        <v>146</v>
      </c>
    </row>
    <row r="253" spans="2:65" s="12" customFormat="1" ht="13.5">
      <c r="B253" s="220"/>
      <c r="C253" s="221"/>
      <c r="D253" s="211" t="s">
        <v>257</v>
      </c>
      <c r="E253" s="222" t="s">
        <v>35</v>
      </c>
      <c r="F253" s="223" t="s">
        <v>456</v>
      </c>
      <c r="G253" s="221"/>
      <c r="H253" s="224">
        <v>1.6080000000000001</v>
      </c>
      <c r="I253" s="225"/>
      <c r="J253" s="221"/>
      <c r="K253" s="221"/>
      <c r="L253" s="226"/>
      <c r="M253" s="227"/>
      <c r="N253" s="228"/>
      <c r="O253" s="228"/>
      <c r="P253" s="228"/>
      <c r="Q253" s="228"/>
      <c r="R253" s="228"/>
      <c r="S253" s="228"/>
      <c r="T253" s="229"/>
      <c r="AT253" s="230" t="s">
        <v>257</v>
      </c>
      <c r="AU253" s="230" t="s">
        <v>89</v>
      </c>
      <c r="AV253" s="12" t="s">
        <v>89</v>
      </c>
      <c r="AW253" s="12" t="s">
        <v>42</v>
      </c>
      <c r="AX253" s="12" t="s">
        <v>79</v>
      </c>
      <c r="AY253" s="230" t="s">
        <v>146</v>
      </c>
    </row>
    <row r="254" spans="2:65" s="12" customFormat="1" ht="13.5">
      <c r="B254" s="220"/>
      <c r="C254" s="221"/>
      <c r="D254" s="211" t="s">
        <v>257</v>
      </c>
      <c r="E254" s="222" t="s">
        <v>35</v>
      </c>
      <c r="F254" s="223" t="s">
        <v>457</v>
      </c>
      <c r="G254" s="221"/>
      <c r="H254" s="224">
        <v>0.52</v>
      </c>
      <c r="I254" s="225"/>
      <c r="J254" s="221"/>
      <c r="K254" s="221"/>
      <c r="L254" s="226"/>
      <c r="M254" s="227"/>
      <c r="N254" s="228"/>
      <c r="O254" s="228"/>
      <c r="P254" s="228"/>
      <c r="Q254" s="228"/>
      <c r="R254" s="228"/>
      <c r="S254" s="228"/>
      <c r="T254" s="229"/>
      <c r="AT254" s="230" t="s">
        <v>257</v>
      </c>
      <c r="AU254" s="230" t="s">
        <v>89</v>
      </c>
      <c r="AV254" s="12" t="s">
        <v>89</v>
      </c>
      <c r="AW254" s="12" t="s">
        <v>42</v>
      </c>
      <c r="AX254" s="12" t="s">
        <v>79</v>
      </c>
      <c r="AY254" s="230" t="s">
        <v>146</v>
      </c>
    </row>
    <row r="255" spans="2:65" s="14" customFormat="1" ht="13.5">
      <c r="B255" s="242"/>
      <c r="C255" s="243"/>
      <c r="D255" s="211" t="s">
        <v>257</v>
      </c>
      <c r="E255" s="244" t="s">
        <v>35</v>
      </c>
      <c r="F255" s="245" t="s">
        <v>278</v>
      </c>
      <c r="G255" s="243"/>
      <c r="H255" s="246">
        <v>3.9910000000000001</v>
      </c>
      <c r="I255" s="247"/>
      <c r="J255" s="243"/>
      <c r="K255" s="243"/>
      <c r="L255" s="248"/>
      <c r="M255" s="249"/>
      <c r="N255" s="250"/>
      <c r="O255" s="250"/>
      <c r="P255" s="250"/>
      <c r="Q255" s="250"/>
      <c r="R255" s="250"/>
      <c r="S255" s="250"/>
      <c r="T255" s="251"/>
      <c r="AT255" s="252" t="s">
        <v>257</v>
      </c>
      <c r="AU255" s="252" t="s">
        <v>89</v>
      </c>
      <c r="AV255" s="14" t="s">
        <v>151</v>
      </c>
      <c r="AW255" s="14" t="s">
        <v>42</v>
      </c>
      <c r="AX255" s="14" t="s">
        <v>87</v>
      </c>
      <c r="AY255" s="252" t="s">
        <v>146</v>
      </c>
    </row>
    <row r="256" spans="2:65" s="1" customFormat="1" ht="16.5" customHeight="1">
      <c r="B256" s="42"/>
      <c r="C256" s="184" t="s">
        <v>217</v>
      </c>
      <c r="D256" s="184" t="s">
        <v>147</v>
      </c>
      <c r="E256" s="185" t="s">
        <v>458</v>
      </c>
      <c r="F256" s="186" t="s">
        <v>459</v>
      </c>
      <c r="G256" s="187" t="s">
        <v>254</v>
      </c>
      <c r="H256" s="188">
        <v>0.223</v>
      </c>
      <c r="I256" s="189"/>
      <c r="J256" s="190">
        <f>ROUND(I256*H256,2)</f>
        <v>0</v>
      </c>
      <c r="K256" s="186" t="s">
        <v>255</v>
      </c>
      <c r="L256" s="62"/>
      <c r="M256" s="191" t="s">
        <v>35</v>
      </c>
      <c r="N256" s="192" t="s">
        <v>50</v>
      </c>
      <c r="O256" s="43"/>
      <c r="P256" s="193">
        <f>O256*H256</f>
        <v>0</v>
      </c>
      <c r="Q256" s="193">
        <v>0</v>
      </c>
      <c r="R256" s="193">
        <f>Q256*H256</f>
        <v>0</v>
      </c>
      <c r="S256" s="193">
        <v>2.2000000000000002</v>
      </c>
      <c r="T256" s="194">
        <f>S256*H256</f>
        <v>0.49060000000000004</v>
      </c>
      <c r="AR256" s="24" t="s">
        <v>151</v>
      </c>
      <c r="AT256" s="24" t="s">
        <v>147</v>
      </c>
      <c r="AU256" s="24" t="s">
        <v>89</v>
      </c>
      <c r="AY256" s="24" t="s">
        <v>146</v>
      </c>
      <c r="BE256" s="195">
        <f>IF(N256="základní",J256,0)</f>
        <v>0</v>
      </c>
      <c r="BF256" s="195">
        <f>IF(N256="snížená",J256,0)</f>
        <v>0</v>
      </c>
      <c r="BG256" s="195">
        <f>IF(N256="zákl. přenesená",J256,0)</f>
        <v>0</v>
      </c>
      <c r="BH256" s="195">
        <f>IF(N256="sníž. přenesená",J256,0)</f>
        <v>0</v>
      </c>
      <c r="BI256" s="195">
        <f>IF(N256="nulová",J256,0)</f>
        <v>0</v>
      </c>
      <c r="BJ256" s="24" t="s">
        <v>87</v>
      </c>
      <c r="BK256" s="195">
        <f>ROUND(I256*H256,2)</f>
        <v>0</v>
      </c>
      <c r="BL256" s="24" t="s">
        <v>151</v>
      </c>
      <c r="BM256" s="24" t="s">
        <v>460</v>
      </c>
    </row>
    <row r="257" spans="2:65" s="11" customFormat="1" ht="13.5">
      <c r="B257" s="209"/>
      <c r="C257" s="210"/>
      <c r="D257" s="211" t="s">
        <v>257</v>
      </c>
      <c r="E257" s="212" t="s">
        <v>35</v>
      </c>
      <c r="F257" s="213" t="s">
        <v>258</v>
      </c>
      <c r="G257" s="210"/>
      <c r="H257" s="212" t="s">
        <v>35</v>
      </c>
      <c r="I257" s="214"/>
      <c r="J257" s="210"/>
      <c r="K257" s="210"/>
      <c r="L257" s="215"/>
      <c r="M257" s="216"/>
      <c r="N257" s="217"/>
      <c r="O257" s="217"/>
      <c r="P257" s="217"/>
      <c r="Q257" s="217"/>
      <c r="R257" s="217"/>
      <c r="S257" s="217"/>
      <c r="T257" s="218"/>
      <c r="AT257" s="219" t="s">
        <v>257</v>
      </c>
      <c r="AU257" s="219" t="s">
        <v>89</v>
      </c>
      <c r="AV257" s="11" t="s">
        <v>87</v>
      </c>
      <c r="AW257" s="11" t="s">
        <v>42</v>
      </c>
      <c r="AX257" s="11" t="s">
        <v>79</v>
      </c>
      <c r="AY257" s="219" t="s">
        <v>146</v>
      </c>
    </row>
    <row r="258" spans="2:65" s="12" customFormat="1" ht="13.5">
      <c r="B258" s="220"/>
      <c r="C258" s="221"/>
      <c r="D258" s="211" t="s">
        <v>257</v>
      </c>
      <c r="E258" s="222" t="s">
        <v>35</v>
      </c>
      <c r="F258" s="223" t="s">
        <v>461</v>
      </c>
      <c r="G258" s="221"/>
      <c r="H258" s="224">
        <v>0.223</v>
      </c>
      <c r="I258" s="225"/>
      <c r="J258" s="221"/>
      <c r="K258" s="221"/>
      <c r="L258" s="226"/>
      <c r="M258" s="227"/>
      <c r="N258" s="228"/>
      <c r="O258" s="228"/>
      <c r="P258" s="228"/>
      <c r="Q258" s="228"/>
      <c r="R258" s="228"/>
      <c r="S258" s="228"/>
      <c r="T258" s="229"/>
      <c r="AT258" s="230" t="s">
        <v>257</v>
      </c>
      <c r="AU258" s="230" t="s">
        <v>89</v>
      </c>
      <c r="AV258" s="12" t="s">
        <v>89</v>
      </c>
      <c r="AW258" s="12" t="s">
        <v>42</v>
      </c>
      <c r="AX258" s="12" t="s">
        <v>87</v>
      </c>
      <c r="AY258" s="230" t="s">
        <v>146</v>
      </c>
    </row>
    <row r="259" spans="2:65" s="1" customFormat="1" ht="25.5" customHeight="1">
      <c r="B259" s="42"/>
      <c r="C259" s="184" t="s">
        <v>462</v>
      </c>
      <c r="D259" s="184" t="s">
        <v>147</v>
      </c>
      <c r="E259" s="185" t="s">
        <v>463</v>
      </c>
      <c r="F259" s="186" t="s">
        <v>464</v>
      </c>
      <c r="G259" s="187" t="s">
        <v>254</v>
      </c>
      <c r="H259" s="188">
        <v>2.33</v>
      </c>
      <c r="I259" s="189"/>
      <c r="J259" s="190">
        <f>ROUND(I259*H259,2)</f>
        <v>0</v>
      </c>
      <c r="K259" s="186" t="s">
        <v>255</v>
      </c>
      <c r="L259" s="62"/>
      <c r="M259" s="191" t="s">
        <v>35</v>
      </c>
      <c r="N259" s="192" t="s">
        <v>50</v>
      </c>
      <c r="O259" s="43"/>
      <c r="P259" s="193">
        <f>O259*H259</f>
        <v>0</v>
      </c>
      <c r="Q259" s="193">
        <v>0</v>
      </c>
      <c r="R259" s="193">
        <f>Q259*H259</f>
        <v>0</v>
      </c>
      <c r="S259" s="193">
        <v>2.2000000000000002</v>
      </c>
      <c r="T259" s="194">
        <f>S259*H259</f>
        <v>5.1260000000000003</v>
      </c>
      <c r="AR259" s="24" t="s">
        <v>151</v>
      </c>
      <c r="AT259" s="24" t="s">
        <v>147</v>
      </c>
      <c r="AU259" s="24" t="s">
        <v>89</v>
      </c>
      <c r="AY259" s="24" t="s">
        <v>146</v>
      </c>
      <c r="BE259" s="195">
        <f>IF(N259="základní",J259,0)</f>
        <v>0</v>
      </c>
      <c r="BF259" s="195">
        <f>IF(N259="snížená",J259,0)</f>
        <v>0</v>
      </c>
      <c r="BG259" s="195">
        <f>IF(N259="zákl. přenesená",J259,0)</f>
        <v>0</v>
      </c>
      <c r="BH259" s="195">
        <f>IF(N259="sníž. přenesená",J259,0)</f>
        <v>0</v>
      </c>
      <c r="BI259" s="195">
        <f>IF(N259="nulová",J259,0)</f>
        <v>0</v>
      </c>
      <c r="BJ259" s="24" t="s">
        <v>87</v>
      </c>
      <c r="BK259" s="195">
        <f>ROUND(I259*H259,2)</f>
        <v>0</v>
      </c>
      <c r="BL259" s="24" t="s">
        <v>151</v>
      </c>
      <c r="BM259" s="24" t="s">
        <v>465</v>
      </c>
    </row>
    <row r="260" spans="2:65" s="11" customFormat="1" ht="13.5">
      <c r="B260" s="209"/>
      <c r="C260" s="210"/>
      <c r="D260" s="211" t="s">
        <v>257</v>
      </c>
      <c r="E260" s="212" t="s">
        <v>35</v>
      </c>
      <c r="F260" s="213" t="s">
        <v>258</v>
      </c>
      <c r="G260" s="210"/>
      <c r="H260" s="212" t="s">
        <v>35</v>
      </c>
      <c r="I260" s="214"/>
      <c r="J260" s="210"/>
      <c r="K260" s="210"/>
      <c r="L260" s="215"/>
      <c r="M260" s="216"/>
      <c r="N260" s="217"/>
      <c r="O260" s="217"/>
      <c r="P260" s="217"/>
      <c r="Q260" s="217"/>
      <c r="R260" s="217"/>
      <c r="S260" s="217"/>
      <c r="T260" s="218"/>
      <c r="AT260" s="219" t="s">
        <v>257</v>
      </c>
      <c r="AU260" s="219" t="s">
        <v>89</v>
      </c>
      <c r="AV260" s="11" t="s">
        <v>87</v>
      </c>
      <c r="AW260" s="11" t="s">
        <v>42</v>
      </c>
      <c r="AX260" s="11" t="s">
        <v>79</v>
      </c>
      <c r="AY260" s="219" t="s">
        <v>146</v>
      </c>
    </row>
    <row r="261" spans="2:65" s="12" customFormat="1" ht="13.5">
      <c r="B261" s="220"/>
      <c r="C261" s="221"/>
      <c r="D261" s="211" t="s">
        <v>257</v>
      </c>
      <c r="E261" s="222" t="s">
        <v>35</v>
      </c>
      <c r="F261" s="223" t="s">
        <v>466</v>
      </c>
      <c r="G261" s="221"/>
      <c r="H261" s="224">
        <v>2.33</v>
      </c>
      <c r="I261" s="225"/>
      <c r="J261" s="221"/>
      <c r="K261" s="221"/>
      <c r="L261" s="226"/>
      <c r="M261" s="227"/>
      <c r="N261" s="228"/>
      <c r="O261" s="228"/>
      <c r="P261" s="228"/>
      <c r="Q261" s="228"/>
      <c r="R261" s="228"/>
      <c r="S261" s="228"/>
      <c r="T261" s="229"/>
      <c r="AT261" s="230" t="s">
        <v>257</v>
      </c>
      <c r="AU261" s="230" t="s">
        <v>89</v>
      </c>
      <c r="AV261" s="12" t="s">
        <v>89</v>
      </c>
      <c r="AW261" s="12" t="s">
        <v>42</v>
      </c>
      <c r="AX261" s="12" t="s">
        <v>87</v>
      </c>
      <c r="AY261" s="230" t="s">
        <v>146</v>
      </c>
    </row>
    <row r="262" spans="2:65" s="1" customFormat="1" ht="16.5" customHeight="1">
      <c r="B262" s="42"/>
      <c r="C262" s="184" t="s">
        <v>220</v>
      </c>
      <c r="D262" s="184" t="s">
        <v>147</v>
      </c>
      <c r="E262" s="185" t="s">
        <v>467</v>
      </c>
      <c r="F262" s="186" t="s">
        <v>468</v>
      </c>
      <c r="G262" s="187" t="s">
        <v>207</v>
      </c>
      <c r="H262" s="188">
        <v>14.56</v>
      </c>
      <c r="I262" s="189"/>
      <c r="J262" s="190">
        <f>ROUND(I262*H262,2)</f>
        <v>0</v>
      </c>
      <c r="K262" s="186" t="s">
        <v>255</v>
      </c>
      <c r="L262" s="62"/>
      <c r="M262" s="191" t="s">
        <v>35</v>
      </c>
      <c r="N262" s="192" t="s">
        <v>50</v>
      </c>
      <c r="O262" s="43"/>
      <c r="P262" s="193">
        <f>O262*H262</f>
        <v>0</v>
      </c>
      <c r="Q262" s="193">
        <v>0</v>
      </c>
      <c r="R262" s="193">
        <f>Q262*H262</f>
        <v>0</v>
      </c>
      <c r="S262" s="193">
        <v>0</v>
      </c>
      <c r="T262" s="194">
        <f>S262*H262</f>
        <v>0</v>
      </c>
      <c r="AR262" s="24" t="s">
        <v>151</v>
      </c>
      <c r="AT262" s="24" t="s">
        <v>147</v>
      </c>
      <c r="AU262" s="24" t="s">
        <v>89</v>
      </c>
      <c r="AY262" s="24" t="s">
        <v>146</v>
      </c>
      <c r="BE262" s="195">
        <f>IF(N262="základní",J262,0)</f>
        <v>0</v>
      </c>
      <c r="BF262" s="195">
        <f>IF(N262="snížená",J262,0)</f>
        <v>0</v>
      </c>
      <c r="BG262" s="195">
        <f>IF(N262="zákl. přenesená",J262,0)</f>
        <v>0</v>
      </c>
      <c r="BH262" s="195">
        <f>IF(N262="sníž. přenesená",J262,0)</f>
        <v>0</v>
      </c>
      <c r="BI262" s="195">
        <f>IF(N262="nulová",J262,0)</f>
        <v>0</v>
      </c>
      <c r="BJ262" s="24" t="s">
        <v>87</v>
      </c>
      <c r="BK262" s="195">
        <f>ROUND(I262*H262,2)</f>
        <v>0</v>
      </c>
      <c r="BL262" s="24" t="s">
        <v>151</v>
      </c>
      <c r="BM262" s="24" t="s">
        <v>469</v>
      </c>
    </row>
    <row r="263" spans="2:65" s="11" customFormat="1" ht="13.5">
      <c r="B263" s="209"/>
      <c r="C263" s="210"/>
      <c r="D263" s="211" t="s">
        <v>257</v>
      </c>
      <c r="E263" s="212" t="s">
        <v>35</v>
      </c>
      <c r="F263" s="213" t="s">
        <v>294</v>
      </c>
      <c r="G263" s="210"/>
      <c r="H263" s="212" t="s">
        <v>35</v>
      </c>
      <c r="I263" s="214"/>
      <c r="J263" s="210"/>
      <c r="K263" s="210"/>
      <c r="L263" s="215"/>
      <c r="M263" s="216"/>
      <c r="N263" s="217"/>
      <c r="O263" s="217"/>
      <c r="P263" s="217"/>
      <c r="Q263" s="217"/>
      <c r="R263" s="217"/>
      <c r="S263" s="217"/>
      <c r="T263" s="218"/>
      <c r="AT263" s="219" t="s">
        <v>257</v>
      </c>
      <c r="AU263" s="219" t="s">
        <v>89</v>
      </c>
      <c r="AV263" s="11" t="s">
        <v>87</v>
      </c>
      <c r="AW263" s="11" t="s">
        <v>42</v>
      </c>
      <c r="AX263" s="11" t="s">
        <v>79</v>
      </c>
      <c r="AY263" s="219" t="s">
        <v>146</v>
      </c>
    </row>
    <row r="264" spans="2:65" s="12" customFormat="1" ht="13.5">
      <c r="B264" s="220"/>
      <c r="C264" s="221"/>
      <c r="D264" s="211" t="s">
        <v>257</v>
      </c>
      <c r="E264" s="222" t="s">
        <v>35</v>
      </c>
      <c r="F264" s="223" t="s">
        <v>442</v>
      </c>
      <c r="G264" s="221"/>
      <c r="H264" s="224">
        <v>12.58</v>
      </c>
      <c r="I264" s="225"/>
      <c r="J264" s="221"/>
      <c r="K264" s="221"/>
      <c r="L264" s="226"/>
      <c r="M264" s="227"/>
      <c r="N264" s="228"/>
      <c r="O264" s="228"/>
      <c r="P264" s="228"/>
      <c r="Q264" s="228"/>
      <c r="R264" s="228"/>
      <c r="S264" s="228"/>
      <c r="T264" s="229"/>
      <c r="AT264" s="230" t="s">
        <v>257</v>
      </c>
      <c r="AU264" s="230" t="s">
        <v>89</v>
      </c>
      <c r="AV264" s="12" t="s">
        <v>89</v>
      </c>
      <c r="AW264" s="12" t="s">
        <v>42</v>
      </c>
      <c r="AX264" s="12" t="s">
        <v>79</v>
      </c>
      <c r="AY264" s="230" t="s">
        <v>146</v>
      </c>
    </row>
    <row r="265" spans="2:65" s="12" customFormat="1" ht="13.5">
      <c r="B265" s="220"/>
      <c r="C265" s="221"/>
      <c r="D265" s="211" t="s">
        <v>257</v>
      </c>
      <c r="E265" s="222" t="s">
        <v>35</v>
      </c>
      <c r="F265" s="223" t="s">
        <v>443</v>
      </c>
      <c r="G265" s="221"/>
      <c r="H265" s="224">
        <v>1.98</v>
      </c>
      <c r="I265" s="225"/>
      <c r="J265" s="221"/>
      <c r="K265" s="221"/>
      <c r="L265" s="226"/>
      <c r="M265" s="227"/>
      <c r="N265" s="228"/>
      <c r="O265" s="228"/>
      <c r="P265" s="228"/>
      <c r="Q265" s="228"/>
      <c r="R265" s="228"/>
      <c r="S265" s="228"/>
      <c r="T265" s="229"/>
      <c r="AT265" s="230" t="s">
        <v>257</v>
      </c>
      <c r="AU265" s="230" t="s">
        <v>89</v>
      </c>
      <c r="AV265" s="12" t="s">
        <v>89</v>
      </c>
      <c r="AW265" s="12" t="s">
        <v>42</v>
      </c>
      <c r="AX265" s="12" t="s">
        <v>79</v>
      </c>
      <c r="AY265" s="230" t="s">
        <v>146</v>
      </c>
    </row>
    <row r="266" spans="2:65" s="14" customFormat="1" ht="13.5">
      <c r="B266" s="242"/>
      <c r="C266" s="243"/>
      <c r="D266" s="211" t="s">
        <v>257</v>
      </c>
      <c r="E266" s="244" t="s">
        <v>35</v>
      </c>
      <c r="F266" s="245" t="s">
        <v>278</v>
      </c>
      <c r="G266" s="243"/>
      <c r="H266" s="246">
        <v>14.56</v>
      </c>
      <c r="I266" s="247"/>
      <c r="J266" s="243"/>
      <c r="K266" s="243"/>
      <c r="L266" s="248"/>
      <c r="M266" s="249"/>
      <c r="N266" s="250"/>
      <c r="O266" s="250"/>
      <c r="P266" s="250"/>
      <c r="Q266" s="250"/>
      <c r="R266" s="250"/>
      <c r="S266" s="250"/>
      <c r="T266" s="251"/>
      <c r="AT266" s="252" t="s">
        <v>257</v>
      </c>
      <c r="AU266" s="252" t="s">
        <v>89</v>
      </c>
      <c r="AV266" s="14" t="s">
        <v>151</v>
      </c>
      <c r="AW266" s="14" t="s">
        <v>42</v>
      </c>
      <c r="AX266" s="14" t="s">
        <v>87</v>
      </c>
      <c r="AY266" s="252" t="s">
        <v>146</v>
      </c>
    </row>
    <row r="267" spans="2:65" s="1" customFormat="1" ht="16.5" customHeight="1">
      <c r="B267" s="42"/>
      <c r="C267" s="184" t="s">
        <v>470</v>
      </c>
      <c r="D267" s="184" t="s">
        <v>147</v>
      </c>
      <c r="E267" s="185" t="s">
        <v>471</v>
      </c>
      <c r="F267" s="186" t="s">
        <v>472</v>
      </c>
      <c r="G267" s="187" t="s">
        <v>207</v>
      </c>
      <c r="H267" s="188">
        <v>54.21</v>
      </c>
      <c r="I267" s="189"/>
      <c r="J267" s="190">
        <f>ROUND(I267*H267,2)</f>
        <v>0</v>
      </c>
      <c r="K267" s="186" t="s">
        <v>35</v>
      </c>
      <c r="L267" s="62"/>
      <c r="M267" s="191" t="s">
        <v>35</v>
      </c>
      <c r="N267" s="192" t="s">
        <v>50</v>
      </c>
      <c r="O267" s="43"/>
      <c r="P267" s="193">
        <f>O267*H267</f>
        <v>0</v>
      </c>
      <c r="Q267" s="193">
        <v>0</v>
      </c>
      <c r="R267" s="193">
        <f>Q267*H267</f>
        <v>0</v>
      </c>
      <c r="S267" s="193">
        <v>0.04</v>
      </c>
      <c r="T267" s="194">
        <f>S267*H267</f>
        <v>2.1684000000000001</v>
      </c>
      <c r="AR267" s="24" t="s">
        <v>151</v>
      </c>
      <c r="AT267" s="24" t="s">
        <v>147</v>
      </c>
      <c r="AU267" s="24" t="s">
        <v>89</v>
      </c>
      <c r="AY267" s="24" t="s">
        <v>146</v>
      </c>
      <c r="BE267" s="195">
        <f>IF(N267="základní",J267,0)</f>
        <v>0</v>
      </c>
      <c r="BF267" s="195">
        <f>IF(N267="snížená",J267,0)</f>
        <v>0</v>
      </c>
      <c r="BG267" s="195">
        <f>IF(N267="zákl. přenesená",J267,0)</f>
        <v>0</v>
      </c>
      <c r="BH267" s="195">
        <f>IF(N267="sníž. přenesená",J267,0)</f>
        <v>0</v>
      </c>
      <c r="BI267" s="195">
        <f>IF(N267="nulová",J267,0)</f>
        <v>0</v>
      </c>
      <c r="BJ267" s="24" t="s">
        <v>87</v>
      </c>
      <c r="BK267" s="195">
        <f>ROUND(I267*H267,2)</f>
        <v>0</v>
      </c>
      <c r="BL267" s="24" t="s">
        <v>151</v>
      </c>
      <c r="BM267" s="24" t="s">
        <v>473</v>
      </c>
    </row>
    <row r="268" spans="2:65" s="12" customFormat="1" ht="13.5">
      <c r="B268" s="220"/>
      <c r="C268" s="221"/>
      <c r="D268" s="211" t="s">
        <v>257</v>
      </c>
      <c r="E268" s="222" t="s">
        <v>35</v>
      </c>
      <c r="F268" s="223" t="s">
        <v>474</v>
      </c>
      <c r="G268" s="221"/>
      <c r="H268" s="224">
        <v>54.21</v>
      </c>
      <c r="I268" s="225"/>
      <c r="J268" s="221"/>
      <c r="K268" s="221"/>
      <c r="L268" s="226"/>
      <c r="M268" s="227"/>
      <c r="N268" s="228"/>
      <c r="O268" s="228"/>
      <c r="P268" s="228"/>
      <c r="Q268" s="228"/>
      <c r="R268" s="228"/>
      <c r="S268" s="228"/>
      <c r="T268" s="229"/>
      <c r="AT268" s="230" t="s">
        <v>257</v>
      </c>
      <c r="AU268" s="230" t="s">
        <v>89</v>
      </c>
      <c r="AV268" s="12" t="s">
        <v>89</v>
      </c>
      <c r="AW268" s="12" t="s">
        <v>42</v>
      </c>
      <c r="AX268" s="12" t="s">
        <v>87</v>
      </c>
      <c r="AY268" s="230" t="s">
        <v>146</v>
      </c>
    </row>
    <row r="269" spans="2:65" s="1" customFormat="1" ht="16.5" customHeight="1">
      <c r="B269" s="42"/>
      <c r="C269" s="184" t="s">
        <v>224</v>
      </c>
      <c r="D269" s="184" t="s">
        <v>147</v>
      </c>
      <c r="E269" s="185" t="s">
        <v>475</v>
      </c>
      <c r="F269" s="186" t="s">
        <v>476</v>
      </c>
      <c r="G269" s="187" t="s">
        <v>207</v>
      </c>
      <c r="H269" s="188">
        <v>1.08</v>
      </c>
      <c r="I269" s="189"/>
      <c r="J269" s="190">
        <f>ROUND(I269*H269,2)</f>
        <v>0</v>
      </c>
      <c r="K269" s="186" t="s">
        <v>255</v>
      </c>
      <c r="L269" s="62"/>
      <c r="M269" s="191" t="s">
        <v>35</v>
      </c>
      <c r="N269" s="192" t="s">
        <v>50</v>
      </c>
      <c r="O269" s="43"/>
      <c r="P269" s="193">
        <f>O269*H269</f>
        <v>0</v>
      </c>
      <c r="Q269" s="193">
        <v>0</v>
      </c>
      <c r="R269" s="193">
        <f>Q269*H269</f>
        <v>0</v>
      </c>
      <c r="S269" s="193">
        <v>5.5E-2</v>
      </c>
      <c r="T269" s="194">
        <f>S269*H269</f>
        <v>5.9400000000000001E-2</v>
      </c>
      <c r="AR269" s="24" t="s">
        <v>151</v>
      </c>
      <c r="AT269" s="24" t="s">
        <v>147</v>
      </c>
      <c r="AU269" s="24" t="s">
        <v>89</v>
      </c>
      <c r="AY269" s="24" t="s">
        <v>146</v>
      </c>
      <c r="BE269" s="195">
        <f>IF(N269="základní",J269,0)</f>
        <v>0</v>
      </c>
      <c r="BF269" s="195">
        <f>IF(N269="snížená",J269,0)</f>
        <v>0</v>
      </c>
      <c r="BG269" s="195">
        <f>IF(N269="zákl. přenesená",J269,0)</f>
        <v>0</v>
      </c>
      <c r="BH269" s="195">
        <f>IF(N269="sníž. přenesená",J269,0)</f>
        <v>0</v>
      </c>
      <c r="BI269" s="195">
        <f>IF(N269="nulová",J269,0)</f>
        <v>0</v>
      </c>
      <c r="BJ269" s="24" t="s">
        <v>87</v>
      </c>
      <c r="BK269" s="195">
        <f>ROUND(I269*H269,2)</f>
        <v>0</v>
      </c>
      <c r="BL269" s="24" t="s">
        <v>151</v>
      </c>
      <c r="BM269" s="24" t="s">
        <v>477</v>
      </c>
    </row>
    <row r="270" spans="2:65" s="11" customFormat="1" ht="13.5">
      <c r="B270" s="209"/>
      <c r="C270" s="210"/>
      <c r="D270" s="211" t="s">
        <v>257</v>
      </c>
      <c r="E270" s="212" t="s">
        <v>35</v>
      </c>
      <c r="F270" s="213" t="s">
        <v>258</v>
      </c>
      <c r="G270" s="210"/>
      <c r="H270" s="212" t="s">
        <v>35</v>
      </c>
      <c r="I270" s="214"/>
      <c r="J270" s="210"/>
      <c r="K270" s="210"/>
      <c r="L270" s="215"/>
      <c r="M270" s="216"/>
      <c r="N270" s="217"/>
      <c r="O270" s="217"/>
      <c r="P270" s="217"/>
      <c r="Q270" s="217"/>
      <c r="R270" s="217"/>
      <c r="S270" s="217"/>
      <c r="T270" s="218"/>
      <c r="AT270" s="219" t="s">
        <v>257</v>
      </c>
      <c r="AU270" s="219" t="s">
        <v>89</v>
      </c>
      <c r="AV270" s="11" t="s">
        <v>87</v>
      </c>
      <c r="AW270" s="11" t="s">
        <v>42</v>
      </c>
      <c r="AX270" s="11" t="s">
        <v>79</v>
      </c>
      <c r="AY270" s="219" t="s">
        <v>146</v>
      </c>
    </row>
    <row r="271" spans="2:65" s="12" customFormat="1" ht="13.5">
      <c r="B271" s="220"/>
      <c r="C271" s="221"/>
      <c r="D271" s="211" t="s">
        <v>257</v>
      </c>
      <c r="E271" s="222" t="s">
        <v>35</v>
      </c>
      <c r="F271" s="223" t="s">
        <v>478</v>
      </c>
      <c r="G271" s="221"/>
      <c r="H271" s="224">
        <v>1.08</v>
      </c>
      <c r="I271" s="225"/>
      <c r="J271" s="221"/>
      <c r="K271" s="221"/>
      <c r="L271" s="226"/>
      <c r="M271" s="227"/>
      <c r="N271" s="228"/>
      <c r="O271" s="228"/>
      <c r="P271" s="228"/>
      <c r="Q271" s="228"/>
      <c r="R271" s="228"/>
      <c r="S271" s="228"/>
      <c r="T271" s="229"/>
      <c r="AT271" s="230" t="s">
        <v>257</v>
      </c>
      <c r="AU271" s="230" t="s">
        <v>89</v>
      </c>
      <c r="AV271" s="12" t="s">
        <v>89</v>
      </c>
      <c r="AW271" s="12" t="s">
        <v>42</v>
      </c>
      <c r="AX271" s="12" t="s">
        <v>87</v>
      </c>
      <c r="AY271" s="230" t="s">
        <v>146</v>
      </c>
    </row>
    <row r="272" spans="2:65" s="1" customFormat="1" ht="16.5" customHeight="1">
      <c r="B272" s="42"/>
      <c r="C272" s="184" t="s">
        <v>479</v>
      </c>
      <c r="D272" s="184" t="s">
        <v>147</v>
      </c>
      <c r="E272" s="185" t="s">
        <v>480</v>
      </c>
      <c r="F272" s="186" t="s">
        <v>481</v>
      </c>
      <c r="G272" s="187" t="s">
        <v>207</v>
      </c>
      <c r="H272" s="188">
        <v>13.009</v>
      </c>
      <c r="I272" s="189"/>
      <c r="J272" s="190">
        <f>ROUND(I272*H272,2)</f>
        <v>0</v>
      </c>
      <c r="K272" s="186" t="s">
        <v>255</v>
      </c>
      <c r="L272" s="62"/>
      <c r="M272" s="191" t="s">
        <v>35</v>
      </c>
      <c r="N272" s="192" t="s">
        <v>50</v>
      </c>
      <c r="O272" s="43"/>
      <c r="P272" s="193">
        <f>O272*H272</f>
        <v>0</v>
      </c>
      <c r="Q272" s="193">
        <v>0</v>
      </c>
      <c r="R272" s="193">
        <f>Q272*H272</f>
        <v>0</v>
      </c>
      <c r="S272" s="193">
        <v>7.5999999999999998E-2</v>
      </c>
      <c r="T272" s="194">
        <f>S272*H272</f>
        <v>0.98868400000000001</v>
      </c>
      <c r="AR272" s="24" t="s">
        <v>151</v>
      </c>
      <c r="AT272" s="24" t="s">
        <v>147</v>
      </c>
      <c r="AU272" s="24" t="s">
        <v>89</v>
      </c>
      <c r="AY272" s="24" t="s">
        <v>146</v>
      </c>
      <c r="BE272" s="195">
        <f>IF(N272="základní",J272,0)</f>
        <v>0</v>
      </c>
      <c r="BF272" s="195">
        <f>IF(N272="snížená",J272,0)</f>
        <v>0</v>
      </c>
      <c r="BG272" s="195">
        <f>IF(N272="zákl. přenesená",J272,0)</f>
        <v>0</v>
      </c>
      <c r="BH272" s="195">
        <f>IF(N272="sníž. přenesená",J272,0)</f>
        <v>0</v>
      </c>
      <c r="BI272" s="195">
        <f>IF(N272="nulová",J272,0)</f>
        <v>0</v>
      </c>
      <c r="BJ272" s="24" t="s">
        <v>87</v>
      </c>
      <c r="BK272" s="195">
        <f>ROUND(I272*H272,2)</f>
        <v>0</v>
      </c>
      <c r="BL272" s="24" t="s">
        <v>151</v>
      </c>
      <c r="BM272" s="24" t="s">
        <v>482</v>
      </c>
    </row>
    <row r="273" spans="2:65" s="11" customFormat="1" ht="13.5">
      <c r="B273" s="209"/>
      <c r="C273" s="210"/>
      <c r="D273" s="211" t="s">
        <v>257</v>
      </c>
      <c r="E273" s="212" t="s">
        <v>35</v>
      </c>
      <c r="F273" s="213" t="s">
        <v>258</v>
      </c>
      <c r="G273" s="210"/>
      <c r="H273" s="212" t="s">
        <v>35</v>
      </c>
      <c r="I273" s="214"/>
      <c r="J273" s="210"/>
      <c r="K273" s="210"/>
      <c r="L273" s="215"/>
      <c r="M273" s="216"/>
      <c r="N273" s="217"/>
      <c r="O273" s="217"/>
      <c r="P273" s="217"/>
      <c r="Q273" s="217"/>
      <c r="R273" s="217"/>
      <c r="S273" s="217"/>
      <c r="T273" s="218"/>
      <c r="AT273" s="219" t="s">
        <v>257</v>
      </c>
      <c r="AU273" s="219" t="s">
        <v>89</v>
      </c>
      <c r="AV273" s="11" t="s">
        <v>87</v>
      </c>
      <c r="AW273" s="11" t="s">
        <v>42</v>
      </c>
      <c r="AX273" s="11" t="s">
        <v>79</v>
      </c>
      <c r="AY273" s="219" t="s">
        <v>146</v>
      </c>
    </row>
    <row r="274" spans="2:65" s="12" customFormat="1" ht="13.5">
      <c r="B274" s="220"/>
      <c r="C274" s="221"/>
      <c r="D274" s="211" t="s">
        <v>257</v>
      </c>
      <c r="E274" s="222" t="s">
        <v>35</v>
      </c>
      <c r="F274" s="223" t="s">
        <v>483</v>
      </c>
      <c r="G274" s="221"/>
      <c r="H274" s="224">
        <v>2.06</v>
      </c>
      <c r="I274" s="225"/>
      <c r="J274" s="221"/>
      <c r="K274" s="221"/>
      <c r="L274" s="226"/>
      <c r="M274" s="227"/>
      <c r="N274" s="228"/>
      <c r="O274" s="228"/>
      <c r="P274" s="228"/>
      <c r="Q274" s="228"/>
      <c r="R274" s="228"/>
      <c r="S274" s="228"/>
      <c r="T274" s="229"/>
      <c r="AT274" s="230" t="s">
        <v>257</v>
      </c>
      <c r="AU274" s="230" t="s">
        <v>89</v>
      </c>
      <c r="AV274" s="12" t="s">
        <v>89</v>
      </c>
      <c r="AW274" s="12" t="s">
        <v>42</v>
      </c>
      <c r="AX274" s="12" t="s">
        <v>79</v>
      </c>
      <c r="AY274" s="230" t="s">
        <v>146</v>
      </c>
    </row>
    <row r="275" spans="2:65" s="12" customFormat="1" ht="13.5">
      <c r="B275" s="220"/>
      <c r="C275" s="221"/>
      <c r="D275" s="211" t="s">
        <v>257</v>
      </c>
      <c r="E275" s="222" t="s">
        <v>35</v>
      </c>
      <c r="F275" s="223" t="s">
        <v>484</v>
      </c>
      <c r="G275" s="221"/>
      <c r="H275" s="224">
        <v>1.7729999999999999</v>
      </c>
      <c r="I275" s="225"/>
      <c r="J275" s="221"/>
      <c r="K275" s="221"/>
      <c r="L275" s="226"/>
      <c r="M275" s="227"/>
      <c r="N275" s="228"/>
      <c r="O275" s="228"/>
      <c r="P275" s="228"/>
      <c r="Q275" s="228"/>
      <c r="R275" s="228"/>
      <c r="S275" s="228"/>
      <c r="T275" s="229"/>
      <c r="AT275" s="230" t="s">
        <v>257</v>
      </c>
      <c r="AU275" s="230" t="s">
        <v>89</v>
      </c>
      <c r="AV275" s="12" t="s">
        <v>89</v>
      </c>
      <c r="AW275" s="12" t="s">
        <v>42</v>
      </c>
      <c r="AX275" s="12" t="s">
        <v>79</v>
      </c>
      <c r="AY275" s="230" t="s">
        <v>146</v>
      </c>
    </row>
    <row r="276" spans="2:65" s="12" customFormat="1" ht="13.5">
      <c r="B276" s="220"/>
      <c r="C276" s="221"/>
      <c r="D276" s="211" t="s">
        <v>257</v>
      </c>
      <c r="E276" s="222" t="s">
        <v>35</v>
      </c>
      <c r="F276" s="223" t="s">
        <v>485</v>
      </c>
      <c r="G276" s="221"/>
      <c r="H276" s="224">
        <v>3.8</v>
      </c>
      <c r="I276" s="225"/>
      <c r="J276" s="221"/>
      <c r="K276" s="221"/>
      <c r="L276" s="226"/>
      <c r="M276" s="227"/>
      <c r="N276" s="228"/>
      <c r="O276" s="228"/>
      <c r="P276" s="228"/>
      <c r="Q276" s="228"/>
      <c r="R276" s="228"/>
      <c r="S276" s="228"/>
      <c r="T276" s="229"/>
      <c r="AT276" s="230" t="s">
        <v>257</v>
      </c>
      <c r="AU276" s="230" t="s">
        <v>89</v>
      </c>
      <c r="AV276" s="12" t="s">
        <v>89</v>
      </c>
      <c r="AW276" s="12" t="s">
        <v>42</v>
      </c>
      <c r="AX276" s="12" t="s">
        <v>79</v>
      </c>
      <c r="AY276" s="230" t="s">
        <v>146</v>
      </c>
    </row>
    <row r="277" spans="2:65" s="12" customFormat="1" ht="13.5">
      <c r="B277" s="220"/>
      <c r="C277" s="221"/>
      <c r="D277" s="211" t="s">
        <v>257</v>
      </c>
      <c r="E277" s="222" t="s">
        <v>35</v>
      </c>
      <c r="F277" s="223" t="s">
        <v>486</v>
      </c>
      <c r="G277" s="221"/>
      <c r="H277" s="224">
        <v>1.9</v>
      </c>
      <c r="I277" s="225"/>
      <c r="J277" s="221"/>
      <c r="K277" s="221"/>
      <c r="L277" s="226"/>
      <c r="M277" s="227"/>
      <c r="N277" s="228"/>
      <c r="O277" s="228"/>
      <c r="P277" s="228"/>
      <c r="Q277" s="228"/>
      <c r="R277" s="228"/>
      <c r="S277" s="228"/>
      <c r="T277" s="229"/>
      <c r="AT277" s="230" t="s">
        <v>257</v>
      </c>
      <c r="AU277" s="230" t="s">
        <v>89</v>
      </c>
      <c r="AV277" s="12" t="s">
        <v>89</v>
      </c>
      <c r="AW277" s="12" t="s">
        <v>42</v>
      </c>
      <c r="AX277" s="12" t="s">
        <v>79</v>
      </c>
      <c r="AY277" s="230" t="s">
        <v>146</v>
      </c>
    </row>
    <row r="278" spans="2:65" s="12" customFormat="1" ht="13.5">
      <c r="B278" s="220"/>
      <c r="C278" s="221"/>
      <c r="D278" s="211" t="s">
        <v>257</v>
      </c>
      <c r="E278" s="222" t="s">
        <v>35</v>
      </c>
      <c r="F278" s="223" t="s">
        <v>487</v>
      </c>
      <c r="G278" s="221"/>
      <c r="H278" s="224">
        <v>1.9</v>
      </c>
      <c r="I278" s="225"/>
      <c r="J278" s="221"/>
      <c r="K278" s="221"/>
      <c r="L278" s="226"/>
      <c r="M278" s="227"/>
      <c r="N278" s="228"/>
      <c r="O278" s="228"/>
      <c r="P278" s="228"/>
      <c r="Q278" s="228"/>
      <c r="R278" s="228"/>
      <c r="S278" s="228"/>
      <c r="T278" s="229"/>
      <c r="AT278" s="230" t="s">
        <v>257</v>
      </c>
      <c r="AU278" s="230" t="s">
        <v>89</v>
      </c>
      <c r="AV278" s="12" t="s">
        <v>89</v>
      </c>
      <c r="AW278" s="12" t="s">
        <v>42</v>
      </c>
      <c r="AX278" s="12" t="s">
        <v>79</v>
      </c>
      <c r="AY278" s="230" t="s">
        <v>146</v>
      </c>
    </row>
    <row r="279" spans="2:65" s="12" customFormat="1" ht="13.5">
      <c r="B279" s="220"/>
      <c r="C279" s="221"/>
      <c r="D279" s="211" t="s">
        <v>257</v>
      </c>
      <c r="E279" s="222" t="s">
        <v>35</v>
      </c>
      <c r="F279" s="223" t="s">
        <v>488</v>
      </c>
      <c r="G279" s="221"/>
      <c r="H279" s="224">
        <v>1.5760000000000001</v>
      </c>
      <c r="I279" s="225"/>
      <c r="J279" s="221"/>
      <c r="K279" s="221"/>
      <c r="L279" s="226"/>
      <c r="M279" s="227"/>
      <c r="N279" s="228"/>
      <c r="O279" s="228"/>
      <c r="P279" s="228"/>
      <c r="Q279" s="228"/>
      <c r="R279" s="228"/>
      <c r="S279" s="228"/>
      <c r="T279" s="229"/>
      <c r="AT279" s="230" t="s">
        <v>257</v>
      </c>
      <c r="AU279" s="230" t="s">
        <v>89</v>
      </c>
      <c r="AV279" s="12" t="s">
        <v>89</v>
      </c>
      <c r="AW279" s="12" t="s">
        <v>42</v>
      </c>
      <c r="AX279" s="12" t="s">
        <v>79</v>
      </c>
      <c r="AY279" s="230" t="s">
        <v>146</v>
      </c>
    </row>
    <row r="280" spans="2:65" s="14" customFormat="1" ht="13.5">
      <c r="B280" s="242"/>
      <c r="C280" s="243"/>
      <c r="D280" s="211" t="s">
        <v>257</v>
      </c>
      <c r="E280" s="244" t="s">
        <v>35</v>
      </c>
      <c r="F280" s="245" t="s">
        <v>278</v>
      </c>
      <c r="G280" s="243"/>
      <c r="H280" s="246">
        <v>13.009</v>
      </c>
      <c r="I280" s="247"/>
      <c r="J280" s="243"/>
      <c r="K280" s="243"/>
      <c r="L280" s="248"/>
      <c r="M280" s="249"/>
      <c r="N280" s="250"/>
      <c r="O280" s="250"/>
      <c r="P280" s="250"/>
      <c r="Q280" s="250"/>
      <c r="R280" s="250"/>
      <c r="S280" s="250"/>
      <c r="T280" s="251"/>
      <c r="AT280" s="252" t="s">
        <v>257</v>
      </c>
      <c r="AU280" s="252" t="s">
        <v>89</v>
      </c>
      <c r="AV280" s="14" t="s">
        <v>151</v>
      </c>
      <c r="AW280" s="14" t="s">
        <v>42</v>
      </c>
      <c r="AX280" s="14" t="s">
        <v>87</v>
      </c>
      <c r="AY280" s="252" t="s">
        <v>146</v>
      </c>
    </row>
    <row r="281" spans="2:65" s="1" customFormat="1" ht="25.5" customHeight="1">
      <c r="B281" s="42"/>
      <c r="C281" s="184" t="s">
        <v>227</v>
      </c>
      <c r="D281" s="184" t="s">
        <v>147</v>
      </c>
      <c r="E281" s="185" t="s">
        <v>489</v>
      </c>
      <c r="F281" s="186" t="s">
        <v>490</v>
      </c>
      <c r="G281" s="187" t="s">
        <v>404</v>
      </c>
      <c r="H281" s="188">
        <v>2</v>
      </c>
      <c r="I281" s="189"/>
      <c r="J281" s="190">
        <f>ROUND(I281*H281,2)</f>
        <v>0</v>
      </c>
      <c r="K281" s="186" t="s">
        <v>255</v>
      </c>
      <c r="L281" s="62"/>
      <c r="M281" s="191" t="s">
        <v>35</v>
      </c>
      <c r="N281" s="192" t="s">
        <v>50</v>
      </c>
      <c r="O281" s="43"/>
      <c r="P281" s="193">
        <f>O281*H281</f>
        <v>0</v>
      </c>
      <c r="Q281" s="193">
        <v>0</v>
      </c>
      <c r="R281" s="193">
        <f>Q281*H281</f>
        <v>0</v>
      </c>
      <c r="S281" s="193">
        <v>2.5000000000000001E-2</v>
      </c>
      <c r="T281" s="194">
        <f>S281*H281</f>
        <v>0.05</v>
      </c>
      <c r="AR281" s="24" t="s">
        <v>151</v>
      </c>
      <c r="AT281" s="24" t="s">
        <v>147</v>
      </c>
      <c r="AU281" s="24" t="s">
        <v>89</v>
      </c>
      <c r="AY281" s="24" t="s">
        <v>146</v>
      </c>
      <c r="BE281" s="195">
        <f>IF(N281="základní",J281,0)</f>
        <v>0</v>
      </c>
      <c r="BF281" s="195">
        <f>IF(N281="snížená",J281,0)</f>
        <v>0</v>
      </c>
      <c r="BG281" s="195">
        <f>IF(N281="zákl. přenesená",J281,0)</f>
        <v>0</v>
      </c>
      <c r="BH281" s="195">
        <f>IF(N281="sníž. přenesená",J281,0)</f>
        <v>0</v>
      </c>
      <c r="BI281" s="195">
        <f>IF(N281="nulová",J281,0)</f>
        <v>0</v>
      </c>
      <c r="BJ281" s="24" t="s">
        <v>87</v>
      </c>
      <c r="BK281" s="195">
        <f>ROUND(I281*H281,2)</f>
        <v>0</v>
      </c>
      <c r="BL281" s="24" t="s">
        <v>151</v>
      </c>
      <c r="BM281" s="24" t="s">
        <v>491</v>
      </c>
    </row>
    <row r="282" spans="2:65" s="1" customFormat="1" ht="25.5" customHeight="1">
      <c r="B282" s="42"/>
      <c r="C282" s="184" t="s">
        <v>492</v>
      </c>
      <c r="D282" s="184" t="s">
        <v>147</v>
      </c>
      <c r="E282" s="185" t="s">
        <v>493</v>
      </c>
      <c r="F282" s="186" t="s">
        <v>494</v>
      </c>
      <c r="G282" s="187" t="s">
        <v>404</v>
      </c>
      <c r="H282" s="188">
        <v>3</v>
      </c>
      <c r="I282" s="189"/>
      <c r="J282" s="190">
        <f>ROUND(I282*H282,2)</f>
        <v>0</v>
      </c>
      <c r="K282" s="186" t="s">
        <v>255</v>
      </c>
      <c r="L282" s="62"/>
      <c r="M282" s="191" t="s">
        <v>35</v>
      </c>
      <c r="N282" s="192" t="s">
        <v>50</v>
      </c>
      <c r="O282" s="43"/>
      <c r="P282" s="193">
        <f>O282*H282</f>
        <v>0</v>
      </c>
      <c r="Q282" s="193">
        <v>0</v>
      </c>
      <c r="R282" s="193">
        <f>Q282*H282</f>
        <v>0</v>
      </c>
      <c r="S282" s="193">
        <v>6.9000000000000006E-2</v>
      </c>
      <c r="T282" s="194">
        <f>S282*H282</f>
        <v>0.20700000000000002</v>
      </c>
      <c r="AR282" s="24" t="s">
        <v>151</v>
      </c>
      <c r="AT282" s="24" t="s">
        <v>147</v>
      </c>
      <c r="AU282" s="24" t="s">
        <v>89</v>
      </c>
      <c r="AY282" s="24" t="s">
        <v>146</v>
      </c>
      <c r="BE282" s="195">
        <f>IF(N282="základní",J282,0)</f>
        <v>0</v>
      </c>
      <c r="BF282" s="195">
        <f>IF(N282="snížená",J282,0)</f>
        <v>0</v>
      </c>
      <c r="BG282" s="195">
        <f>IF(N282="zákl. přenesená",J282,0)</f>
        <v>0</v>
      </c>
      <c r="BH282" s="195">
        <f>IF(N282="sníž. přenesená",J282,0)</f>
        <v>0</v>
      </c>
      <c r="BI282" s="195">
        <f>IF(N282="nulová",J282,0)</f>
        <v>0</v>
      </c>
      <c r="BJ282" s="24" t="s">
        <v>87</v>
      </c>
      <c r="BK282" s="195">
        <f>ROUND(I282*H282,2)</f>
        <v>0</v>
      </c>
      <c r="BL282" s="24" t="s">
        <v>151</v>
      </c>
      <c r="BM282" s="24" t="s">
        <v>495</v>
      </c>
    </row>
    <row r="283" spans="2:65" s="1" customFormat="1" ht="25.5" customHeight="1">
      <c r="B283" s="42"/>
      <c r="C283" s="184" t="s">
        <v>496</v>
      </c>
      <c r="D283" s="184" t="s">
        <v>147</v>
      </c>
      <c r="E283" s="185" t="s">
        <v>497</v>
      </c>
      <c r="F283" s="186" t="s">
        <v>498</v>
      </c>
      <c r="G283" s="187" t="s">
        <v>254</v>
      </c>
      <c r="H283" s="188">
        <v>0.40600000000000003</v>
      </c>
      <c r="I283" s="189"/>
      <c r="J283" s="190">
        <f>ROUND(I283*H283,2)</f>
        <v>0</v>
      </c>
      <c r="K283" s="186" t="s">
        <v>35</v>
      </c>
      <c r="L283" s="62"/>
      <c r="M283" s="191" t="s">
        <v>35</v>
      </c>
      <c r="N283" s="192" t="s">
        <v>50</v>
      </c>
      <c r="O283" s="43"/>
      <c r="P283" s="193">
        <f>O283*H283</f>
        <v>0</v>
      </c>
      <c r="Q283" s="193">
        <v>0</v>
      </c>
      <c r="R283" s="193">
        <f>Q283*H283</f>
        <v>0</v>
      </c>
      <c r="S283" s="193">
        <v>1.8</v>
      </c>
      <c r="T283" s="194">
        <f>S283*H283</f>
        <v>0.73080000000000012</v>
      </c>
      <c r="AR283" s="24" t="s">
        <v>151</v>
      </c>
      <c r="AT283" s="24" t="s">
        <v>147</v>
      </c>
      <c r="AU283" s="24" t="s">
        <v>89</v>
      </c>
      <c r="AY283" s="24" t="s">
        <v>146</v>
      </c>
      <c r="BE283" s="195">
        <f>IF(N283="základní",J283,0)</f>
        <v>0</v>
      </c>
      <c r="BF283" s="195">
        <f>IF(N283="snížená",J283,0)</f>
        <v>0</v>
      </c>
      <c r="BG283" s="195">
        <f>IF(N283="zákl. přenesená",J283,0)</f>
        <v>0</v>
      </c>
      <c r="BH283" s="195">
        <f>IF(N283="sníž. přenesená",J283,0)</f>
        <v>0</v>
      </c>
      <c r="BI283" s="195">
        <f>IF(N283="nulová",J283,0)</f>
        <v>0</v>
      </c>
      <c r="BJ283" s="24" t="s">
        <v>87</v>
      </c>
      <c r="BK283" s="195">
        <f>ROUND(I283*H283,2)</f>
        <v>0</v>
      </c>
      <c r="BL283" s="24" t="s">
        <v>151</v>
      </c>
      <c r="BM283" s="24" t="s">
        <v>499</v>
      </c>
    </row>
    <row r="284" spans="2:65" s="11" customFormat="1" ht="13.5">
      <c r="B284" s="209"/>
      <c r="C284" s="210"/>
      <c r="D284" s="211" t="s">
        <v>257</v>
      </c>
      <c r="E284" s="212" t="s">
        <v>35</v>
      </c>
      <c r="F284" s="213" t="s">
        <v>258</v>
      </c>
      <c r="G284" s="210"/>
      <c r="H284" s="212" t="s">
        <v>35</v>
      </c>
      <c r="I284" s="214"/>
      <c r="J284" s="210"/>
      <c r="K284" s="210"/>
      <c r="L284" s="215"/>
      <c r="M284" s="216"/>
      <c r="N284" s="217"/>
      <c r="O284" s="217"/>
      <c r="P284" s="217"/>
      <c r="Q284" s="217"/>
      <c r="R284" s="217"/>
      <c r="S284" s="217"/>
      <c r="T284" s="218"/>
      <c r="AT284" s="219" t="s">
        <v>257</v>
      </c>
      <c r="AU284" s="219" t="s">
        <v>89</v>
      </c>
      <c r="AV284" s="11" t="s">
        <v>87</v>
      </c>
      <c r="AW284" s="11" t="s">
        <v>42</v>
      </c>
      <c r="AX284" s="11" t="s">
        <v>79</v>
      </c>
      <c r="AY284" s="219" t="s">
        <v>146</v>
      </c>
    </row>
    <row r="285" spans="2:65" s="12" customFormat="1" ht="13.5">
      <c r="B285" s="220"/>
      <c r="C285" s="221"/>
      <c r="D285" s="211" t="s">
        <v>257</v>
      </c>
      <c r="E285" s="222" t="s">
        <v>35</v>
      </c>
      <c r="F285" s="223" t="s">
        <v>500</v>
      </c>
      <c r="G285" s="221"/>
      <c r="H285" s="224">
        <v>0.40600000000000003</v>
      </c>
      <c r="I285" s="225"/>
      <c r="J285" s="221"/>
      <c r="K285" s="221"/>
      <c r="L285" s="226"/>
      <c r="M285" s="227"/>
      <c r="N285" s="228"/>
      <c r="O285" s="228"/>
      <c r="P285" s="228"/>
      <c r="Q285" s="228"/>
      <c r="R285" s="228"/>
      <c r="S285" s="228"/>
      <c r="T285" s="229"/>
      <c r="AT285" s="230" t="s">
        <v>257</v>
      </c>
      <c r="AU285" s="230" t="s">
        <v>89</v>
      </c>
      <c r="AV285" s="12" t="s">
        <v>89</v>
      </c>
      <c r="AW285" s="12" t="s">
        <v>42</v>
      </c>
      <c r="AX285" s="12" t="s">
        <v>87</v>
      </c>
      <c r="AY285" s="230" t="s">
        <v>146</v>
      </c>
    </row>
    <row r="286" spans="2:65" s="1" customFormat="1" ht="25.5" customHeight="1">
      <c r="B286" s="42"/>
      <c r="C286" s="184" t="s">
        <v>501</v>
      </c>
      <c r="D286" s="184" t="s">
        <v>147</v>
      </c>
      <c r="E286" s="185" t="s">
        <v>502</v>
      </c>
      <c r="F286" s="186" t="s">
        <v>503</v>
      </c>
      <c r="G286" s="187" t="s">
        <v>207</v>
      </c>
      <c r="H286" s="188">
        <v>6</v>
      </c>
      <c r="I286" s="189"/>
      <c r="J286" s="190">
        <f>ROUND(I286*H286,2)</f>
        <v>0</v>
      </c>
      <c r="K286" s="186" t="s">
        <v>255</v>
      </c>
      <c r="L286" s="62"/>
      <c r="M286" s="191" t="s">
        <v>35</v>
      </c>
      <c r="N286" s="192" t="s">
        <v>50</v>
      </c>
      <c r="O286" s="43"/>
      <c r="P286" s="193">
        <f>O286*H286</f>
        <v>0</v>
      </c>
      <c r="Q286" s="193">
        <v>0</v>
      </c>
      <c r="R286" s="193">
        <f>Q286*H286</f>
        <v>0</v>
      </c>
      <c r="S286" s="193">
        <v>0.27</v>
      </c>
      <c r="T286" s="194">
        <f>S286*H286</f>
        <v>1.62</v>
      </c>
      <c r="AR286" s="24" t="s">
        <v>151</v>
      </c>
      <c r="AT286" s="24" t="s">
        <v>147</v>
      </c>
      <c r="AU286" s="24" t="s">
        <v>89</v>
      </c>
      <c r="AY286" s="24" t="s">
        <v>146</v>
      </c>
      <c r="BE286" s="195">
        <f>IF(N286="základní",J286,0)</f>
        <v>0</v>
      </c>
      <c r="BF286" s="195">
        <f>IF(N286="snížená",J286,0)</f>
        <v>0</v>
      </c>
      <c r="BG286" s="195">
        <f>IF(N286="zákl. přenesená",J286,0)</f>
        <v>0</v>
      </c>
      <c r="BH286" s="195">
        <f>IF(N286="sníž. přenesená",J286,0)</f>
        <v>0</v>
      </c>
      <c r="BI286" s="195">
        <f>IF(N286="nulová",J286,0)</f>
        <v>0</v>
      </c>
      <c r="BJ286" s="24" t="s">
        <v>87</v>
      </c>
      <c r="BK286" s="195">
        <f>ROUND(I286*H286,2)</f>
        <v>0</v>
      </c>
      <c r="BL286" s="24" t="s">
        <v>151</v>
      </c>
      <c r="BM286" s="24" t="s">
        <v>504</v>
      </c>
    </row>
    <row r="287" spans="2:65" s="11" customFormat="1" ht="13.5">
      <c r="B287" s="209"/>
      <c r="C287" s="210"/>
      <c r="D287" s="211" t="s">
        <v>257</v>
      </c>
      <c r="E287" s="212" t="s">
        <v>35</v>
      </c>
      <c r="F287" s="213" t="s">
        <v>258</v>
      </c>
      <c r="G287" s="210"/>
      <c r="H287" s="212" t="s">
        <v>35</v>
      </c>
      <c r="I287" s="214"/>
      <c r="J287" s="210"/>
      <c r="K287" s="210"/>
      <c r="L287" s="215"/>
      <c r="M287" s="216"/>
      <c r="N287" s="217"/>
      <c r="O287" s="217"/>
      <c r="P287" s="217"/>
      <c r="Q287" s="217"/>
      <c r="R287" s="217"/>
      <c r="S287" s="217"/>
      <c r="T287" s="218"/>
      <c r="AT287" s="219" t="s">
        <v>257</v>
      </c>
      <c r="AU287" s="219" t="s">
        <v>89</v>
      </c>
      <c r="AV287" s="11" t="s">
        <v>87</v>
      </c>
      <c r="AW287" s="11" t="s">
        <v>42</v>
      </c>
      <c r="AX287" s="11" t="s">
        <v>79</v>
      </c>
      <c r="AY287" s="219" t="s">
        <v>146</v>
      </c>
    </row>
    <row r="288" spans="2:65" s="12" customFormat="1" ht="13.5">
      <c r="B288" s="220"/>
      <c r="C288" s="221"/>
      <c r="D288" s="211" t="s">
        <v>257</v>
      </c>
      <c r="E288" s="222" t="s">
        <v>35</v>
      </c>
      <c r="F288" s="223" t="s">
        <v>505</v>
      </c>
      <c r="G288" s="221"/>
      <c r="H288" s="224">
        <v>1.8</v>
      </c>
      <c r="I288" s="225"/>
      <c r="J288" s="221"/>
      <c r="K288" s="221"/>
      <c r="L288" s="226"/>
      <c r="M288" s="227"/>
      <c r="N288" s="228"/>
      <c r="O288" s="228"/>
      <c r="P288" s="228"/>
      <c r="Q288" s="228"/>
      <c r="R288" s="228"/>
      <c r="S288" s="228"/>
      <c r="T288" s="229"/>
      <c r="AT288" s="230" t="s">
        <v>257</v>
      </c>
      <c r="AU288" s="230" t="s">
        <v>89</v>
      </c>
      <c r="AV288" s="12" t="s">
        <v>89</v>
      </c>
      <c r="AW288" s="12" t="s">
        <v>42</v>
      </c>
      <c r="AX288" s="12" t="s">
        <v>79</v>
      </c>
      <c r="AY288" s="230" t="s">
        <v>146</v>
      </c>
    </row>
    <row r="289" spans="2:65" s="12" customFormat="1" ht="13.5">
      <c r="B289" s="220"/>
      <c r="C289" s="221"/>
      <c r="D289" s="211" t="s">
        <v>257</v>
      </c>
      <c r="E289" s="222" t="s">
        <v>35</v>
      </c>
      <c r="F289" s="223" t="s">
        <v>506</v>
      </c>
      <c r="G289" s="221"/>
      <c r="H289" s="224">
        <v>2.4</v>
      </c>
      <c r="I289" s="225"/>
      <c r="J289" s="221"/>
      <c r="K289" s="221"/>
      <c r="L289" s="226"/>
      <c r="M289" s="227"/>
      <c r="N289" s="228"/>
      <c r="O289" s="228"/>
      <c r="P289" s="228"/>
      <c r="Q289" s="228"/>
      <c r="R289" s="228"/>
      <c r="S289" s="228"/>
      <c r="T289" s="229"/>
      <c r="AT289" s="230" t="s">
        <v>257</v>
      </c>
      <c r="AU289" s="230" t="s">
        <v>89</v>
      </c>
      <c r="AV289" s="12" t="s">
        <v>89</v>
      </c>
      <c r="AW289" s="12" t="s">
        <v>42</v>
      </c>
      <c r="AX289" s="12" t="s">
        <v>79</v>
      </c>
      <c r="AY289" s="230" t="s">
        <v>146</v>
      </c>
    </row>
    <row r="290" spans="2:65" s="12" customFormat="1" ht="13.5">
      <c r="B290" s="220"/>
      <c r="C290" s="221"/>
      <c r="D290" s="211" t="s">
        <v>257</v>
      </c>
      <c r="E290" s="222" t="s">
        <v>35</v>
      </c>
      <c r="F290" s="223" t="s">
        <v>507</v>
      </c>
      <c r="G290" s="221"/>
      <c r="H290" s="224">
        <v>1.8</v>
      </c>
      <c r="I290" s="225"/>
      <c r="J290" s="221"/>
      <c r="K290" s="221"/>
      <c r="L290" s="226"/>
      <c r="M290" s="227"/>
      <c r="N290" s="228"/>
      <c r="O290" s="228"/>
      <c r="P290" s="228"/>
      <c r="Q290" s="228"/>
      <c r="R290" s="228"/>
      <c r="S290" s="228"/>
      <c r="T290" s="229"/>
      <c r="AT290" s="230" t="s">
        <v>257</v>
      </c>
      <c r="AU290" s="230" t="s">
        <v>89</v>
      </c>
      <c r="AV290" s="12" t="s">
        <v>89</v>
      </c>
      <c r="AW290" s="12" t="s">
        <v>42</v>
      </c>
      <c r="AX290" s="12" t="s">
        <v>79</v>
      </c>
      <c r="AY290" s="230" t="s">
        <v>146</v>
      </c>
    </row>
    <row r="291" spans="2:65" s="14" customFormat="1" ht="13.5">
      <c r="B291" s="242"/>
      <c r="C291" s="243"/>
      <c r="D291" s="211" t="s">
        <v>257</v>
      </c>
      <c r="E291" s="244" t="s">
        <v>35</v>
      </c>
      <c r="F291" s="245" t="s">
        <v>278</v>
      </c>
      <c r="G291" s="243"/>
      <c r="H291" s="246">
        <v>6</v>
      </c>
      <c r="I291" s="247"/>
      <c r="J291" s="243"/>
      <c r="K291" s="243"/>
      <c r="L291" s="248"/>
      <c r="M291" s="249"/>
      <c r="N291" s="250"/>
      <c r="O291" s="250"/>
      <c r="P291" s="250"/>
      <c r="Q291" s="250"/>
      <c r="R291" s="250"/>
      <c r="S291" s="250"/>
      <c r="T291" s="251"/>
      <c r="AT291" s="252" t="s">
        <v>257</v>
      </c>
      <c r="AU291" s="252" t="s">
        <v>89</v>
      </c>
      <c r="AV291" s="14" t="s">
        <v>151</v>
      </c>
      <c r="AW291" s="14" t="s">
        <v>42</v>
      </c>
      <c r="AX291" s="14" t="s">
        <v>87</v>
      </c>
      <c r="AY291" s="252" t="s">
        <v>146</v>
      </c>
    </row>
    <row r="292" spans="2:65" s="1" customFormat="1" ht="25.5" customHeight="1">
      <c r="B292" s="42"/>
      <c r="C292" s="184" t="s">
        <v>508</v>
      </c>
      <c r="D292" s="184" t="s">
        <v>147</v>
      </c>
      <c r="E292" s="185" t="s">
        <v>509</v>
      </c>
      <c r="F292" s="186" t="s">
        <v>510</v>
      </c>
      <c r="G292" s="187" t="s">
        <v>254</v>
      </c>
      <c r="H292" s="188">
        <v>0.6</v>
      </c>
      <c r="I292" s="189"/>
      <c r="J292" s="190">
        <f>ROUND(I292*H292,2)</f>
        <v>0</v>
      </c>
      <c r="K292" s="186" t="s">
        <v>255</v>
      </c>
      <c r="L292" s="62"/>
      <c r="M292" s="191" t="s">
        <v>35</v>
      </c>
      <c r="N292" s="192" t="s">
        <v>50</v>
      </c>
      <c r="O292" s="43"/>
      <c r="P292" s="193">
        <f>O292*H292</f>
        <v>0</v>
      </c>
      <c r="Q292" s="193">
        <v>0</v>
      </c>
      <c r="R292" s="193">
        <f>Q292*H292</f>
        <v>0</v>
      </c>
      <c r="S292" s="193">
        <v>1.8</v>
      </c>
      <c r="T292" s="194">
        <f>S292*H292</f>
        <v>1.08</v>
      </c>
      <c r="AR292" s="24" t="s">
        <v>151</v>
      </c>
      <c r="AT292" s="24" t="s">
        <v>147</v>
      </c>
      <c r="AU292" s="24" t="s">
        <v>89</v>
      </c>
      <c r="AY292" s="24" t="s">
        <v>146</v>
      </c>
      <c r="BE292" s="195">
        <f>IF(N292="základní",J292,0)</f>
        <v>0</v>
      </c>
      <c r="BF292" s="195">
        <f>IF(N292="snížená",J292,0)</f>
        <v>0</v>
      </c>
      <c r="BG292" s="195">
        <f>IF(N292="zákl. přenesená",J292,0)</f>
        <v>0</v>
      </c>
      <c r="BH292" s="195">
        <f>IF(N292="sníž. přenesená",J292,0)</f>
        <v>0</v>
      </c>
      <c r="BI292" s="195">
        <f>IF(N292="nulová",J292,0)</f>
        <v>0</v>
      </c>
      <c r="BJ292" s="24" t="s">
        <v>87</v>
      </c>
      <c r="BK292" s="195">
        <f>ROUND(I292*H292,2)</f>
        <v>0</v>
      </c>
      <c r="BL292" s="24" t="s">
        <v>151</v>
      </c>
      <c r="BM292" s="24" t="s">
        <v>511</v>
      </c>
    </row>
    <row r="293" spans="2:65" s="12" customFormat="1" ht="13.5">
      <c r="B293" s="220"/>
      <c r="C293" s="221"/>
      <c r="D293" s="211" t="s">
        <v>257</v>
      </c>
      <c r="E293" s="222" t="s">
        <v>35</v>
      </c>
      <c r="F293" s="223" t="s">
        <v>512</v>
      </c>
      <c r="G293" s="221"/>
      <c r="H293" s="224">
        <v>0.6</v>
      </c>
      <c r="I293" s="225"/>
      <c r="J293" s="221"/>
      <c r="K293" s="221"/>
      <c r="L293" s="226"/>
      <c r="M293" s="227"/>
      <c r="N293" s="228"/>
      <c r="O293" s="228"/>
      <c r="P293" s="228"/>
      <c r="Q293" s="228"/>
      <c r="R293" s="228"/>
      <c r="S293" s="228"/>
      <c r="T293" s="229"/>
      <c r="AT293" s="230" t="s">
        <v>257</v>
      </c>
      <c r="AU293" s="230" t="s">
        <v>89</v>
      </c>
      <c r="AV293" s="12" t="s">
        <v>89</v>
      </c>
      <c r="AW293" s="12" t="s">
        <v>42</v>
      </c>
      <c r="AX293" s="12" t="s">
        <v>87</v>
      </c>
      <c r="AY293" s="230" t="s">
        <v>146</v>
      </c>
    </row>
    <row r="294" spans="2:65" s="1" customFormat="1" ht="25.5" customHeight="1">
      <c r="B294" s="42"/>
      <c r="C294" s="184" t="s">
        <v>513</v>
      </c>
      <c r="D294" s="184" t="s">
        <v>147</v>
      </c>
      <c r="E294" s="185" t="s">
        <v>514</v>
      </c>
      <c r="F294" s="186" t="s">
        <v>515</v>
      </c>
      <c r="G294" s="187" t="s">
        <v>166</v>
      </c>
      <c r="H294" s="188">
        <v>5.55</v>
      </c>
      <c r="I294" s="189"/>
      <c r="J294" s="190">
        <f>ROUND(I294*H294,2)</f>
        <v>0</v>
      </c>
      <c r="K294" s="186" t="s">
        <v>255</v>
      </c>
      <c r="L294" s="62"/>
      <c r="M294" s="191" t="s">
        <v>35</v>
      </c>
      <c r="N294" s="192" t="s">
        <v>50</v>
      </c>
      <c r="O294" s="43"/>
      <c r="P294" s="193">
        <f>O294*H294</f>
        <v>0</v>
      </c>
      <c r="Q294" s="193">
        <v>0</v>
      </c>
      <c r="R294" s="193">
        <f>Q294*H294</f>
        <v>0</v>
      </c>
      <c r="S294" s="193">
        <v>4.2000000000000003E-2</v>
      </c>
      <c r="T294" s="194">
        <f>S294*H294</f>
        <v>0.2331</v>
      </c>
      <c r="AR294" s="24" t="s">
        <v>151</v>
      </c>
      <c r="AT294" s="24" t="s">
        <v>147</v>
      </c>
      <c r="AU294" s="24" t="s">
        <v>89</v>
      </c>
      <c r="AY294" s="24" t="s">
        <v>146</v>
      </c>
      <c r="BE294" s="195">
        <f>IF(N294="základní",J294,0)</f>
        <v>0</v>
      </c>
      <c r="BF294" s="195">
        <f>IF(N294="snížená",J294,0)</f>
        <v>0</v>
      </c>
      <c r="BG294" s="195">
        <f>IF(N294="zákl. přenesená",J294,0)</f>
        <v>0</v>
      </c>
      <c r="BH294" s="195">
        <f>IF(N294="sníž. přenesená",J294,0)</f>
        <v>0</v>
      </c>
      <c r="BI294" s="195">
        <f>IF(N294="nulová",J294,0)</f>
        <v>0</v>
      </c>
      <c r="BJ294" s="24" t="s">
        <v>87</v>
      </c>
      <c r="BK294" s="195">
        <f>ROUND(I294*H294,2)</f>
        <v>0</v>
      </c>
      <c r="BL294" s="24" t="s">
        <v>151</v>
      </c>
      <c r="BM294" s="24" t="s">
        <v>516</v>
      </c>
    </row>
    <row r="295" spans="2:65" s="11" customFormat="1" ht="13.5">
      <c r="B295" s="209"/>
      <c r="C295" s="210"/>
      <c r="D295" s="211" t="s">
        <v>257</v>
      </c>
      <c r="E295" s="212" t="s">
        <v>35</v>
      </c>
      <c r="F295" s="213" t="s">
        <v>258</v>
      </c>
      <c r="G295" s="210"/>
      <c r="H295" s="212" t="s">
        <v>35</v>
      </c>
      <c r="I295" s="214"/>
      <c r="J295" s="210"/>
      <c r="K295" s="210"/>
      <c r="L295" s="215"/>
      <c r="M295" s="216"/>
      <c r="N295" s="217"/>
      <c r="O295" s="217"/>
      <c r="P295" s="217"/>
      <c r="Q295" s="217"/>
      <c r="R295" s="217"/>
      <c r="S295" s="217"/>
      <c r="T295" s="218"/>
      <c r="AT295" s="219" t="s">
        <v>257</v>
      </c>
      <c r="AU295" s="219" t="s">
        <v>89</v>
      </c>
      <c r="AV295" s="11" t="s">
        <v>87</v>
      </c>
      <c r="AW295" s="11" t="s">
        <v>42</v>
      </c>
      <c r="AX295" s="11" t="s">
        <v>79</v>
      </c>
      <c r="AY295" s="219" t="s">
        <v>146</v>
      </c>
    </row>
    <row r="296" spans="2:65" s="12" customFormat="1" ht="13.5">
      <c r="B296" s="220"/>
      <c r="C296" s="221"/>
      <c r="D296" s="211" t="s">
        <v>257</v>
      </c>
      <c r="E296" s="222" t="s">
        <v>35</v>
      </c>
      <c r="F296" s="223" t="s">
        <v>517</v>
      </c>
      <c r="G296" s="221"/>
      <c r="H296" s="224">
        <v>3.55</v>
      </c>
      <c r="I296" s="225"/>
      <c r="J296" s="221"/>
      <c r="K296" s="221"/>
      <c r="L296" s="226"/>
      <c r="M296" s="227"/>
      <c r="N296" s="228"/>
      <c r="O296" s="228"/>
      <c r="P296" s="228"/>
      <c r="Q296" s="228"/>
      <c r="R296" s="228"/>
      <c r="S296" s="228"/>
      <c r="T296" s="229"/>
      <c r="AT296" s="230" t="s">
        <v>257</v>
      </c>
      <c r="AU296" s="230" t="s">
        <v>89</v>
      </c>
      <c r="AV296" s="12" t="s">
        <v>89</v>
      </c>
      <c r="AW296" s="12" t="s">
        <v>42</v>
      </c>
      <c r="AX296" s="12" t="s">
        <v>79</v>
      </c>
      <c r="AY296" s="230" t="s">
        <v>146</v>
      </c>
    </row>
    <row r="297" spans="2:65" s="12" customFormat="1" ht="13.5">
      <c r="B297" s="220"/>
      <c r="C297" s="221"/>
      <c r="D297" s="211" t="s">
        <v>257</v>
      </c>
      <c r="E297" s="222" t="s">
        <v>35</v>
      </c>
      <c r="F297" s="223" t="s">
        <v>518</v>
      </c>
      <c r="G297" s="221"/>
      <c r="H297" s="224">
        <v>2</v>
      </c>
      <c r="I297" s="225"/>
      <c r="J297" s="221"/>
      <c r="K297" s="221"/>
      <c r="L297" s="226"/>
      <c r="M297" s="227"/>
      <c r="N297" s="228"/>
      <c r="O297" s="228"/>
      <c r="P297" s="228"/>
      <c r="Q297" s="228"/>
      <c r="R297" s="228"/>
      <c r="S297" s="228"/>
      <c r="T297" s="229"/>
      <c r="AT297" s="230" t="s">
        <v>257</v>
      </c>
      <c r="AU297" s="230" t="s">
        <v>89</v>
      </c>
      <c r="AV297" s="12" t="s">
        <v>89</v>
      </c>
      <c r="AW297" s="12" t="s">
        <v>42</v>
      </c>
      <c r="AX297" s="12" t="s">
        <v>79</v>
      </c>
      <c r="AY297" s="230" t="s">
        <v>146</v>
      </c>
    </row>
    <row r="298" spans="2:65" s="14" customFormat="1" ht="13.5">
      <c r="B298" s="242"/>
      <c r="C298" s="243"/>
      <c r="D298" s="211" t="s">
        <v>257</v>
      </c>
      <c r="E298" s="244" t="s">
        <v>35</v>
      </c>
      <c r="F298" s="245" t="s">
        <v>278</v>
      </c>
      <c r="G298" s="243"/>
      <c r="H298" s="246">
        <v>5.55</v>
      </c>
      <c r="I298" s="247"/>
      <c r="J298" s="243"/>
      <c r="K298" s="243"/>
      <c r="L298" s="248"/>
      <c r="M298" s="249"/>
      <c r="N298" s="250"/>
      <c r="O298" s="250"/>
      <c r="P298" s="250"/>
      <c r="Q298" s="250"/>
      <c r="R298" s="250"/>
      <c r="S298" s="250"/>
      <c r="T298" s="251"/>
      <c r="AT298" s="252" t="s">
        <v>257</v>
      </c>
      <c r="AU298" s="252" t="s">
        <v>89</v>
      </c>
      <c r="AV298" s="14" t="s">
        <v>151</v>
      </c>
      <c r="AW298" s="14" t="s">
        <v>42</v>
      </c>
      <c r="AX298" s="14" t="s">
        <v>87</v>
      </c>
      <c r="AY298" s="252" t="s">
        <v>146</v>
      </c>
    </row>
    <row r="299" spans="2:65" s="1" customFormat="1" ht="16.5" customHeight="1">
      <c r="B299" s="42"/>
      <c r="C299" s="184" t="s">
        <v>519</v>
      </c>
      <c r="D299" s="184" t="s">
        <v>147</v>
      </c>
      <c r="E299" s="185" t="s">
        <v>520</v>
      </c>
      <c r="F299" s="186" t="s">
        <v>521</v>
      </c>
      <c r="G299" s="187" t="s">
        <v>166</v>
      </c>
      <c r="H299" s="188">
        <v>4.5999999999999996</v>
      </c>
      <c r="I299" s="189"/>
      <c r="J299" s="190">
        <f>ROUND(I299*H299,2)</f>
        <v>0</v>
      </c>
      <c r="K299" s="186" t="s">
        <v>255</v>
      </c>
      <c r="L299" s="62"/>
      <c r="M299" s="191" t="s">
        <v>35</v>
      </c>
      <c r="N299" s="192" t="s">
        <v>50</v>
      </c>
      <c r="O299" s="43"/>
      <c r="P299" s="193">
        <f>O299*H299</f>
        <v>0</v>
      </c>
      <c r="Q299" s="193">
        <v>0</v>
      </c>
      <c r="R299" s="193">
        <f>Q299*H299</f>
        <v>0</v>
      </c>
      <c r="S299" s="193">
        <v>0</v>
      </c>
      <c r="T299" s="194">
        <f>S299*H299</f>
        <v>0</v>
      </c>
      <c r="AR299" s="24" t="s">
        <v>151</v>
      </c>
      <c r="AT299" s="24" t="s">
        <v>147</v>
      </c>
      <c r="AU299" s="24" t="s">
        <v>89</v>
      </c>
      <c r="AY299" s="24" t="s">
        <v>146</v>
      </c>
      <c r="BE299" s="195">
        <f>IF(N299="základní",J299,0)</f>
        <v>0</v>
      </c>
      <c r="BF299" s="195">
        <f>IF(N299="snížená",J299,0)</f>
        <v>0</v>
      </c>
      <c r="BG299" s="195">
        <f>IF(N299="zákl. přenesená",J299,0)</f>
        <v>0</v>
      </c>
      <c r="BH299" s="195">
        <f>IF(N299="sníž. přenesená",J299,0)</f>
        <v>0</v>
      </c>
      <c r="BI299" s="195">
        <f>IF(N299="nulová",J299,0)</f>
        <v>0</v>
      </c>
      <c r="BJ299" s="24" t="s">
        <v>87</v>
      </c>
      <c r="BK299" s="195">
        <f>ROUND(I299*H299,2)</f>
        <v>0</v>
      </c>
      <c r="BL299" s="24" t="s">
        <v>151</v>
      </c>
      <c r="BM299" s="24" t="s">
        <v>522</v>
      </c>
    </row>
    <row r="300" spans="2:65" s="11" customFormat="1" ht="13.5">
      <c r="B300" s="209"/>
      <c r="C300" s="210"/>
      <c r="D300" s="211" t="s">
        <v>257</v>
      </c>
      <c r="E300" s="212" t="s">
        <v>35</v>
      </c>
      <c r="F300" s="213" t="s">
        <v>258</v>
      </c>
      <c r="G300" s="210"/>
      <c r="H300" s="212" t="s">
        <v>35</v>
      </c>
      <c r="I300" s="214"/>
      <c r="J300" s="210"/>
      <c r="K300" s="210"/>
      <c r="L300" s="215"/>
      <c r="M300" s="216"/>
      <c r="N300" s="217"/>
      <c r="O300" s="217"/>
      <c r="P300" s="217"/>
      <c r="Q300" s="217"/>
      <c r="R300" s="217"/>
      <c r="S300" s="217"/>
      <c r="T300" s="218"/>
      <c r="AT300" s="219" t="s">
        <v>257</v>
      </c>
      <c r="AU300" s="219" t="s">
        <v>89</v>
      </c>
      <c r="AV300" s="11" t="s">
        <v>87</v>
      </c>
      <c r="AW300" s="11" t="s">
        <v>42</v>
      </c>
      <c r="AX300" s="11" t="s">
        <v>79</v>
      </c>
      <c r="AY300" s="219" t="s">
        <v>146</v>
      </c>
    </row>
    <row r="301" spans="2:65" s="12" customFormat="1" ht="13.5">
      <c r="B301" s="220"/>
      <c r="C301" s="221"/>
      <c r="D301" s="211" t="s">
        <v>257</v>
      </c>
      <c r="E301" s="222" t="s">
        <v>35</v>
      </c>
      <c r="F301" s="223" t="s">
        <v>523</v>
      </c>
      <c r="G301" s="221"/>
      <c r="H301" s="224">
        <v>4.5999999999999996</v>
      </c>
      <c r="I301" s="225"/>
      <c r="J301" s="221"/>
      <c r="K301" s="221"/>
      <c r="L301" s="226"/>
      <c r="M301" s="227"/>
      <c r="N301" s="228"/>
      <c r="O301" s="228"/>
      <c r="P301" s="228"/>
      <c r="Q301" s="228"/>
      <c r="R301" s="228"/>
      <c r="S301" s="228"/>
      <c r="T301" s="229"/>
      <c r="AT301" s="230" t="s">
        <v>257</v>
      </c>
      <c r="AU301" s="230" t="s">
        <v>89</v>
      </c>
      <c r="AV301" s="12" t="s">
        <v>89</v>
      </c>
      <c r="AW301" s="12" t="s">
        <v>42</v>
      </c>
      <c r="AX301" s="12" t="s">
        <v>87</v>
      </c>
      <c r="AY301" s="230" t="s">
        <v>146</v>
      </c>
    </row>
    <row r="302" spans="2:65" s="1" customFormat="1" ht="25.5" customHeight="1">
      <c r="B302" s="42"/>
      <c r="C302" s="184" t="s">
        <v>524</v>
      </c>
      <c r="D302" s="184" t="s">
        <v>147</v>
      </c>
      <c r="E302" s="185" t="s">
        <v>525</v>
      </c>
      <c r="F302" s="186" t="s">
        <v>526</v>
      </c>
      <c r="G302" s="187" t="s">
        <v>207</v>
      </c>
      <c r="H302" s="188">
        <v>305.70699999999999</v>
      </c>
      <c r="I302" s="189"/>
      <c r="J302" s="190">
        <f>ROUND(I302*H302,2)</f>
        <v>0</v>
      </c>
      <c r="K302" s="186" t="s">
        <v>255</v>
      </c>
      <c r="L302" s="62"/>
      <c r="M302" s="191" t="s">
        <v>35</v>
      </c>
      <c r="N302" s="192" t="s">
        <v>50</v>
      </c>
      <c r="O302" s="43"/>
      <c r="P302" s="193">
        <f>O302*H302</f>
        <v>0</v>
      </c>
      <c r="Q302" s="193">
        <v>0</v>
      </c>
      <c r="R302" s="193">
        <f>Q302*H302</f>
        <v>0</v>
      </c>
      <c r="S302" s="193">
        <v>6.8000000000000005E-2</v>
      </c>
      <c r="T302" s="194">
        <f>S302*H302</f>
        <v>20.788076</v>
      </c>
      <c r="AR302" s="24" t="s">
        <v>151</v>
      </c>
      <c r="AT302" s="24" t="s">
        <v>147</v>
      </c>
      <c r="AU302" s="24" t="s">
        <v>89</v>
      </c>
      <c r="AY302" s="24" t="s">
        <v>146</v>
      </c>
      <c r="BE302" s="195">
        <f>IF(N302="základní",J302,0)</f>
        <v>0</v>
      </c>
      <c r="BF302" s="195">
        <f>IF(N302="snížená",J302,0)</f>
        <v>0</v>
      </c>
      <c r="BG302" s="195">
        <f>IF(N302="zákl. přenesená",J302,0)</f>
        <v>0</v>
      </c>
      <c r="BH302" s="195">
        <f>IF(N302="sníž. přenesená",J302,0)</f>
        <v>0</v>
      </c>
      <c r="BI302" s="195">
        <f>IF(N302="nulová",J302,0)</f>
        <v>0</v>
      </c>
      <c r="BJ302" s="24" t="s">
        <v>87</v>
      </c>
      <c r="BK302" s="195">
        <f>ROUND(I302*H302,2)</f>
        <v>0</v>
      </c>
      <c r="BL302" s="24" t="s">
        <v>151</v>
      </c>
      <c r="BM302" s="24" t="s">
        <v>527</v>
      </c>
    </row>
    <row r="303" spans="2:65" s="11" customFormat="1" ht="13.5">
      <c r="B303" s="209"/>
      <c r="C303" s="210"/>
      <c r="D303" s="211" t="s">
        <v>257</v>
      </c>
      <c r="E303" s="212" t="s">
        <v>35</v>
      </c>
      <c r="F303" s="213" t="s">
        <v>258</v>
      </c>
      <c r="G303" s="210"/>
      <c r="H303" s="212" t="s">
        <v>35</v>
      </c>
      <c r="I303" s="214"/>
      <c r="J303" s="210"/>
      <c r="K303" s="210"/>
      <c r="L303" s="215"/>
      <c r="M303" s="216"/>
      <c r="N303" s="217"/>
      <c r="O303" s="217"/>
      <c r="P303" s="217"/>
      <c r="Q303" s="217"/>
      <c r="R303" s="217"/>
      <c r="S303" s="217"/>
      <c r="T303" s="218"/>
      <c r="AT303" s="219" t="s">
        <v>257</v>
      </c>
      <c r="AU303" s="219" t="s">
        <v>89</v>
      </c>
      <c r="AV303" s="11" t="s">
        <v>87</v>
      </c>
      <c r="AW303" s="11" t="s">
        <v>42</v>
      </c>
      <c r="AX303" s="11" t="s">
        <v>79</v>
      </c>
      <c r="AY303" s="219" t="s">
        <v>146</v>
      </c>
    </row>
    <row r="304" spans="2:65" s="12" customFormat="1" ht="13.5">
      <c r="B304" s="220"/>
      <c r="C304" s="221"/>
      <c r="D304" s="211" t="s">
        <v>257</v>
      </c>
      <c r="E304" s="222" t="s">
        <v>35</v>
      </c>
      <c r="F304" s="223" t="s">
        <v>528</v>
      </c>
      <c r="G304" s="221"/>
      <c r="H304" s="224">
        <v>0.55200000000000005</v>
      </c>
      <c r="I304" s="225"/>
      <c r="J304" s="221"/>
      <c r="K304" s="221"/>
      <c r="L304" s="226"/>
      <c r="M304" s="227"/>
      <c r="N304" s="228"/>
      <c r="O304" s="228"/>
      <c r="P304" s="228"/>
      <c r="Q304" s="228"/>
      <c r="R304" s="228"/>
      <c r="S304" s="228"/>
      <c r="T304" s="229"/>
      <c r="AT304" s="230" t="s">
        <v>257</v>
      </c>
      <c r="AU304" s="230" t="s">
        <v>89</v>
      </c>
      <c r="AV304" s="12" t="s">
        <v>89</v>
      </c>
      <c r="AW304" s="12" t="s">
        <v>42</v>
      </c>
      <c r="AX304" s="12" t="s">
        <v>79</v>
      </c>
      <c r="AY304" s="230" t="s">
        <v>146</v>
      </c>
    </row>
    <row r="305" spans="2:51" s="12" customFormat="1" ht="13.5">
      <c r="B305" s="220"/>
      <c r="C305" s="221"/>
      <c r="D305" s="211" t="s">
        <v>257</v>
      </c>
      <c r="E305" s="222" t="s">
        <v>35</v>
      </c>
      <c r="F305" s="223" t="s">
        <v>529</v>
      </c>
      <c r="G305" s="221"/>
      <c r="H305" s="224">
        <v>97.44</v>
      </c>
      <c r="I305" s="225"/>
      <c r="J305" s="221"/>
      <c r="K305" s="221"/>
      <c r="L305" s="226"/>
      <c r="M305" s="227"/>
      <c r="N305" s="228"/>
      <c r="O305" s="228"/>
      <c r="P305" s="228"/>
      <c r="Q305" s="228"/>
      <c r="R305" s="228"/>
      <c r="S305" s="228"/>
      <c r="T305" s="229"/>
      <c r="AT305" s="230" t="s">
        <v>257</v>
      </c>
      <c r="AU305" s="230" t="s">
        <v>89</v>
      </c>
      <c r="AV305" s="12" t="s">
        <v>89</v>
      </c>
      <c r="AW305" s="12" t="s">
        <v>42</v>
      </c>
      <c r="AX305" s="12" t="s">
        <v>79</v>
      </c>
      <c r="AY305" s="230" t="s">
        <v>146</v>
      </c>
    </row>
    <row r="306" spans="2:51" s="12" customFormat="1" ht="13.5">
      <c r="B306" s="220"/>
      <c r="C306" s="221"/>
      <c r="D306" s="211" t="s">
        <v>257</v>
      </c>
      <c r="E306" s="222" t="s">
        <v>35</v>
      </c>
      <c r="F306" s="223" t="s">
        <v>530</v>
      </c>
      <c r="G306" s="221"/>
      <c r="H306" s="224">
        <v>-17.73</v>
      </c>
      <c r="I306" s="225"/>
      <c r="J306" s="221"/>
      <c r="K306" s="221"/>
      <c r="L306" s="226"/>
      <c r="M306" s="227"/>
      <c r="N306" s="228"/>
      <c r="O306" s="228"/>
      <c r="P306" s="228"/>
      <c r="Q306" s="228"/>
      <c r="R306" s="228"/>
      <c r="S306" s="228"/>
      <c r="T306" s="229"/>
      <c r="AT306" s="230" t="s">
        <v>257</v>
      </c>
      <c r="AU306" s="230" t="s">
        <v>89</v>
      </c>
      <c r="AV306" s="12" t="s">
        <v>89</v>
      </c>
      <c r="AW306" s="12" t="s">
        <v>42</v>
      </c>
      <c r="AX306" s="12" t="s">
        <v>79</v>
      </c>
      <c r="AY306" s="230" t="s">
        <v>146</v>
      </c>
    </row>
    <row r="307" spans="2:51" s="12" customFormat="1" ht="13.5">
      <c r="B307" s="220"/>
      <c r="C307" s="221"/>
      <c r="D307" s="211" t="s">
        <v>257</v>
      </c>
      <c r="E307" s="222" t="s">
        <v>35</v>
      </c>
      <c r="F307" s="223" t="s">
        <v>531</v>
      </c>
      <c r="G307" s="221"/>
      <c r="H307" s="224">
        <v>30.846</v>
      </c>
      <c r="I307" s="225"/>
      <c r="J307" s="221"/>
      <c r="K307" s="221"/>
      <c r="L307" s="226"/>
      <c r="M307" s="227"/>
      <c r="N307" s="228"/>
      <c r="O307" s="228"/>
      <c r="P307" s="228"/>
      <c r="Q307" s="228"/>
      <c r="R307" s="228"/>
      <c r="S307" s="228"/>
      <c r="T307" s="229"/>
      <c r="AT307" s="230" t="s">
        <v>257</v>
      </c>
      <c r="AU307" s="230" t="s">
        <v>89</v>
      </c>
      <c r="AV307" s="12" t="s">
        <v>89</v>
      </c>
      <c r="AW307" s="12" t="s">
        <v>42</v>
      </c>
      <c r="AX307" s="12" t="s">
        <v>79</v>
      </c>
      <c r="AY307" s="230" t="s">
        <v>146</v>
      </c>
    </row>
    <row r="308" spans="2:51" s="12" customFormat="1" ht="13.5">
      <c r="B308" s="220"/>
      <c r="C308" s="221"/>
      <c r="D308" s="211" t="s">
        <v>257</v>
      </c>
      <c r="E308" s="222" t="s">
        <v>35</v>
      </c>
      <c r="F308" s="223" t="s">
        <v>532</v>
      </c>
      <c r="G308" s="221"/>
      <c r="H308" s="224">
        <v>24.056999999999999</v>
      </c>
      <c r="I308" s="225"/>
      <c r="J308" s="221"/>
      <c r="K308" s="221"/>
      <c r="L308" s="226"/>
      <c r="M308" s="227"/>
      <c r="N308" s="228"/>
      <c r="O308" s="228"/>
      <c r="P308" s="228"/>
      <c r="Q308" s="228"/>
      <c r="R308" s="228"/>
      <c r="S308" s="228"/>
      <c r="T308" s="229"/>
      <c r="AT308" s="230" t="s">
        <v>257</v>
      </c>
      <c r="AU308" s="230" t="s">
        <v>89</v>
      </c>
      <c r="AV308" s="12" t="s">
        <v>89</v>
      </c>
      <c r="AW308" s="12" t="s">
        <v>42</v>
      </c>
      <c r="AX308" s="12" t="s">
        <v>79</v>
      </c>
      <c r="AY308" s="230" t="s">
        <v>146</v>
      </c>
    </row>
    <row r="309" spans="2:51" s="12" customFormat="1" ht="13.5">
      <c r="B309" s="220"/>
      <c r="C309" s="221"/>
      <c r="D309" s="211" t="s">
        <v>257</v>
      </c>
      <c r="E309" s="222" t="s">
        <v>35</v>
      </c>
      <c r="F309" s="223" t="s">
        <v>533</v>
      </c>
      <c r="G309" s="221"/>
      <c r="H309" s="224">
        <v>22.167000000000002</v>
      </c>
      <c r="I309" s="225"/>
      <c r="J309" s="221"/>
      <c r="K309" s="221"/>
      <c r="L309" s="226"/>
      <c r="M309" s="227"/>
      <c r="N309" s="228"/>
      <c r="O309" s="228"/>
      <c r="P309" s="228"/>
      <c r="Q309" s="228"/>
      <c r="R309" s="228"/>
      <c r="S309" s="228"/>
      <c r="T309" s="229"/>
      <c r="AT309" s="230" t="s">
        <v>257</v>
      </c>
      <c r="AU309" s="230" t="s">
        <v>89</v>
      </c>
      <c r="AV309" s="12" t="s">
        <v>89</v>
      </c>
      <c r="AW309" s="12" t="s">
        <v>42</v>
      </c>
      <c r="AX309" s="12" t="s">
        <v>79</v>
      </c>
      <c r="AY309" s="230" t="s">
        <v>146</v>
      </c>
    </row>
    <row r="310" spans="2:51" s="12" customFormat="1" ht="13.5">
      <c r="B310" s="220"/>
      <c r="C310" s="221"/>
      <c r="D310" s="211" t="s">
        <v>257</v>
      </c>
      <c r="E310" s="222" t="s">
        <v>35</v>
      </c>
      <c r="F310" s="223" t="s">
        <v>534</v>
      </c>
      <c r="G310" s="221"/>
      <c r="H310" s="224">
        <v>15.867000000000001</v>
      </c>
      <c r="I310" s="225"/>
      <c r="J310" s="221"/>
      <c r="K310" s="221"/>
      <c r="L310" s="226"/>
      <c r="M310" s="227"/>
      <c r="N310" s="228"/>
      <c r="O310" s="228"/>
      <c r="P310" s="228"/>
      <c r="Q310" s="228"/>
      <c r="R310" s="228"/>
      <c r="S310" s="228"/>
      <c r="T310" s="229"/>
      <c r="AT310" s="230" t="s">
        <v>257</v>
      </c>
      <c r="AU310" s="230" t="s">
        <v>89</v>
      </c>
      <c r="AV310" s="12" t="s">
        <v>89</v>
      </c>
      <c r="AW310" s="12" t="s">
        <v>42</v>
      </c>
      <c r="AX310" s="12" t="s">
        <v>79</v>
      </c>
      <c r="AY310" s="230" t="s">
        <v>146</v>
      </c>
    </row>
    <row r="311" spans="2:51" s="12" customFormat="1" ht="13.5">
      <c r="B311" s="220"/>
      <c r="C311" s="221"/>
      <c r="D311" s="211" t="s">
        <v>257</v>
      </c>
      <c r="E311" s="222" t="s">
        <v>35</v>
      </c>
      <c r="F311" s="223" t="s">
        <v>535</v>
      </c>
      <c r="G311" s="221"/>
      <c r="H311" s="224">
        <v>19.268999999999998</v>
      </c>
      <c r="I311" s="225"/>
      <c r="J311" s="221"/>
      <c r="K311" s="221"/>
      <c r="L311" s="226"/>
      <c r="M311" s="227"/>
      <c r="N311" s="228"/>
      <c r="O311" s="228"/>
      <c r="P311" s="228"/>
      <c r="Q311" s="228"/>
      <c r="R311" s="228"/>
      <c r="S311" s="228"/>
      <c r="T311" s="229"/>
      <c r="AT311" s="230" t="s">
        <v>257</v>
      </c>
      <c r="AU311" s="230" t="s">
        <v>89</v>
      </c>
      <c r="AV311" s="12" t="s">
        <v>89</v>
      </c>
      <c r="AW311" s="12" t="s">
        <v>42</v>
      </c>
      <c r="AX311" s="12" t="s">
        <v>79</v>
      </c>
      <c r="AY311" s="230" t="s">
        <v>146</v>
      </c>
    </row>
    <row r="312" spans="2:51" s="12" customFormat="1" ht="13.5">
      <c r="B312" s="220"/>
      <c r="C312" s="221"/>
      <c r="D312" s="211" t="s">
        <v>257</v>
      </c>
      <c r="E312" s="222" t="s">
        <v>35</v>
      </c>
      <c r="F312" s="223" t="s">
        <v>536</v>
      </c>
      <c r="G312" s="221"/>
      <c r="H312" s="224">
        <v>0</v>
      </c>
      <c r="I312" s="225"/>
      <c r="J312" s="221"/>
      <c r="K312" s="221"/>
      <c r="L312" s="226"/>
      <c r="M312" s="227"/>
      <c r="N312" s="228"/>
      <c r="O312" s="228"/>
      <c r="P312" s="228"/>
      <c r="Q312" s="228"/>
      <c r="R312" s="228"/>
      <c r="S312" s="228"/>
      <c r="T312" s="229"/>
      <c r="AT312" s="230" t="s">
        <v>257</v>
      </c>
      <c r="AU312" s="230" t="s">
        <v>89</v>
      </c>
      <c r="AV312" s="12" t="s">
        <v>89</v>
      </c>
      <c r="AW312" s="12" t="s">
        <v>42</v>
      </c>
      <c r="AX312" s="12" t="s">
        <v>79</v>
      </c>
      <c r="AY312" s="230" t="s">
        <v>146</v>
      </c>
    </row>
    <row r="313" spans="2:51" s="12" customFormat="1" ht="13.5">
      <c r="B313" s="220"/>
      <c r="C313" s="221"/>
      <c r="D313" s="211" t="s">
        <v>257</v>
      </c>
      <c r="E313" s="222" t="s">
        <v>35</v>
      </c>
      <c r="F313" s="223" t="s">
        <v>537</v>
      </c>
      <c r="G313" s="221"/>
      <c r="H313" s="224">
        <v>23.71</v>
      </c>
      <c r="I313" s="225"/>
      <c r="J313" s="221"/>
      <c r="K313" s="221"/>
      <c r="L313" s="226"/>
      <c r="M313" s="227"/>
      <c r="N313" s="228"/>
      <c r="O313" s="228"/>
      <c r="P313" s="228"/>
      <c r="Q313" s="228"/>
      <c r="R313" s="228"/>
      <c r="S313" s="228"/>
      <c r="T313" s="229"/>
      <c r="AT313" s="230" t="s">
        <v>257</v>
      </c>
      <c r="AU313" s="230" t="s">
        <v>89</v>
      </c>
      <c r="AV313" s="12" t="s">
        <v>89</v>
      </c>
      <c r="AW313" s="12" t="s">
        <v>42</v>
      </c>
      <c r="AX313" s="12" t="s">
        <v>79</v>
      </c>
      <c r="AY313" s="230" t="s">
        <v>146</v>
      </c>
    </row>
    <row r="314" spans="2:51" s="12" customFormat="1" ht="13.5">
      <c r="B314" s="220"/>
      <c r="C314" s="221"/>
      <c r="D314" s="211" t="s">
        <v>257</v>
      </c>
      <c r="E314" s="222" t="s">
        <v>35</v>
      </c>
      <c r="F314" s="223" t="s">
        <v>538</v>
      </c>
      <c r="G314" s="221"/>
      <c r="H314" s="224">
        <v>0</v>
      </c>
      <c r="I314" s="225"/>
      <c r="J314" s="221"/>
      <c r="K314" s="221"/>
      <c r="L314" s="226"/>
      <c r="M314" s="227"/>
      <c r="N314" s="228"/>
      <c r="O314" s="228"/>
      <c r="P314" s="228"/>
      <c r="Q314" s="228"/>
      <c r="R314" s="228"/>
      <c r="S314" s="228"/>
      <c r="T314" s="229"/>
      <c r="AT314" s="230" t="s">
        <v>257</v>
      </c>
      <c r="AU314" s="230" t="s">
        <v>89</v>
      </c>
      <c r="AV314" s="12" t="s">
        <v>89</v>
      </c>
      <c r="AW314" s="12" t="s">
        <v>42</v>
      </c>
      <c r="AX314" s="12" t="s">
        <v>79</v>
      </c>
      <c r="AY314" s="230" t="s">
        <v>146</v>
      </c>
    </row>
    <row r="315" spans="2:51" s="12" customFormat="1" ht="13.5">
      <c r="B315" s="220"/>
      <c r="C315" s="221"/>
      <c r="D315" s="211" t="s">
        <v>257</v>
      </c>
      <c r="E315" s="222" t="s">
        <v>35</v>
      </c>
      <c r="F315" s="223" t="s">
        <v>539</v>
      </c>
      <c r="G315" s="221"/>
      <c r="H315" s="224">
        <v>0</v>
      </c>
      <c r="I315" s="225"/>
      <c r="J315" s="221"/>
      <c r="K315" s="221"/>
      <c r="L315" s="226"/>
      <c r="M315" s="227"/>
      <c r="N315" s="228"/>
      <c r="O315" s="228"/>
      <c r="P315" s="228"/>
      <c r="Q315" s="228"/>
      <c r="R315" s="228"/>
      <c r="S315" s="228"/>
      <c r="T315" s="229"/>
      <c r="AT315" s="230" t="s">
        <v>257</v>
      </c>
      <c r="AU315" s="230" t="s">
        <v>89</v>
      </c>
      <c r="AV315" s="12" t="s">
        <v>89</v>
      </c>
      <c r="AW315" s="12" t="s">
        <v>42</v>
      </c>
      <c r="AX315" s="12" t="s">
        <v>79</v>
      </c>
      <c r="AY315" s="230" t="s">
        <v>146</v>
      </c>
    </row>
    <row r="316" spans="2:51" s="12" customFormat="1" ht="13.5">
      <c r="B316" s="220"/>
      <c r="C316" s="221"/>
      <c r="D316" s="211" t="s">
        <v>257</v>
      </c>
      <c r="E316" s="222" t="s">
        <v>35</v>
      </c>
      <c r="F316" s="223" t="s">
        <v>540</v>
      </c>
      <c r="G316" s="221"/>
      <c r="H316" s="224">
        <v>28.928999999999998</v>
      </c>
      <c r="I316" s="225"/>
      <c r="J316" s="221"/>
      <c r="K316" s="221"/>
      <c r="L316" s="226"/>
      <c r="M316" s="227"/>
      <c r="N316" s="228"/>
      <c r="O316" s="228"/>
      <c r="P316" s="228"/>
      <c r="Q316" s="228"/>
      <c r="R316" s="228"/>
      <c r="S316" s="228"/>
      <c r="T316" s="229"/>
      <c r="AT316" s="230" t="s">
        <v>257</v>
      </c>
      <c r="AU316" s="230" t="s">
        <v>89</v>
      </c>
      <c r="AV316" s="12" t="s">
        <v>89</v>
      </c>
      <c r="AW316" s="12" t="s">
        <v>42</v>
      </c>
      <c r="AX316" s="12" t="s">
        <v>79</v>
      </c>
      <c r="AY316" s="230" t="s">
        <v>146</v>
      </c>
    </row>
    <row r="317" spans="2:51" s="12" customFormat="1" ht="13.5">
      <c r="B317" s="220"/>
      <c r="C317" s="221"/>
      <c r="D317" s="211" t="s">
        <v>257</v>
      </c>
      <c r="E317" s="222" t="s">
        <v>35</v>
      </c>
      <c r="F317" s="223" t="s">
        <v>541</v>
      </c>
      <c r="G317" s="221"/>
      <c r="H317" s="224">
        <v>-5.2</v>
      </c>
      <c r="I317" s="225"/>
      <c r="J317" s="221"/>
      <c r="K317" s="221"/>
      <c r="L317" s="226"/>
      <c r="M317" s="227"/>
      <c r="N317" s="228"/>
      <c r="O317" s="228"/>
      <c r="P317" s="228"/>
      <c r="Q317" s="228"/>
      <c r="R317" s="228"/>
      <c r="S317" s="228"/>
      <c r="T317" s="229"/>
      <c r="AT317" s="230" t="s">
        <v>257</v>
      </c>
      <c r="AU317" s="230" t="s">
        <v>89</v>
      </c>
      <c r="AV317" s="12" t="s">
        <v>89</v>
      </c>
      <c r="AW317" s="12" t="s">
        <v>42</v>
      </c>
      <c r="AX317" s="12" t="s">
        <v>79</v>
      </c>
      <c r="AY317" s="230" t="s">
        <v>146</v>
      </c>
    </row>
    <row r="318" spans="2:51" s="12" customFormat="1" ht="13.5">
      <c r="B318" s="220"/>
      <c r="C318" s="221"/>
      <c r="D318" s="211" t="s">
        <v>257</v>
      </c>
      <c r="E318" s="222" t="s">
        <v>35</v>
      </c>
      <c r="F318" s="223" t="s">
        <v>542</v>
      </c>
      <c r="G318" s="221"/>
      <c r="H318" s="224">
        <v>7.87</v>
      </c>
      <c r="I318" s="225"/>
      <c r="J318" s="221"/>
      <c r="K318" s="221"/>
      <c r="L318" s="226"/>
      <c r="M318" s="227"/>
      <c r="N318" s="228"/>
      <c r="O318" s="228"/>
      <c r="P318" s="228"/>
      <c r="Q318" s="228"/>
      <c r="R318" s="228"/>
      <c r="S318" s="228"/>
      <c r="T318" s="229"/>
      <c r="AT318" s="230" t="s">
        <v>257</v>
      </c>
      <c r="AU318" s="230" t="s">
        <v>89</v>
      </c>
      <c r="AV318" s="12" t="s">
        <v>89</v>
      </c>
      <c r="AW318" s="12" t="s">
        <v>42</v>
      </c>
      <c r="AX318" s="12" t="s">
        <v>79</v>
      </c>
      <c r="AY318" s="230" t="s">
        <v>146</v>
      </c>
    </row>
    <row r="319" spans="2:51" s="12" customFormat="1" ht="13.5">
      <c r="B319" s="220"/>
      <c r="C319" s="221"/>
      <c r="D319" s="211" t="s">
        <v>257</v>
      </c>
      <c r="E319" s="222" t="s">
        <v>35</v>
      </c>
      <c r="F319" s="223" t="s">
        <v>543</v>
      </c>
      <c r="G319" s="221"/>
      <c r="H319" s="224">
        <v>21.314</v>
      </c>
      <c r="I319" s="225"/>
      <c r="J319" s="221"/>
      <c r="K319" s="221"/>
      <c r="L319" s="226"/>
      <c r="M319" s="227"/>
      <c r="N319" s="228"/>
      <c r="O319" s="228"/>
      <c r="P319" s="228"/>
      <c r="Q319" s="228"/>
      <c r="R319" s="228"/>
      <c r="S319" s="228"/>
      <c r="T319" s="229"/>
      <c r="AT319" s="230" t="s">
        <v>257</v>
      </c>
      <c r="AU319" s="230" t="s">
        <v>89</v>
      </c>
      <c r="AV319" s="12" t="s">
        <v>89</v>
      </c>
      <c r="AW319" s="12" t="s">
        <v>42</v>
      </c>
      <c r="AX319" s="12" t="s">
        <v>79</v>
      </c>
      <c r="AY319" s="230" t="s">
        <v>146</v>
      </c>
    </row>
    <row r="320" spans="2:51" s="12" customFormat="1" ht="13.5">
      <c r="B320" s="220"/>
      <c r="C320" s="221"/>
      <c r="D320" s="211" t="s">
        <v>257</v>
      </c>
      <c r="E320" s="222" t="s">
        <v>35</v>
      </c>
      <c r="F320" s="223" t="s">
        <v>544</v>
      </c>
      <c r="G320" s="221"/>
      <c r="H320" s="224">
        <v>9.15</v>
      </c>
      <c r="I320" s="225"/>
      <c r="J320" s="221"/>
      <c r="K320" s="221"/>
      <c r="L320" s="226"/>
      <c r="M320" s="227"/>
      <c r="N320" s="228"/>
      <c r="O320" s="228"/>
      <c r="P320" s="228"/>
      <c r="Q320" s="228"/>
      <c r="R320" s="228"/>
      <c r="S320" s="228"/>
      <c r="T320" s="229"/>
      <c r="AT320" s="230" t="s">
        <v>257</v>
      </c>
      <c r="AU320" s="230" t="s">
        <v>89</v>
      </c>
      <c r="AV320" s="12" t="s">
        <v>89</v>
      </c>
      <c r="AW320" s="12" t="s">
        <v>42</v>
      </c>
      <c r="AX320" s="12" t="s">
        <v>79</v>
      </c>
      <c r="AY320" s="230" t="s">
        <v>146</v>
      </c>
    </row>
    <row r="321" spans="2:65" s="12" customFormat="1" ht="13.5">
      <c r="B321" s="220"/>
      <c r="C321" s="221"/>
      <c r="D321" s="211" t="s">
        <v>257</v>
      </c>
      <c r="E321" s="222" t="s">
        <v>35</v>
      </c>
      <c r="F321" s="223" t="s">
        <v>545</v>
      </c>
      <c r="G321" s="221"/>
      <c r="H321" s="224">
        <v>12.288</v>
      </c>
      <c r="I321" s="225"/>
      <c r="J321" s="221"/>
      <c r="K321" s="221"/>
      <c r="L321" s="226"/>
      <c r="M321" s="227"/>
      <c r="N321" s="228"/>
      <c r="O321" s="228"/>
      <c r="P321" s="228"/>
      <c r="Q321" s="228"/>
      <c r="R321" s="228"/>
      <c r="S321" s="228"/>
      <c r="T321" s="229"/>
      <c r="AT321" s="230" t="s">
        <v>257</v>
      </c>
      <c r="AU321" s="230" t="s">
        <v>89</v>
      </c>
      <c r="AV321" s="12" t="s">
        <v>89</v>
      </c>
      <c r="AW321" s="12" t="s">
        <v>42</v>
      </c>
      <c r="AX321" s="12" t="s">
        <v>79</v>
      </c>
      <c r="AY321" s="230" t="s">
        <v>146</v>
      </c>
    </row>
    <row r="322" spans="2:65" s="12" customFormat="1" ht="13.5">
      <c r="B322" s="220"/>
      <c r="C322" s="221"/>
      <c r="D322" s="211" t="s">
        <v>257</v>
      </c>
      <c r="E322" s="222" t="s">
        <v>35</v>
      </c>
      <c r="F322" s="223" t="s">
        <v>546</v>
      </c>
      <c r="G322" s="221"/>
      <c r="H322" s="224">
        <v>6.72</v>
      </c>
      <c r="I322" s="225"/>
      <c r="J322" s="221"/>
      <c r="K322" s="221"/>
      <c r="L322" s="226"/>
      <c r="M322" s="227"/>
      <c r="N322" s="228"/>
      <c r="O322" s="228"/>
      <c r="P322" s="228"/>
      <c r="Q322" s="228"/>
      <c r="R322" s="228"/>
      <c r="S322" s="228"/>
      <c r="T322" s="229"/>
      <c r="AT322" s="230" t="s">
        <v>257</v>
      </c>
      <c r="AU322" s="230" t="s">
        <v>89</v>
      </c>
      <c r="AV322" s="12" t="s">
        <v>89</v>
      </c>
      <c r="AW322" s="12" t="s">
        <v>42</v>
      </c>
      <c r="AX322" s="12" t="s">
        <v>79</v>
      </c>
      <c r="AY322" s="230" t="s">
        <v>146</v>
      </c>
    </row>
    <row r="323" spans="2:65" s="12" customFormat="1" ht="13.5">
      <c r="B323" s="220"/>
      <c r="C323" s="221"/>
      <c r="D323" s="211" t="s">
        <v>257</v>
      </c>
      <c r="E323" s="222" t="s">
        <v>35</v>
      </c>
      <c r="F323" s="223" t="s">
        <v>547</v>
      </c>
      <c r="G323" s="221"/>
      <c r="H323" s="224">
        <v>7.77</v>
      </c>
      <c r="I323" s="225"/>
      <c r="J323" s="221"/>
      <c r="K323" s="221"/>
      <c r="L323" s="226"/>
      <c r="M323" s="227"/>
      <c r="N323" s="228"/>
      <c r="O323" s="228"/>
      <c r="P323" s="228"/>
      <c r="Q323" s="228"/>
      <c r="R323" s="228"/>
      <c r="S323" s="228"/>
      <c r="T323" s="229"/>
      <c r="AT323" s="230" t="s">
        <v>257</v>
      </c>
      <c r="AU323" s="230" t="s">
        <v>89</v>
      </c>
      <c r="AV323" s="12" t="s">
        <v>89</v>
      </c>
      <c r="AW323" s="12" t="s">
        <v>42</v>
      </c>
      <c r="AX323" s="12" t="s">
        <v>79</v>
      </c>
      <c r="AY323" s="230" t="s">
        <v>146</v>
      </c>
    </row>
    <row r="324" spans="2:65" s="12" customFormat="1" ht="13.5">
      <c r="B324" s="220"/>
      <c r="C324" s="221"/>
      <c r="D324" s="211" t="s">
        <v>257</v>
      </c>
      <c r="E324" s="222" t="s">
        <v>35</v>
      </c>
      <c r="F324" s="223" t="s">
        <v>548</v>
      </c>
      <c r="G324" s="221"/>
      <c r="H324" s="224">
        <v>0.68799999999999994</v>
      </c>
      <c r="I324" s="225"/>
      <c r="J324" s="221"/>
      <c r="K324" s="221"/>
      <c r="L324" s="226"/>
      <c r="M324" s="227"/>
      <c r="N324" s="228"/>
      <c r="O324" s="228"/>
      <c r="P324" s="228"/>
      <c r="Q324" s="228"/>
      <c r="R324" s="228"/>
      <c r="S324" s="228"/>
      <c r="T324" s="229"/>
      <c r="AT324" s="230" t="s">
        <v>257</v>
      </c>
      <c r="AU324" s="230" t="s">
        <v>89</v>
      </c>
      <c r="AV324" s="12" t="s">
        <v>89</v>
      </c>
      <c r="AW324" s="12" t="s">
        <v>42</v>
      </c>
      <c r="AX324" s="12" t="s">
        <v>79</v>
      </c>
      <c r="AY324" s="230" t="s">
        <v>146</v>
      </c>
    </row>
    <row r="325" spans="2:65" s="14" customFormat="1" ht="13.5">
      <c r="B325" s="242"/>
      <c r="C325" s="243"/>
      <c r="D325" s="211" t="s">
        <v>257</v>
      </c>
      <c r="E325" s="244" t="s">
        <v>35</v>
      </c>
      <c r="F325" s="245" t="s">
        <v>278</v>
      </c>
      <c r="G325" s="243"/>
      <c r="H325" s="246">
        <v>305.70699999999999</v>
      </c>
      <c r="I325" s="247"/>
      <c r="J325" s="243"/>
      <c r="K325" s="243"/>
      <c r="L325" s="248"/>
      <c r="M325" s="249"/>
      <c r="N325" s="250"/>
      <c r="O325" s="250"/>
      <c r="P325" s="250"/>
      <c r="Q325" s="250"/>
      <c r="R325" s="250"/>
      <c r="S325" s="250"/>
      <c r="T325" s="251"/>
      <c r="AT325" s="252" t="s">
        <v>257</v>
      </c>
      <c r="AU325" s="252" t="s">
        <v>89</v>
      </c>
      <c r="AV325" s="14" t="s">
        <v>151</v>
      </c>
      <c r="AW325" s="14" t="s">
        <v>42</v>
      </c>
      <c r="AX325" s="14" t="s">
        <v>87</v>
      </c>
      <c r="AY325" s="252" t="s">
        <v>146</v>
      </c>
    </row>
    <row r="326" spans="2:65" s="1" customFormat="1" ht="16.5" customHeight="1">
      <c r="B326" s="42"/>
      <c r="C326" s="184" t="s">
        <v>549</v>
      </c>
      <c r="D326" s="184" t="s">
        <v>147</v>
      </c>
      <c r="E326" s="185" t="s">
        <v>550</v>
      </c>
      <c r="F326" s="186" t="s">
        <v>551</v>
      </c>
      <c r="G326" s="187" t="s">
        <v>207</v>
      </c>
      <c r="H326" s="188">
        <v>173.65799999999999</v>
      </c>
      <c r="I326" s="189"/>
      <c r="J326" s="190">
        <f>ROUND(I326*H326,2)</f>
        <v>0</v>
      </c>
      <c r="K326" s="186" t="s">
        <v>255</v>
      </c>
      <c r="L326" s="62"/>
      <c r="M326" s="191" t="s">
        <v>35</v>
      </c>
      <c r="N326" s="192" t="s">
        <v>50</v>
      </c>
      <c r="O326" s="43"/>
      <c r="P326" s="193">
        <f>O326*H326</f>
        <v>0</v>
      </c>
      <c r="Q326" s="193">
        <v>8.8999999999999999E-3</v>
      </c>
      <c r="R326" s="193">
        <f>Q326*H326</f>
        <v>1.5455561999999998</v>
      </c>
      <c r="S326" s="193">
        <v>0</v>
      </c>
      <c r="T326" s="194">
        <f>S326*H326</f>
        <v>0</v>
      </c>
      <c r="AR326" s="24" t="s">
        <v>151</v>
      </c>
      <c r="AT326" s="24" t="s">
        <v>147</v>
      </c>
      <c r="AU326" s="24" t="s">
        <v>89</v>
      </c>
      <c r="AY326" s="24" t="s">
        <v>146</v>
      </c>
      <c r="BE326" s="195">
        <f>IF(N326="základní",J326,0)</f>
        <v>0</v>
      </c>
      <c r="BF326" s="195">
        <f>IF(N326="snížená",J326,0)</f>
        <v>0</v>
      </c>
      <c r="BG326" s="195">
        <f>IF(N326="zákl. přenesená",J326,0)</f>
        <v>0</v>
      </c>
      <c r="BH326" s="195">
        <f>IF(N326="sníž. přenesená",J326,0)</f>
        <v>0</v>
      </c>
      <c r="BI326" s="195">
        <f>IF(N326="nulová",J326,0)</f>
        <v>0</v>
      </c>
      <c r="BJ326" s="24" t="s">
        <v>87</v>
      </c>
      <c r="BK326" s="195">
        <f>ROUND(I326*H326,2)</f>
        <v>0</v>
      </c>
      <c r="BL326" s="24" t="s">
        <v>151</v>
      </c>
      <c r="BM326" s="24" t="s">
        <v>552</v>
      </c>
    </row>
    <row r="327" spans="2:65" s="11" customFormat="1" ht="13.5">
      <c r="B327" s="209"/>
      <c r="C327" s="210"/>
      <c r="D327" s="211" t="s">
        <v>257</v>
      </c>
      <c r="E327" s="212" t="s">
        <v>35</v>
      </c>
      <c r="F327" s="213" t="s">
        <v>294</v>
      </c>
      <c r="G327" s="210"/>
      <c r="H327" s="212" t="s">
        <v>35</v>
      </c>
      <c r="I327" s="214"/>
      <c r="J327" s="210"/>
      <c r="K327" s="210"/>
      <c r="L327" s="215"/>
      <c r="M327" s="216"/>
      <c r="N327" s="217"/>
      <c r="O327" s="217"/>
      <c r="P327" s="217"/>
      <c r="Q327" s="217"/>
      <c r="R327" s="217"/>
      <c r="S327" s="217"/>
      <c r="T327" s="218"/>
      <c r="AT327" s="219" t="s">
        <v>257</v>
      </c>
      <c r="AU327" s="219" t="s">
        <v>89</v>
      </c>
      <c r="AV327" s="11" t="s">
        <v>87</v>
      </c>
      <c r="AW327" s="11" t="s">
        <v>42</v>
      </c>
      <c r="AX327" s="11" t="s">
        <v>79</v>
      </c>
      <c r="AY327" s="219" t="s">
        <v>146</v>
      </c>
    </row>
    <row r="328" spans="2:65" s="12" customFormat="1" ht="13.5">
      <c r="B328" s="220"/>
      <c r="C328" s="221"/>
      <c r="D328" s="211" t="s">
        <v>257</v>
      </c>
      <c r="E328" s="222" t="s">
        <v>35</v>
      </c>
      <c r="F328" s="223" t="s">
        <v>553</v>
      </c>
      <c r="G328" s="221"/>
      <c r="H328" s="224">
        <v>4.4279999999999999</v>
      </c>
      <c r="I328" s="225"/>
      <c r="J328" s="221"/>
      <c r="K328" s="221"/>
      <c r="L328" s="226"/>
      <c r="M328" s="227"/>
      <c r="N328" s="228"/>
      <c r="O328" s="228"/>
      <c r="P328" s="228"/>
      <c r="Q328" s="228"/>
      <c r="R328" s="228"/>
      <c r="S328" s="228"/>
      <c r="T328" s="229"/>
      <c r="AT328" s="230" t="s">
        <v>257</v>
      </c>
      <c r="AU328" s="230" t="s">
        <v>89</v>
      </c>
      <c r="AV328" s="12" t="s">
        <v>89</v>
      </c>
      <c r="AW328" s="12" t="s">
        <v>42</v>
      </c>
      <c r="AX328" s="12" t="s">
        <v>79</v>
      </c>
      <c r="AY328" s="230" t="s">
        <v>146</v>
      </c>
    </row>
    <row r="329" spans="2:65" s="12" customFormat="1" ht="13.5">
      <c r="B329" s="220"/>
      <c r="C329" s="221"/>
      <c r="D329" s="211" t="s">
        <v>257</v>
      </c>
      <c r="E329" s="222" t="s">
        <v>35</v>
      </c>
      <c r="F329" s="223" t="s">
        <v>554</v>
      </c>
      <c r="G329" s="221"/>
      <c r="H329" s="224">
        <v>30.93</v>
      </c>
      <c r="I329" s="225"/>
      <c r="J329" s="221"/>
      <c r="K329" s="221"/>
      <c r="L329" s="226"/>
      <c r="M329" s="227"/>
      <c r="N329" s="228"/>
      <c r="O329" s="228"/>
      <c r="P329" s="228"/>
      <c r="Q329" s="228"/>
      <c r="R329" s="228"/>
      <c r="S329" s="228"/>
      <c r="T329" s="229"/>
      <c r="AT329" s="230" t="s">
        <v>257</v>
      </c>
      <c r="AU329" s="230" t="s">
        <v>89</v>
      </c>
      <c r="AV329" s="12" t="s">
        <v>89</v>
      </c>
      <c r="AW329" s="12" t="s">
        <v>42</v>
      </c>
      <c r="AX329" s="12" t="s">
        <v>79</v>
      </c>
      <c r="AY329" s="230" t="s">
        <v>146</v>
      </c>
    </row>
    <row r="330" spans="2:65" s="11" customFormat="1" ht="13.5">
      <c r="B330" s="209"/>
      <c r="C330" s="210"/>
      <c r="D330" s="211" t="s">
        <v>257</v>
      </c>
      <c r="E330" s="212" t="s">
        <v>35</v>
      </c>
      <c r="F330" s="213" t="s">
        <v>297</v>
      </c>
      <c r="G330" s="210"/>
      <c r="H330" s="212" t="s">
        <v>35</v>
      </c>
      <c r="I330" s="214"/>
      <c r="J330" s="210"/>
      <c r="K330" s="210"/>
      <c r="L330" s="215"/>
      <c r="M330" s="216"/>
      <c r="N330" s="217"/>
      <c r="O330" s="217"/>
      <c r="P330" s="217"/>
      <c r="Q330" s="217"/>
      <c r="R330" s="217"/>
      <c r="S330" s="217"/>
      <c r="T330" s="218"/>
      <c r="AT330" s="219" t="s">
        <v>257</v>
      </c>
      <c r="AU330" s="219" t="s">
        <v>89</v>
      </c>
      <c r="AV330" s="11" t="s">
        <v>87</v>
      </c>
      <c r="AW330" s="11" t="s">
        <v>42</v>
      </c>
      <c r="AX330" s="11" t="s">
        <v>79</v>
      </c>
      <c r="AY330" s="219" t="s">
        <v>146</v>
      </c>
    </row>
    <row r="331" spans="2:65" s="12" customFormat="1" ht="13.5">
      <c r="B331" s="220"/>
      <c r="C331" s="221"/>
      <c r="D331" s="211" t="s">
        <v>257</v>
      </c>
      <c r="E331" s="222" t="s">
        <v>35</v>
      </c>
      <c r="F331" s="223" t="s">
        <v>555</v>
      </c>
      <c r="G331" s="221"/>
      <c r="H331" s="224">
        <v>12.58</v>
      </c>
      <c r="I331" s="225"/>
      <c r="J331" s="221"/>
      <c r="K331" s="221"/>
      <c r="L331" s="226"/>
      <c r="M331" s="227"/>
      <c r="N331" s="228"/>
      <c r="O331" s="228"/>
      <c r="P331" s="228"/>
      <c r="Q331" s="228"/>
      <c r="R331" s="228"/>
      <c r="S331" s="228"/>
      <c r="T331" s="229"/>
      <c r="AT331" s="230" t="s">
        <v>257</v>
      </c>
      <c r="AU331" s="230" t="s">
        <v>89</v>
      </c>
      <c r="AV331" s="12" t="s">
        <v>89</v>
      </c>
      <c r="AW331" s="12" t="s">
        <v>42</v>
      </c>
      <c r="AX331" s="12" t="s">
        <v>79</v>
      </c>
      <c r="AY331" s="230" t="s">
        <v>146</v>
      </c>
    </row>
    <row r="332" spans="2:65" s="12" customFormat="1" ht="13.5">
      <c r="B332" s="220"/>
      <c r="C332" s="221"/>
      <c r="D332" s="211" t="s">
        <v>257</v>
      </c>
      <c r="E332" s="222" t="s">
        <v>35</v>
      </c>
      <c r="F332" s="223" t="s">
        <v>556</v>
      </c>
      <c r="G332" s="221"/>
      <c r="H332" s="224">
        <v>35.58</v>
      </c>
      <c r="I332" s="225"/>
      <c r="J332" s="221"/>
      <c r="K332" s="221"/>
      <c r="L332" s="226"/>
      <c r="M332" s="227"/>
      <c r="N332" s="228"/>
      <c r="O332" s="228"/>
      <c r="P332" s="228"/>
      <c r="Q332" s="228"/>
      <c r="R332" s="228"/>
      <c r="S332" s="228"/>
      <c r="T332" s="229"/>
      <c r="AT332" s="230" t="s">
        <v>257</v>
      </c>
      <c r="AU332" s="230" t="s">
        <v>89</v>
      </c>
      <c r="AV332" s="12" t="s">
        <v>89</v>
      </c>
      <c r="AW332" s="12" t="s">
        <v>42</v>
      </c>
      <c r="AX332" s="12" t="s">
        <v>79</v>
      </c>
      <c r="AY332" s="230" t="s">
        <v>146</v>
      </c>
    </row>
    <row r="333" spans="2:65" s="12" customFormat="1" ht="13.5">
      <c r="B333" s="220"/>
      <c r="C333" s="221"/>
      <c r="D333" s="211" t="s">
        <v>257</v>
      </c>
      <c r="E333" s="222" t="s">
        <v>35</v>
      </c>
      <c r="F333" s="223" t="s">
        <v>557</v>
      </c>
      <c r="G333" s="221"/>
      <c r="H333" s="224">
        <v>20.96</v>
      </c>
      <c r="I333" s="225"/>
      <c r="J333" s="221"/>
      <c r="K333" s="221"/>
      <c r="L333" s="226"/>
      <c r="M333" s="227"/>
      <c r="N333" s="228"/>
      <c r="O333" s="228"/>
      <c r="P333" s="228"/>
      <c r="Q333" s="228"/>
      <c r="R333" s="228"/>
      <c r="S333" s="228"/>
      <c r="T333" s="229"/>
      <c r="AT333" s="230" t="s">
        <v>257</v>
      </c>
      <c r="AU333" s="230" t="s">
        <v>89</v>
      </c>
      <c r="AV333" s="12" t="s">
        <v>89</v>
      </c>
      <c r="AW333" s="12" t="s">
        <v>42</v>
      </c>
      <c r="AX333" s="12" t="s">
        <v>79</v>
      </c>
      <c r="AY333" s="230" t="s">
        <v>146</v>
      </c>
    </row>
    <row r="334" spans="2:65" s="11" customFormat="1" ht="13.5">
      <c r="B334" s="209"/>
      <c r="C334" s="210"/>
      <c r="D334" s="211" t="s">
        <v>257</v>
      </c>
      <c r="E334" s="212" t="s">
        <v>35</v>
      </c>
      <c r="F334" s="213" t="s">
        <v>301</v>
      </c>
      <c r="G334" s="210"/>
      <c r="H334" s="212" t="s">
        <v>35</v>
      </c>
      <c r="I334" s="214"/>
      <c r="J334" s="210"/>
      <c r="K334" s="210"/>
      <c r="L334" s="215"/>
      <c r="M334" s="216"/>
      <c r="N334" s="217"/>
      <c r="O334" s="217"/>
      <c r="P334" s="217"/>
      <c r="Q334" s="217"/>
      <c r="R334" s="217"/>
      <c r="S334" s="217"/>
      <c r="T334" s="218"/>
      <c r="AT334" s="219" t="s">
        <v>257</v>
      </c>
      <c r="AU334" s="219" t="s">
        <v>89</v>
      </c>
      <c r="AV334" s="11" t="s">
        <v>87</v>
      </c>
      <c r="AW334" s="11" t="s">
        <v>42</v>
      </c>
      <c r="AX334" s="11" t="s">
        <v>79</v>
      </c>
      <c r="AY334" s="219" t="s">
        <v>146</v>
      </c>
    </row>
    <row r="335" spans="2:65" s="12" customFormat="1" ht="13.5">
      <c r="B335" s="220"/>
      <c r="C335" s="221"/>
      <c r="D335" s="211" t="s">
        <v>257</v>
      </c>
      <c r="E335" s="222" t="s">
        <v>35</v>
      </c>
      <c r="F335" s="223" t="s">
        <v>558</v>
      </c>
      <c r="G335" s="221"/>
      <c r="H335" s="224">
        <v>0</v>
      </c>
      <c r="I335" s="225"/>
      <c r="J335" s="221"/>
      <c r="K335" s="221"/>
      <c r="L335" s="226"/>
      <c r="M335" s="227"/>
      <c r="N335" s="228"/>
      <c r="O335" s="228"/>
      <c r="P335" s="228"/>
      <c r="Q335" s="228"/>
      <c r="R335" s="228"/>
      <c r="S335" s="228"/>
      <c r="T335" s="229"/>
      <c r="AT335" s="230" t="s">
        <v>257</v>
      </c>
      <c r="AU335" s="230" t="s">
        <v>89</v>
      </c>
      <c r="AV335" s="12" t="s">
        <v>89</v>
      </c>
      <c r="AW335" s="12" t="s">
        <v>42</v>
      </c>
      <c r="AX335" s="12" t="s">
        <v>79</v>
      </c>
      <c r="AY335" s="230" t="s">
        <v>146</v>
      </c>
    </row>
    <row r="336" spans="2:65" s="12" customFormat="1" ht="13.5">
      <c r="B336" s="220"/>
      <c r="C336" s="221"/>
      <c r="D336" s="211" t="s">
        <v>257</v>
      </c>
      <c r="E336" s="222" t="s">
        <v>35</v>
      </c>
      <c r="F336" s="223" t="s">
        <v>559</v>
      </c>
      <c r="G336" s="221"/>
      <c r="H336" s="224">
        <v>13.43</v>
      </c>
      <c r="I336" s="225"/>
      <c r="J336" s="221"/>
      <c r="K336" s="221"/>
      <c r="L336" s="226"/>
      <c r="M336" s="227"/>
      <c r="N336" s="228"/>
      <c r="O336" s="228"/>
      <c r="P336" s="228"/>
      <c r="Q336" s="228"/>
      <c r="R336" s="228"/>
      <c r="S336" s="228"/>
      <c r="T336" s="229"/>
      <c r="AT336" s="230" t="s">
        <v>257</v>
      </c>
      <c r="AU336" s="230" t="s">
        <v>89</v>
      </c>
      <c r="AV336" s="12" t="s">
        <v>89</v>
      </c>
      <c r="AW336" s="12" t="s">
        <v>42</v>
      </c>
      <c r="AX336" s="12" t="s">
        <v>79</v>
      </c>
      <c r="AY336" s="230" t="s">
        <v>146</v>
      </c>
    </row>
    <row r="337" spans="2:65" s="12" customFormat="1" ht="13.5">
      <c r="B337" s="220"/>
      <c r="C337" s="221"/>
      <c r="D337" s="211" t="s">
        <v>257</v>
      </c>
      <c r="E337" s="222" t="s">
        <v>35</v>
      </c>
      <c r="F337" s="223" t="s">
        <v>560</v>
      </c>
      <c r="G337" s="221"/>
      <c r="H337" s="224">
        <v>1.98</v>
      </c>
      <c r="I337" s="225"/>
      <c r="J337" s="221"/>
      <c r="K337" s="221"/>
      <c r="L337" s="226"/>
      <c r="M337" s="227"/>
      <c r="N337" s="228"/>
      <c r="O337" s="228"/>
      <c r="P337" s="228"/>
      <c r="Q337" s="228"/>
      <c r="R337" s="228"/>
      <c r="S337" s="228"/>
      <c r="T337" s="229"/>
      <c r="AT337" s="230" t="s">
        <v>257</v>
      </c>
      <c r="AU337" s="230" t="s">
        <v>89</v>
      </c>
      <c r="AV337" s="12" t="s">
        <v>89</v>
      </c>
      <c r="AW337" s="12" t="s">
        <v>42</v>
      </c>
      <c r="AX337" s="12" t="s">
        <v>79</v>
      </c>
      <c r="AY337" s="230" t="s">
        <v>146</v>
      </c>
    </row>
    <row r="338" spans="2:65" s="12" customFormat="1" ht="13.5">
      <c r="B338" s="220"/>
      <c r="C338" s="221"/>
      <c r="D338" s="211" t="s">
        <v>257</v>
      </c>
      <c r="E338" s="222" t="s">
        <v>35</v>
      </c>
      <c r="F338" s="223" t="s">
        <v>561</v>
      </c>
      <c r="G338" s="221"/>
      <c r="H338" s="224">
        <v>9.16</v>
      </c>
      <c r="I338" s="225"/>
      <c r="J338" s="221"/>
      <c r="K338" s="221"/>
      <c r="L338" s="226"/>
      <c r="M338" s="227"/>
      <c r="N338" s="228"/>
      <c r="O338" s="228"/>
      <c r="P338" s="228"/>
      <c r="Q338" s="228"/>
      <c r="R338" s="228"/>
      <c r="S338" s="228"/>
      <c r="T338" s="229"/>
      <c r="AT338" s="230" t="s">
        <v>257</v>
      </c>
      <c r="AU338" s="230" t="s">
        <v>89</v>
      </c>
      <c r="AV338" s="12" t="s">
        <v>89</v>
      </c>
      <c r="AW338" s="12" t="s">
        <v>42</v>
      </c>
      <c r="AX338" s="12" t="s">
        <v>79</v>
      </c>
      <c r="AY338" s="230" t="s">
        <v>146</v>
      </c>
    </row>
    <row r="339" spans="2:65" s="12" customFormat="1" ht="13.5">
      <c r="B339" s="220"/>
      <c r="C339" s="221"/>
      <c r="D339" s="211" t="s">
        <v>257</v>
      </c>
      <c r="E339" s="222" t="s">
        <v>35</v>
      </c>
      <c r="F339" s="223" t="s">
        <v>562</v>
      </c>
      <c r="G339" s="221"/>
      <c r="H339" s="224">
        <v>10.96</v>
      </c>
      <c r="I339" s="225"/>
      <c r="J339" s="221"/>
      <c r="K339" s="221"/>
      <c r="L339" s="226"/>
      <c r="M339" s="227"/>
      <c r="N339" s="228"/>
      <c r="O339" s="228"/>
      <c r="P339" s="228"/>
      <c r="Q339" s="228"/>
      <c r="R339" s="228"/>
      <c r="S339" s="228"/>
      <c r="T339" s="229"/>
      <c r="AT339" s="230" t="s">
        <v>257</v>
      </c>
      <c r="AU339" s="230" t="s">
        <v>89</v>
      </c>
      <c r="AV339" s="12" t="s">
        <v>89</v>
      </c>
      <c r="AW339" s="12" t="s">
        <v>42</v>
      </c>
      <c r="AX339" s="12" t="s">
        <v>79</v>
      </c>
      <c r="AY339" s="230" t="s">
        <v>146</v>
      </c>
    </row>
    <row r="340" spans="2:65" s="12" customFormat="1" ht="13.5">
      <c r="B340" s="220"/>
      <c r="C340" s="221"/>
      <c r="D340" s="211" t="s">
        <v>257</v>
      </c>
      <c r="E340" s="222" t="s">
        <v>35</v>
      </c>
      <c r="F340" s="223" t="s">
        <v>563</v>
      </c>
      <c r="G340" s="221"/>
      <c r="H340" s="224">
        <v>4.7</v>
      </c>
      <c r="I340" s="225"/>
      <c r="J340" s="221"/>
      <c r="K340" s="221"/>
      <c r="L340" s="226"/>
      <c r="M340" s="227"/>
      <c r="N340" s="228"/>
      <c r="O340" s="228"/>
      <c r="P340" s="228"/>
      <c r="Q340" s="228"/>
      <c r="R340" s="228"/>
      <c r="S340" s="228"/>
      <c r="T340" s="229"/>
      <c r="AT340" s="230" t="s">
        <v>257</v>
      </c>
      <c r="AU340" s="230" t="s">
        <v>89</v>
      </c>
      <c r="AV340" s="12" t="s">
        <v>89</v>
      </c>
      <c r="AW340" s="12" t="s">
        <v>42</v>
      </c>
      <c r="AX340" s="12" t="s">
        <v>79</v>
      </c>
      <c r="AY340" s="230" t="s">
        <v>146</v>
      </c>
    </row>
    <row r="341" spans="2:65" s="12" customFormat="1" ht="13.5">
      <c r="B341" s="220"/>
      <c r="C341" s="221"/>
      <c r="D341" s="211" t="s">
        <v>257</v>
      </c>
      <c r="E341" s="222" t="s">
        <v>35</v>
      </c>
      <c r="F341" s="223" t="s">
        <v>564</v>
      </c>
      <c r="G341" s="221"/>
      <c r="H341" s="224">
        <v>6.59</v>
      </c>
      <c r="I341" s="225"/>
      <c r="J341" s="221"/>
      <c r="K341" s="221"/>
      <c r="L341" s="226"/>
      <c r="M341" s="227"/>
      <c r="N341" s="228"/>
      <c r="O341" s="228"/>
      <c r="P341" s="228"/>
      <c r="Q341" s="228"/>
      <c r="R341" s="228"/>
      <c r="S341" s="228"/>
      <c r="T341" s="229"/>
      <c r="AT341" s="230" t="s">
        <v>257</v>
      </c>
      <c r="AU341" s="230" t="s">
        <v>89</v>
      </c>
      <c r="AV341" s="12" t="s">
        <v>89</v>
      </c>
      <c r="AW341" s="12" t="s">
        <v>42</v>
      </c>
      <c r="AX341" s="12" t="s">
        <v>79</v>
      </c>
      <c r="AY341" s="230" t="s">
        <v>146</v>
      </c>
    </row>
    <row r="342" spans="2:65" s="12" customFormat="1" ht="13.5">
      <c r="B342" s="220"/>
      <c r="C342" s="221"/>
      <c r="D342" s="211" t="s">
        <v>257</v>
      </c>
      <c r="E342" s="222" t="s">
        <v>35</v>
      </c>
      <c r="F342" s="223" t="s">
        <v>565</v>
      </c>
      <c r="G342" s="221"/>
      <c r="H342" s="224">
        <v>1.34</v>
      </c>
      <c r="I342" s="225"/>
      <c r="J342" s="221"/>
      <c r="K342" s="221"/>
      <c r="L342" s="226"/>
      <c r="M342" s="227"/>
      <c r="N342" s="228"/>
      <c r="O342" s="228"/>
      <c r="P342" s="228"/>
      <c r="Q342" s="228"/>
      <c r="R342" s="228"/>
      <c r="S342" s="228"/>
      <c r="T342" s="229"/>
      <c r="AT342" s="230" t="s">
        <v>257</v>
      </c>
      <c r="AU342" s="230" t="s">
        <v>89</v>
      </c>
      <c r="AV342" s="12" t="s">
        <v>89</v>
      </c>
      <c r="AW342" s="12" t="s">
        <v>42</v>
      </c>
      <c r="AX342" s="12" t="s">
        <v>79</v>
      </c>
      <c r="AY342" s="230" t="s">
        <v>146</v>
      </c>
    </row>
    <row r="343" spans="2:65" s="12" customFormat="1" ht="13.5">
      <c r="B343" s="220"/>
      <c r="C343" s="221"/>
      <c r="D343" s="211" t="s">
        <v>257</v>
      </c>
      <c r="E343" s="222" t="s">
        <v>35</v>
      </c>
      <c r="F343" s="223" t="s">
        <v>566</v>
      </c>
      <c r="G343" s="221"/>
      <c r="H343" s="224">
        <v>3.37</v>
      </c>
      <c r="I343" s="225"/>
      <c r="J343" s="221"/>
      <c r="K343" s="221"/>
      <c r="L343" s="226"/>
      <c r="M343" s="227"/>
      <c r="N343" s="228"/>
      <c r="O343" s="228"/>
      <c r="P343" s="228"/>
      <c r="Q343" s="228"/>
      <c r="R343" s="228"/>
      <c r="S343" s="228"/>
      <c r="T343" s="229"/>
      <c r="AT343" s="230" t="s">
        <v>257</v>
      </c>
      <c r="AU343" s="230" t="s">
        <v>89</v>
      </c>
      <c r="AV343" s="12" t="s">
        <v>89</v>
      </c>
      <c r="AW343" s="12" t="s">
        <v>42</v>
      </c>
      <c r="AX343" s="12" t="s">
        <v>79</v>
      </c>
      <c r="AY343" s="230" t="s">
        <v>146</v>
      </c>
    </row>
    <row r="344" spans="2:65" s="12" customFormat="1" ht="13.5">
      <c r="B344" s="220"/>
      <c r="C344" s="221"/>
      <c r="D344" s="211" t="s">
        <v>257</v>
      </c>
      <c r="E344" s="222" t="s">
        <v>35</v>
      </c>
      <c r="F344" s="223" t="s">
        <v>567</v>
      </c>
      <c r="G344" s="221"/>
      <c r="H344" s="224">
        <v>1.43</v>
      </c>
      <c r="I344" s="225"/>
      <c r="J344" s="221"/>
      <c r="K344" s="221"/>
      <c r="L344" s="226"/>
      <c r="M344" s="227"/>
      <c r="N344" s="228"/>
      <c r="O344" s="228"/>
      <c r="P344" s="228"/>
      <c r="Q344" s="228"/>
      <c r="R344" s="228"/>
      <c r="S344" s="228"/>
      <c r="T344" s="229"/>
      <c r="AT344" s="230" t="s">
        <v>257</v>
      </c>
      <c r="AU344" s="230" t="s">
        <v>89</v>
      </c>
      <c r="AV344" s="12" t="s">
        <v>89</v>
      </c>
      <c r="AW344" s="12" t="s">
        <v>42</v>
      </c>
      <c r="AX344" s="12" t="s">
        <v>79</v>
      </c>
      <c r="AY344" s="230" t="s">
        <v>146</v>
      </c>
    </row>
    <row r="345" spans="2:65" s="12" customFormat="1" ht="13.5">
      <c r="B345" s="220"/>
      <c r="C345" s="221"/>
      <c r="D345" s="211" t="s">
        <v>257</v>
      </c>
      <c r="E345" s="222" t="s">
        <v>35</v>
      </c>
      <c r="F345" s="223" t="s">
        <v>568</v>
      </c>
      <c r="G345" s="221"/>
      <c r="H345" s="224">
        <v>12.39</v>
      </c>
      <c r="I345" s="225"/>
      <c r="J345" s="221"/>
      <c r="K345" s="221"/>
      <c r="L345" s="226"/>
      <c r="M345" s="227"/>
      <c r="N345" s="228"/>
      <c r="O345" s="228"/>
      <c r="P345" s="228"/>
      <c r="Q345" s="228"/>
      <c r="R345" s="228"/>
      <c r="S345" s="228"/>
      <c r="T345" s="229"/>
      <c r="AT345" s="230" t="s">
        <v>257</v>
      </c>
      <c r="AU345" s="230" t="s">
        <v>89</v>
      </c>
      <c r="AV345" s="12" t="s">
        <v>89</v>
      </c>
      <c r="AW345" s="12" t="s">
        <v>42</v>
      </c>
      <c r="AX345" s="12" t="s">
        <v>79</v>
      </c>
      <c r="AY345" s="230" t="s">
        <v>146</v>
      </c>
    </row>
    <row r="346" spans="2:65" s="12" customFormat="1" ht="13.5">
      <c r="B346" s="220"/>
      <c r="C346" s="221"/>
      <c r="D346" s="211" t="s">
        <v>257</v>
      </c>
      <c r="E346" s="222" t="s">
        <v>35</v>
      </c>
      <c r="F346" s="223" t="s">
        <v>569</v>
      </c>
      <c r="G346" s="221"/>
      <c r="H346" s="224">
        <v>3.83</v>
      </c>
      <c r="I346" s="225"/>
      <c r="J346" s="221"/>
      <c r="K346" s="221"/>
      <c r="L346" s="226"/>
      <c r="M346" s="227"/>
      <c r="N346" s="228"/>
      <c r="O346" s="228"/>
      <c r="P346" s="228"/>
      <c r="Q346" s="228"/>
      <c r="R346" s="228"/>
      <c r="S346" s="228"/>
      <c r="T346" s="229"/>
      <c r="AT346" s="230" t="s">
        <v>257</v>
      </c>
      <c r="AU346" s="230" t="s">
        <v>89</v>
      </c>
      <c r="AV346" s="12" t="s">
        <v>89</v>
      </c>
      <c r="AW346" s="12" t="s">
        <v>42</v>
      </c>
      <c r="AX346" s="12" t="s">
        <v>79</v>
      </c>
      <c r="AY346" s="230" t="s">
        <v>146</v>
      </c>
    </row>
    <row r="347" spans="2:65" s="14" customFormat="1" ht="13.5">
      <c r="B347" s="242"/>
      <c r="C347" s="243"/>
      <c r="D347" s="211" t="s">
        <v>257</v>
      </c>
      <c r="E347" s="244" t="s">
        <v>35</v>
      </c>
      <c r="F347" s="245" t="s">
        <v>278</v>
      </c>
      <c r="G347" s="243"/>
      <c r="H347" s="246">
        <v>173.65799999999999</v>
      </c>
      <c r="I347" s="247"/>
      <c r="J347" s="243"/>
      <c r="K347" s="243"/>
      <c r="L347" s="248"/>
      <c r="M347" s="249"/>
      <c r="N347" s="250"/>
      <c r="O347" s="250"/>
      <c r="P347" s="250"/>
      <c r="Q347" s="250"/>
      <c r="R347" s="250"/>
      <c r="S347" s="250"/>
      <c r="T347" s="251"/>
      <c r="AT347" s="252" t="s">
        <v>257</v>
      </c>
      <c r="AU347" s="252" t="s">
        <v>89</v>
      </c>
      <c r="AV347" s="14" t="s">
        <v>151</v>
      </c>
      <c r="AW347" s="14" t="s">
        <v>42</v>
      </c>
      <c r="AX347" s="14" t="s">
        <v>87</v>
      </c>
      <c r="AY347" s="252" t="s">
        <v>146</v>
      </c>
    </row>
    <row r="348" spans="2:65" s="1" customFormat="1" ht="25.5" customHeight="1">
      <c r="B348" s="42"/>
      <c r="C348" s="184" t="s">
        <v>570</v>
      </c>
      <c r="D348" s="184" t="s">
        <v>147</v>
      </c>
      <c r="E348" s="185" t="s">
        <v>571</v>
      </c>
      <c r="F348" s="186" t="s">
        <v>572</v>
      </c>
      <c r="G348" s="187" t="s">
        <v>404</v>
      </c>
      <c r="H348" s="188">
        <v>3</v>
      </c>
      <c r="I348" s="189"/>
      <c r="J348" s="190">
        <f>ROUND(I348*H348,2)</f>
        <v>0</v>
      </c>
      <c r="K348" s="186" t="s">
        <v>35</v>
      </c>
      <c r="L348" s="62"/>
      <c r="M348" s="191" t="s">
        <v>35</v>
      </c>
      <c r="N348" s="192" t="s">
        <v>50</v>
      </c>
      <c r="O348" s="43"/>
      <c r="P348" s="193">
        <f>O348*H348</f>
        <v>0</v>
      </c>
      <c r="Q348" s="193">
        <v>0</v>
      </c>
      <c r="R348" s="193">
        <f>Q348*H348</f>
        <v>0</v>
      </c>
      <c r="S348" s="193">
        <v>0.05</v>
      </c>
      <c r="T348" s="194">
        <f>S348*H348</f>
        <v>0.15000000000000002</v>
      </c>
      <c r="AR348" s="24" t="s">
        <v>151</v>
      </c>
      <c r="AT348" s="24" t="s">
        <v>147</v>
      </c>
      <c r="AU348" s="24" t="s">
        <v>89</v>
      </c>
      <c r="AY348" s="24" t="s">
        <v>146</v>
      </c>
      <c r="BE348" s="195">
        <f>IF(N348="základní",J348,0)</f>
        <v>0</v>
      </c>
      <c r="BF348" s="195">
        <f>IF(N348="snížená",J348,0)</f>
        <v>0</v>
      </c>
      <c r="BG348" s="195">
        <f>IF(N348="zákl. přenesená",J348,0)</f>
        <v>0</v>
      </c>
      <c r="BH348" s="195">
        <f>IF(N348="sníž. přenesená",J348,0)</f>
        <v>0</v>
      </c>
      <c r="BI348" s="195">
        <f>IF(N348="nulová",J348,0)</f>
        <v>0</v>
      </c>
      <c r="BJ348" s="24" t="s">
        <v>87</v>
      </c>
      <c r="BK348" s="195">
        <f>ROUND(I348*H348,2)</f>
        <v>0</v>
      </c>
      <c r="BL348" s="24" t="s">
        <v>151</v>
      </c>
      <c r="BM348" s="24" t="s">
        <v>573</v>
      </c>
    </row>
    <row r="349" spans="2:65" s="12" customFormat="1" ht="13.5">
      <c r="B349" s="220"/>
      <c r="C349" s="221"/>
      <c r="D349" s="211" t="s">
        <v>257</v>
      </c>
      <c r="E349" s="222" t="s">
        <v>35</v>
      </c>
      <c r="F349" s="223" t="s">
        <v>574</v>
      </c>
      <c r="G349" s="221"/>
      <c r="H349" s="224">
        <v>3</v>
      </c>
      <c r="I349" s="225"/>
      <c r="J349" s="221"/>
      <c r="K349" s="221"/>
      <c r="L349" s="226"/>
      <c r="M349" s="227"/>
      <c r="N349" s="228"/>
      <c r="O349" s="228"/>
      <c r="P349" s="228"/>
      <c r="Q349" s="228"/>
      <c r="R349" s="228"/>
      <c r="S349" s="228"/>
      <c r="T349" s="229"/>
      <c r="AT349" s="230" t="s">
        <v>257</v>
      </c>
      <c r="AU349" s="230" t="s">
        <v>89</v>
      </c>
      <c r="AV349" s="12" t="s">
        <v>89</v>
      </c>
      <c r="AW349" s="12" t="s">
        <v>42</v>
      </c>
      <c r="AX349" s="12" t="s">
        <v>87</v>
      </c>
      <c r="AY349" s="230" t="s">
        <v>146</v>
      </c>
    </row>
    <row r="350" spans="2:65" s="1" customFormat="1" ht="16.5" customHeight="1">
      <c r="B350" s="42"/>
      <c r="C350" s="184" t="s">
        <v>575</v>
      </c>
      <c r="D350" s="184" t="s">
        <v>147</v>
      </c>
      <c r="E350" s="185" t="s">
        <v>576</v>
      </c>
      <c r="F350" s="186" t="s">
        <v>577</v>
      </c>
      <c r="G350" s="187" t="s">
        <v>404</v>
      </c>
      <c r="H350" s="188">
        <v>3</v>
      </c>
      <c r="I350" s="189"/>
      <c r="J350" s="190">
        <f>ROUND(I350*H350,2)</f>
        <v>0</v>
      </c>
      <c r="K350" s="186" t="s">
        <v>35</v>
      </c>
      <c r="L350" s="62"/>
      <c r="M350" s="191" t="s">
        <v>35</v>
      </c>
      <c r="N350" s="192" t="s">
        <v>50</v>
      </c>
      <c r="O350" s="43"/>
      <c r="P350" s="193">
        <f>O350*H350</f>
        <v>0</v>
      </c>
      <c r="Q350" s="193">
        <v>0</v>
      </c>
      <c r="R350" s="193">
        <f>Q350*H350</f>
        <v>0</v>
      </c>
      <c r="S350" s="193">
        <v>0</v>
      </c>
      <c r="T350" s="194">
        <f>S350*H350</f>
        <v>0</v>
      </c>
      <c r="AR350" s="24" t="s">
        <v>151</v>
      </c>
      <c r="AT350" s="24" t="s">
        <v>147</v>
      </c>
      <c r="AU350" s="24" t="s">
        <v>89</v>
      </c>
      <c r="AY350" s="24" t="s">
        <v>146</v>
      </c>
      <c r="BE350" s="195">
        <f>IF(N350="základní",J350,0)</f>
        <v>0</v>
      </c>
      <c r="BF350" s="195">
        <f>IF(N350="snížená",J350,0)</f>
        <v>0</v>
      </c>
      <c r="BG350" s="195">
        <f>IF(N350="zákl. přenesená",J350,0)</f>
        <v>0</v>
      </c>
      <c r="BH350" s="195">
        <f>IF(N350="sníž. přenesená",J350,0)</f>
        <v>0</v>
      </c>
      <c r="BI350" s="195">
        <f>IF(N350="nulová",J350,0)</f>
        <v>0</v>
      </c>
      <c r="BJ350" s="24" t="s">
        <v>87</v>
      </c>
      <c r="BK350" s="195">
        <f>ROUND(I350*H350,2)</f>
        <v>0</v>
      </c>
      <c r="BL350" s="24" t="s">
        <v>151</v>
      </c>
      <c r="BM350" s="24" t="s">
        <v>578</v>
      </c>
    </row>
    <row r="351" spans="2:65" s="12" customFormat="1" ht="13.5">
      <c r="B351" s="220"/>
      <c r="C351" s="221"/>
      <c r="D351" s="211" t="s">
        <v>257</v>
      </c>
      <c r="E351" s="222" t="s">
        <v>35</v>
      </c>
      <c r="F351" s="223" t="s">
        <v>574</v>
      </c>
      <c r="G351" s="221"/>
      <c r="H351" s="224">
        <v>3</v>
      </c>
      <c r="I351" s="225"/>
      <c r="J351" s="221"/>
      <c r="K351" s="221"/>
      <c r="L351" s="226"/>
      <c r="M351" s="227"/>
      <c r="N351" s="228"/>
      <c r="O351" s="228"/>
      <c r="P351" s="228"/>
      <c r="Q351" s="228"/>
      <c r="R351" s="228"/>
      <c r="S351" s="228"/>
      <c r="T351" s="229"/>
      <c r="AT351" s="230" t="s">
        <v>257</v>
      </c>
      <c r="AU351" s="230" t="s">
        <v>89</v>
      </c>
      <c r="AV351" s="12" t="s">
        <v>89</v>
      </c>
      <c r="AW351" s="12" t="s">
        <v>42</v>
      </c>
      <c r="AX351" s="12" t="s">
        <v>87</v>
      </c>
      <c r="AY351" s="230" t="s">
        <v>146</v>
      </c>
    </row>
    <row r="352" spans="2:65" s="1" customFormat="1" ht="25.5" customHeight="1">
      <c r="B352" s="42"/>
      <c r="C352" s="184" t="s">
        <v>579</v>
      </c>
      <c r="D352" s="184" t="s">
        <v>147</v>
      </c>
      <c r="E352" s="185" t="s">
        <v>580</v>
      </c>
      <c r="F352" s="186" t="s">
        <v>581</v>
      </c>
      <c r="G352" s="187" t="s">
        <v>404</v>
      </c>
      <c r="H352" s="188">
        <v>3</v>
      </c>
      <c r="I352" s="189"/>
      <c r="J352" s="190">
        <f>ROUND(I352*H352,2)</f>
        <v>0</v>
      </c>
      <c r="K352" s="186" t="s">
        <v>35</v>
      </c>
      <c r="L352" s="62"/>
      <c r="M352" s="191" t="s">
        <v>35</v>
      </c>
      <c r="N352" s="192" t="s">
        <v>50</v>
      </c>
      <c r="O352" s="43"/>
      <c r="P352" s="193">
        <f>O352*H352</f>
        <v>0</v>
      </c>
      <c r="Q352" s="193">
        <v>0</v>
      </c>
      <c r="R352" s="193">
        <f>Q352*H352</f>
        <v>0</v>
      </c>
      <c r="S352" s="193">
        <v>0</v>
      </c>
      <c r="T352" s="194">
        <f>S352*H352</f>
        <v>0</v>
      </c>
      <c r="AR352" s="24" t="s">
        <v>151</v>
      </c>
      <c r="AT352" s="24" t="s">
        <v>147</v>
      </c>
      <c r="AU352" s="24" t="s">
        <v>89</v>
      </c>
      <c r="AY352" s="24" t="s">
        <v>146</v>
      </c>
      <c r="BE352" s="195">
        <f>IF(N352="základní",J352,0)</f>
        <v>0</v>
      </c>
      <c r="BF352" s="195">
        <f>IF(N352="snížená",J352,0)</f>
        <v>0</v>
      </c>
      <c r="BG352" s="195">
        <f>IF(N352="zákl. přenesená",J352,0)</f>
        <v>0</v>
      </c>
      <c r="BH352" s="195">
        <f>IF(N352="sníž. přenesená",J352,0)</f>
        <v>0</v>
      </c>
      <c r="BI352" s="195">
        <f>IF(N352="nulová",J352,0)</f>
        <v>0</v>
      </c>
      <c r="BJ352" s="24" t="s">
        <v>87</v>
      </c>
      <c r="BK352" s="195">
        <f>ROUND(I352*H352,2)</f>
        <v>0</v>
      </c>
      <c r="BL352" s="24" t="s">
        <v>151</v>
      </c>
      <c r="BM352" s="24" t="s">
        <v>582</v>
      </c>
    </row>
    <row r="353" spans="2:65" s="12" customFormat="1" ht="13.5">
      <c r="B353" s="220"/>
      <c r="C353" s="221"/>
      <c r="D353" s="211" t="s">
        <v>257</v>
      </c>
      <c r="E353" s="222" t="s">
        <v>35</v>
      </c>
      <c r="F353" s="223" t="s">
        <v>574</v>
      </c>
      <c r="G353" s="221"/>
      <c r="H353" s="224">
        <v>3</v>
      </c>
      <c r="I353" s="225"/>
      <c r="J353" s="221"/>
      <c r="K353" s="221"/>
      <c r="L353" s="226"/>
      <c r="M353" s="227"/>
      <c r="N353" s="228"/>
      <c r="O353" s="228"/>
      <c r="P353" s="228"/>
      <c r="Q353" s="228"/>
      <c r="R353" s="228"/>
      <c r="S353" s="228"/>
      <c r="T353" s="229"/>
      <c r="AT353" s="230" t="s">
        <v>257</v>
      </c>
      <c r="AU353" s="230" t="s">
        <v>89</v>
      </c>
      <c r="AV353" s="12" t="s">
        <v>89</v>
      </c>
      <c r="AW353" s="12" t="s">
        <v>42</v>
      </c>
      <c r="AX353" s="12" t="s">
        <v>87</v>
      </c>
      <c r="AY353" s="230" t="s">
        <v>146</v>
      </c>
    </row>
    <row r="354" spans="2:65" s="1" customFormat="1" ht="25.5" customHeight="1">
      <c r="B354" s="42"/>
      <c r="C354" s="184" t="s">
        <v>583</v>
      </c>
      <c r="D354" s="184" t="s">
        <v>147</v>
      </c>
      <c r="E354" s="185" t="s">
        <v>584</v>
      </c>
      <c r="F354" s="186" t="s">
        <v>585</v>
      </c>
      <c r="G354" s="187" t="s">
        <v>404</v>
      </c>
      <c r="H354" s="188">
        <v>1</v>
      </c>
      <c r="I354" s="189"/>
      <c r="J354" s="190">
        <f>ROUND(I354*H354,2)</f>
        <v>0</v>
      </c>
      <c r="K354" s="186" t="s">
        <v>35</v>
      </c>
      <c r="L354" s="62"/>
      <c r="M354" s="191" t="s">
        <v>35</v>
      </c>
      <c r="N354" s="192" t="s">
        <v>50</v>
      </c>
      <c r="O354" s="43"/>
      <c r="P354" s="193">
        <f>O354*H354</f>
        <v>0</v>
      </c>
      <c r="Q354" s="193">
        <v>0</v>
      </c>
      <c r="R354" s="193">
        <f>Q354*H354</f>
        <v>0</v>
      </c>
      <c r="S354" s="193">
        <v>0</v>
      </c>
      <c r="T354" s="194">
        <f>S354*H354</f>
        <v>0</v>
      </c>
      <c r="AR354" s="24" t="s">
        <v>151</v>
      </c>
      <c r="AT354" s="24" t="s">
        <v>147</v>
      </c>
      <c r="AU354" s="24" t="s">
        <v>89</v>
      </c>
      <c r="AY354" s="24" t="s">
        <v>146</v>
      </c>
      <c r="BE354" s="195">
        <f>IF(N354="základní",J354,0)</f>
        <v>0</v>
      </c>
      <c r="BF354" s="195">
        <f>IF(N354="snížená",J354,0)</f>
        <v>0</v>
      </c>
      <c r="BG354" s="195">
        <f>IF(N354="zákl. přenesená",J354,0)</f>
        <v>0</v>
      </c>
      <c r="BH354" s="195">
        <f>IF(N354="sníž. přenesená",J354,0)</f>
        <v>0</v>
      </c>
      <c r="BI354" s="195">
        <f>IF(N354="nulová",J354,0)</f>
        <v>0</v>
      </c>
      <c r="BJ354" s="24" t="s">
        <v>87</v>
      </c>
      <c r="BK354" s="195">
        <f>ROUND(I354*H354,2)</f>
        <v>0</v>
      </c>
      <c r="BL354" s="24" t="s">
        <v>151</v>
      </c>
      <c r="BM354" s="24" t="s">
        <v>586</v>
      </c>
    </row>
    <row r="355" spans="2:65" s="12" customFormat="1" ht="13.5">
      <c r="B355" s="220"/>
      <c r="C355" s="221"/>
      <c r="D355" s="211" t="s">
        <v>257</v>
      </c>
      <c r="E355" s="222" t="s">
        <v>35</v>
      </c>
      <c r="F355" s="223" t="s">
        <v>587</v>
      </c>
      <c r="G355" s="221"/>
      <c r="H355" s="224">
        <v>1</v>
      </c>
      <c r="I355" s="225"/>
      <c r="J355" s="221"/>
      <c r="K355" s="221"/>
      <c r="L355" s="226"/>
      <c r="M355" s="227"/>
      <c r="N355" s="228"/>
      <c r="O355" s="228"/>
      <c r="P355" s="228"/>
      <c r="Q355" s="228"/>
      <c r="R355" s="228"/>
      <c r="S355" s="228"/>
      <c r="T355" s="229"/>
      <c r="AT355" s="230" t="s">
        <v>257</v>
      </c>
      <c r="AU355" s="230" t="s">
        <v>89</v>
      </c>
      <c r="AV355" s="12" t="s">
        <v>89</v>
      </c>
      <c r="AW355" s="12" t="s">
        <v>42</v>
      </c>
      <c r="AX355" s="12" t="s">
        <v>87</v>
      </c>
      <c r="AY355" s="230" t="s">
        <v>146</v>
      </c>
    </row>
    <row r="356" spans="2:65" s="1" customFormat="1" ht="25.5" customHeight="1">
      <c r="B356" s="42"/>
      <c r="C356" s="184" t="s">
        <v>588</v>
      </c>
      <c r="D356" s="184" t="s">
        <v>147</v>
      </c>
      <c r="E356" s="185" t="s">
        <v>589</v>
      </c>
      <c r="F356" s="186" t="s">
        <v>590</v>
      </c>
      <c r="G356" s="187" t="s">
        <v>404</v>
      </c>
      <c r="H356" s="188">
        <v>1</v>
      </c>
      <c r="I356" s="189"/>
      <c r="J356" s="190">
        <f>ROUND(I356*H356,2)</f>
        <v>0</v>
      </c>
      <c r="K356" s="186" t="s">
        <v>35</v>
      </c>
      <c r="L356" s="62"/>
      <c r="M356" s="191" t="s">
        <v>35</v>
      </c>
      <c r="N356" s="192" t="s">
        <v>50</v>
      </c>
      <c r="O356" s="43"/>
      <c r="P356" s="193">
        <f>O356*H356</f>
        <v>0</v>
      </c>
      <c r="Q356" s="193">
        <v>0</v>
      </c>
      <c r="R356" s="193">
        <f>Q356*H356</f>
        <v>0</v>
      </c>
      <c r="S356" s="193">
        <v>0</v>
      </c>
      <c r="T356" s="194">
        <f>S356*H356</f>
        <v>0</v>
      </c>
      <c r="AR356" s="24" t="s">
        <v>151</v>
      </c>
      <c r="AT356" s="24" t="s">
        <v>147</v>
      </c>
      <c r="AU356" s="24" t="s">
        <v>89</v>
      </c>
      <c r="AY356" s="24" t="s">
        <v>146</v>
      </c>
      <c r="BE356" s="195">
        <f>IF(N356="základní",J356,0)</f>
        <v>0</v>
      </c>
      <c r="BF356" s="195">
        <f>IF(N356="snížená",J356,0)</f>
        <v>0</v>
      </c>
      <c r="BG356" s="195">
        <f>IF(N356="zákl. přenesená",J356,0)</f>
        <v>0</v>
      </c>
      <c r="BH356" s="195">
        <f>IF(N356="sníž. přenesená",J356,0)</f>
        <v>0</v>
      </c>
      <c r="BI356" s="195">
        <f>IF(N356="nulová",J356,0)</f>
        <v>0</v>
      </c>
      <c r="BJ356" s="24" t="s">
        <v>87</v>
      </c>
      <c r="BK356" s="195">
        <f>ROUND(I356*H356,2)</f>
        <v>0</v>
      </c>
      <c r="BL356" s="24" t="s">
        <v>151</v>
      </c>
      <c r="BM356" s="24" t="s">
        <v>591</v>
      </c>
    </row>
    <row r="357" spans="2:65" s="12" customFormat="1" ht="13.5">
      <c r="B357" s="220"/>
      <c r="C357" s="221"/>
      <c r="D357" s="211" t="s">
        <v>257</v>
      </c>
      <c r="E357" s="222" t="s">
        <v>35</v>
      </c>
      <c r="F357" s="223" t="s">
        <v>587</v>
      </c>
      <c r="G357" s="221"/>
      <c r="H357" s="224">
        <v>1</v>
      </c>
      <c r="I357" s="225"/>
      <c r="J357" s="221"/>
      <c r="K357" s="221"/>
      <c r="L357" s="226"/>
      <c r="M357" s="227"/>
      <c r="N357" s="228"/>
      <c r="O357" s="228"/>
      <c r="P357" s="228"/>
      <c r="Q357" s="228"/>
      <c r="R357" s="228"/>
      <c r="S357" s="228"/>
      <c r="T357" s="229"/>
      <c r="AT357" s="230" t="s">
        <v>257</v>
      </c>
      <c r="AU357" s="230" t="s">
        <v>89</v>
      </c>
      <c r="AV357" s="12" t="s">
        <v>89</v>
      </c>
      <c r="AW357" s="12" t="s">
        <v>42</v>
      </c>
      <c r="AX357" s="12" t="s">
        <v>87</v>
      </c>
      <c r="AY357" s="230" t="s">
        <v>146</v>
      </c>
    </row>
    <row r="358" spans="2:65" s="1" customFormat="1" ht="25.5" customHeight="1">
      <c r="B358" s="42"/>
      <c r="C358" s="184" t="s">
        <v>592</v>
      </c>
      <c r="D358" s="184" t="s">
        <v>147</v>
      </c>
      <c r="E358" s="185" t="s">
        <v>593</v>
      </c>
      <c r="F358" s="186" t="s">
        <v>594</v>
      </c>
      <c r="G358" s="187" t="s">
        <v>404</v>
      </c>
      <c r="H358" s="188">
        <v>1</v>
      </c>
      <c r="I358" s="189"/>
      <c r="J358" s="190">
        <f>ROUND(I358*H358,2)</f>
        <v>0</v>
      </c>
      <c r="K358" s="186" t="s">
        <v>35</v>
      </c>
      <c r="L358" s="62"/>
      <c r="M358" s="191" t="s">
        <v>35</v>
      </c>
      <c r="N358" s="192" t="s">
        <v>50</v>
      </c>
      <c r="O358" s="43"/>
      <c r="P358" s="193">
        <f>O358*H358</f>
        <v>0</v>
      </c>
      <c r="Q358" s="193">
        <v>0</v>
      </c>
      <c r="R358" s="193">
        <f>Q358*H358</f>
        <v>0</v>
      </c>
      <c r="S358" s="193">
        <v>0.02</v>
      </c>
      <c r="T358" s="194">
        <f>S358*H358</f>
        <v>0.02</v>
      </c>
      <c r="AR358" s="24" t="s">
        <v>151</v>
      </c>
      <c r="AT358" s="24" t="s">
        <v>147</v>
      </c>
      <c r="AU358" s="24" t="s">
        <v>89</v>
      </c>
      <c r="AY358" s="24" t="s">
        <v>146</v>
      </c>
      <c r="BE358" s="195">
        <f>IF(N358="základní",J358,0)</f>
        <v>0</v>
      </c>
      <c r="BF358" s="195">
        <f>IF(N358="snížená",J358,0)</f>
        <v>0</v>
      </c>
      <c r="BG358" s="195">
        <f>IF(N358="zákl. přenesená",J358,0)</f>
        <v>0</v>
      </c>
      <c r="BH358" s="195">
        <f>IF(N358="sníž. přenesená",J358,0)</f>
        <v>0</v>
      </c>
      <c r="BI358" s="195">
        <f>IF(N358="nulová",J358,0)</f>
        <v>0</v>
      </c>
      <c r="BJ358" s="24" t="s">
        <v>87</v>
      </c>
      <c r="BK358" s="195">
        <f>ROUND(I358*H358,2)</f>
        <v>0</v>
      </c>
      <c r="BL358" s="24" t="s">
        <v>151</v>
      </c>
      <c r="BM358" s="24" t="s">
        <v>595</v>
      </c>
    </row>
    <row r="359" spans="2:65" s="12" customFormat="1" ht="13.5">
      <c r="B359" s="220"/>
      <c r="C359" s="221"/>
      <c r="D359" s="211" t="s">
        <v>257</v>
      </c>
      <c r="E359" s="222" t="s">
        <v>35</v>
      </c>
      <c r="F359" s="223" t="s">
        <v>587</v>
      </c>
      <c r="G359" s="221"/>
      <c r="H359" s="224">
        <v>1</v>
      </c>
      <c r="I359" s="225"/>
      <c r="J359" s="221"/>
      <c r="K359" s="221"/>
      <c r="L359" s="226"/>
      <c r="M359" s="227"/>
      <c r="N359" s="228"/>
      <c r="O359" s="228"/>
      <c r="P359" s="228"/>
      <c r="Q359" s="228"/>
      <c r="R359" s="228"/>
      <c r="S359" s="228"/>
      <c r="T359" s="229"/>
      <c r="AT359" s="230" t="s">
        <v>257</v>
      </c>
      <c r="AU359" s="230" t="s">
        <v>89</v>
      </c>
      <c r="AV359" s="12" t="s">
        <v>89</v>
      </c>
      <c r="AW359" s="12" t="s">
        <v>42</v>
      </c>
      <c r="AX359" s="12" t="s">
        <v>87</v>
      </c>
      <c r="AY359" s="230" t="s">
        <v>146</v>
      </c>
    </row>
    <row r="360" spans="2:65" s="1" customFormat="1" ht="25.5" customHeight="1">
      <c r="B360" s="42"/>
      <c r="C360" s="184" t="s">
        <v>596</v>
      </c>
      <c r="D360" s="184" t="s">
        <v>147</v>
      </c>
      <c r="E360" s="185" t="s">
        <v>597</v>
      </c>
      <c r="F360" s="186" t="s">
        <v>598</v>
      </c>
      <c r="G360" s="187" t="s">
        <v>404</v>
      </c>
      <c r="H360" s="188">
        <v>1</v>
      </c>
      <c r="I360" s="189"/>
      <c r="J360" s="190">
        <f>ROUND(I360*H360,2)</f>
        <v>0</v>
      </c>
      <c r="K360" s="186" t="s">
        <v>35</v>
      </c>
      <c r="L360" s="62"/>
      <c r="M360" s="191" t="s">
        <v>35</v>
      </c>
      <c r="N360" s="192" t="s">
        <v>50</v>
      </c>
      <c r="O360" s="43"/>
      <c r="P360" s="193">
        <f>O360*H360</f>
        <v>0</v>
      </c>
      <c r="Q360" s="193">
        <v>0</v>
      </c>
      <c r="R360" s="193">
        <f>Q360*H360</f>
        <v>0</v>
      </c>
      <c r="S360" s="193">
        <v>0</v>
      </c>
      <c r="T360" s="194">
        <f>S360*H360</f>
        <v>0</v>
      </c>
      <c r="AR360" s="24" t="s">
        <v>151</v>
      </c>
      <c r="AT360" s="24" t="s">
        <v>147</v>
      </c>
      <c r="AU360" s="24" t="s">
        <v>89</v>
      </c>
      <c r="AY360" s="24" t="s">
        <v>146</v>
      </c>
      <c r="BE360" s="195">
        <f>IF(N360="základní",J360,0)</f>
        <v>0</v>
      </c>
      <c r="BF360" s="195">
        <f>IF(N360="snížená",J360,0)</f>
        <v>0</v>
      </c>
      <c r="BG360" s="195">
        <f>IF(N360="zákl. přenesená",J360,0)</f>
        <v>0</v>
      </c>
      <c r="BH360" s="195">
        <f>IF(N360="sníž. přenesená",J360,0)</f>
        <v>0</v>
      </c>
      <c r="BI360" s="195">
        <f>IF(N360="nulová",J360,0)</f>
        <v>0</v>
      </c>
      <c r="BJ360" s="24" t="s">
        <v>87</v>
      </c>
      <c r="BK360" s="195">
        <f>ROUND(I360*H360,2)</f>
        <v>0</v>
      </c>
      <c r="BL360" s="24" t="s">
        <v>151</v>
      </c>
      <c r="BM360" s="24" t="s">
        <v>599</v>
      </c>
    </row>
    <row r="361" spans="2:65" s="12" customFormat="1" ht="13.5">
      <c r="B361" s="220"/>
      <c r="C361" s="221"/>
      <c r="D361" s="211" t="s">
        <v>257</v>
      </c>
      <c r="E361" s="222" t="s">
        <v>35</v>
      </c>
      <c r="F361" s="223" t="s">
        <v>587</v>
      </c>
      <c r="G361" s="221"/>
      <c r="H361" s="224">
        <v>1</v>
      </c>
      <c r="I361" s="225"/>
      <c r="J361" s="221"/>
      <c r="K361" s="221"/>
      <c r="L361" s="226"/>
      <c r="M361" s="227"/>
      <c r="N361" s="228"/>
      <c r="O361" s="228"/>
      <c r="P361" s="228"/>
      <c r="Q361" s="228"/>
      <c r="R361" s="228"/>
      <c r="S361" s="228"/>
      <c r="T361" s="229"/>
      <c r="AT361" s="230" t="s">
        <v>257</v>
      </c>
      <c r="AU361" s="230" t="s">
        <v>89</v>
      </c>
      <c r="AV361" s="12" t="s">
        <v>89</v>
      </c>
      <c r="AW361" s="12" t="s">
        <v>42</v>
      </c>
      <c r="AX361" s="12" t="s">
        <v>87</v>
      </c>
      <c r="AY361" s="230" t="s">
        <v>146</v>
      </c>
    </row>
    <row r="362" spans="2:65" s="1" customFormat="1" ht="25.5" customHeight="1">
      <c r="B362" s="42"/>
      <c r="C362" s="184" t="s">
        <v>600</v>
      </c>
      <c r="D362" s="184" t="s">
        <v>147</v>
      </c>
      <c r="E362" s="185" t="s">
        <v>601</v>
      </c>
      <c r="F362" s="186" t="s">
        <v>602</v>
      </c>
      <c r="G362" s="187" t="s">
        <v>404</v>
      </c>
      <c r="H362" s="188">
        <v>1</v>
      </c>
      <c r="I362" s="189"/>
      <c r="J362" s="190">
        <f>ROUND(I362*H362,2)</f>
        <v>0</v>
      </c>
      <c r="K362" s="186" t="s">
        <v>35</v>
      </c>
      <c r="L362" s="62"/>
      <c r="M362" s="191" t="s">
        <v>35</v>
      </c>
      <c r="N362" s="192" t="s">
        <v>50</v>
      </c>
      <c r="O362" s="43"/>
      <c r="P362" s="193">
        <f>O362*H362</f>
        <v>0</v>
      </c>
      <c r="Q362" s="193">
        <v>0</v>
      </c>
      <c r="R362" s="193">
        <f>Q362*H362</f>
        <v>0</v>
      </c>
      <c r="S362" s="193">
        <v>0</v>
      </c>
      <c r="T362" s="194">
        <f>S362*H362</f>
        <v>0</v>
      </c>
      <c r="AR362" s="24" t="s">
        <v>151</v>
      </c>
      <c r="AT362" s="24" t="s">
        <v>147</v>
      </c>
      <c r="AU362" s="24" t="s">
        <v>89</v>
      </c>
      <c r="AY362" s="24" t="s">
        <v>146</v>
      </c>
      <c r="BE362" s="195">
        <f>IF(N362="základní",J362,0)</f>
        <v>0</v>
      </c>
      <c r="BF362" s="195">
        <f>IF(N362="snížená",J362,0)</f>
        <v>0</v>
      </c>
      <c r="BG362" s="195">
        <f>IF(N362="zákl. přenesená",J362,0)</f>
        <v>0</v>
      </c>
      <c r="BH362" s="195">
        <f>IF(N362="sníž. přenesená",J362,0)</f>
        <v>0</v>
      </c>
      <c r="BI362" s="195">
        <f>IF(N362="nulová",J362,0)</f>
        <v>0</v>
      </c>
      <c r="BJ362" s="24" t="s">
        <v>87</v>
      </c>
      <c r="BK362" s="195">
        <f>ROUND(I362*H362,2)</f>
        <v>0</v>
      </c>
      <c r="BL362" s="24" t="s">
        <v>151</v>
      </c>
      <c r="BM362" s="24" t="s">
        <v>603</v>
      </c>
    </row>
    <row r="363" spans="2:65" s="12" customFormat="1" ht="13.5">
      <c r="B363" s="220"/>
      <c r="C363" s="221"/>
      <c r="D363" s="211" t="s">
        <v>257</v>
      </c>
      <c r="E363" s="222" t="s">
        <v>35</v>
      </c>
      <c r="F363" s="223" t="s">
        <v>587</v>
      </c>
      <c r="G363" s="221"/>
      <c r="H363" s="224">
        <v>1</v>
      </c>
      <c r="I363" s="225"/>
      <c r="J363" s="221"/>
      <c r="K363" s="221"/>
      <c r="L363" s="226"/>
      <c r="M363" s="227"/>
      <c r="N363" s="228"/>
      <c r="O363" s="228"/>
      <c r="P363" s="228"/>
      <c r="Q363" s="228"/>
      <c r="R363" s="228"/>
      <c r="S363" s="228"/>
      <c r="T363" s="229"/>
      <c r="AT363" s="230" t="s">
        <v>257</v>
      </c>
      <c r="AU363" s="230" t="s">
        <v>89</v>
      </c>
      <c r="AV363" s="12" t="s">
        <v>89</v>
      </c>
      <c r="AW363" s="12" t="s">
        <v>42</v>
      </c>
      <c r="AX363" s="12" t="s">
        <v>87</v>
      </c>
      <c r="AY363" s="230" t="s">
        <v>146</v>
      </c>
    </row>
    <row r="364" spans="2:65" s="1" customFormat="1" ht="38.25" customHeight="1">
      <c r="B364" s="42"/>
      <c r="C364" s="184" t="s">
        <v>604</v>
      </c>
      <c r="D364" s="184" t="s">
        <v>147</v>
      </c>
      <c r="E364" s="185" t="s">
        <v>605</v>
      </c>
      <c r="F364" s="186" t="s">
        <v>606</v>
      </c>
      <c r="G364" s="187" t="s">
        <v>404</v>
      </c>
      <c r="H364" s="188">
        <v>8</v>
      </c>
      <c r="I364" s="189"/>
      <c r="J364" s="190">
        <f>ROUND(I364*H364,2)</f>
        <v>0</v>
      </c>
      <c r="K364" s="186" t="s">
        <v>35</v>
      </c>
      <c r="L364" s="62"/>
      <c r="M364" s="191" t="s">
        <v>35</v>
      </c>
      <c r="N364" s="192" t="s">
        <v>50</v>
      </c>
      <c r="O364" s="43"/>
      <c r="P364" s="193">
        <f>O364*H364</f>
        <v>0</v>
      </c>
      <c r="Q364" s="193">
        <v>0.02</v>
      </c>
      <c r="R364" s="193">
        <f>Q364*H364</f>
        <v>0.16</v>
      </c>
      <c r="S364" s="193">
        <v>0</v>
      </c>
      <c r="T364" s="194">
        <f>S364*H364</f>
        <v>0</v>
      </c>
      <c r="AR364" s="24" t="s">
        <v>151</v>
      </c>
      <c r="AT364" s="24" t="s">
        <v>147</v>
      </c>
      <c r="AU364" s="24" t="s">
        <v>89</v>
      </c>
      <c r="AY364" s="24" t="s">
        <v>146</v>
      </c>
      <c r="BE364" s="195">
        <f>IF(N364="základní",J364,0)</f>
        <v>0</v>
      </c>
      <c r="BF364" s="195">
        <f>IF(N364="snížená",J364,0)</f>
        <v>0</v>
      </c>
      <c r="BG364" s="195">
        <f>IF(N364="zákl. přenesená",J364,0)</f>
        <v>0</v>
      </c>
      <c r="BH364" s="195">
        <f>IF(N364="sníž. přenesená",J364,0)</f>
        <v>0</v>
      </c>
      <c r="BI364" s="195">
        <f>IF(N364="nulová",J364,0)</f>
        <v>0</v>
      </c>
      <c r="BJ364" s="24" t="s">
        <v>87</v>
      </c>
      <c r="BK364" s="195">
        <f>ROUND(I364*H364,2)</f>
        <v>0</v>
      </c>
      <c r="BL364" s="24" t="s">
        <v>151</v>
      </c>
      <c r="BM364" s="24" t="s">
        <v>607</v>
      </c>
    </row>
    <row r="365" spans="2:65" s="12" customFormat="1" ht="13.5">
      <c r="B365" s="220"/>
      <c r="C365" s="221"/>
      <c r="D365" s="211" t="s">
        <v>257</v>
      </c>
      <c r="E365" s="222" t="s">
        <v>35</v>
      </c>
      <c r="F365" s="223" t="s">
        <v>608</v>
      </c>
      <c r="G365" s="221"/>
      <c r="H365" s="224">
        <v>8</v>
      </c>
      <c r="I365" s="225"/>
      <c r="J365" s="221"/>
      <c r="K365" s="221"/>
      <c r="L365" s="226"/>
      <c r="M365" s="227"/>
      <c r="N365" s="228"/>
      <c r="O365" s="228"/>
      <c r="P365" s="228"/>
      <c r="Q365" s="228"/>
      <c r="R365" s="228"/>
      <c r="S365" s="228"/>
      <c r="T365" s="229"/>
      <c r="AT365" s="230" t="s">
        <v>257</v>
      </c>
      <c r="AU365" s="230" t="s">
        <v>89</v>
      </c>
      <c r="AV365" s="12" t="s">
        <v>89</v>
      </c>
      <c r="AW365" s="12" t="s">
        <v>42</v>
      </c>
      <c r="AX365" s="12" t="s">
        <v>87</v>
      </c>
      <c r="AY365" s="230" t="s">
        <v>146</v>
      </c>
    </row>
    <row r="366" spans="2:65" s="1" customFormat="1" ht="25.5" customHeight="1">
      <c r="B366" s="42"/>
      <c r="C366" s="184" t="s">
        <v>609</v>
      </c>
      <c r="D366" s="184" t="s">
        <v>147</v>
      </c>
      <c r="E366" s="185" t="s">
        <v>610</v>
      </c>
      <c r="F366" s="186" t="s">
        <v>611</v>
      </c>
      <c r="G366" s="187" t="s">
        <v>404</v>
      </c>
      <c r="H366" s="188">
        <v>1</v>
      </c>
      <c r="I366" s="189"/>
      <c r="J366" s="190">
        <f>ROUND(I366*H366,2)</f>
        <v>0</v>
      </c>
      <c r="K366" s="186" t="s">
        <v>35</v>
      </c>
      <c r="L366" s="62"/>
      <c r="M366" s="191" t="s">
        <v>35</v>
      </c>
      <c r="N366" s="192" t="s">
        <v>50</v>
      </c>
      <c r="O366" s="43"/>
      <c r="P366" s="193">
        <f>O366*H366</f>
        <v>0</v>
      </c>
      <c r="Q366" s="193">
        <v>0</v>
      </c>
      <c r="R366" s="193">
        <f>Q366*H366</f>
        <v>0</v>
      </c>
      <c r="S366" s="193">
        <v>0</v>
      </c>
      <c r="T366" s="194">
        <f>S366*H366</f>
        <v>0</v>
      </c>
      <c r="AR366" s="24" t="s">
        <v>151</v>
      </c>
      <c r="AT366" s="24" t="s">
        <v>147</v>
      </c>
      <c r="AU366" s="24" t="s">
        <v>89</v>
      </c>
      <c r="AY366" s="24" t="s">
        <v>146</v>
      </c>
      <c r="BE366" s="195">
        <f>IF(N366="základní",J366,0)</f>
        <v>0</v>
      </c>
      <c r="BF366" s="195">
        <f>IF(N366="snížená",J366,0)</f>
        <v>0</v>
      </c>
      <c r="BG366" s="195">
        <f>IF(N366="zákl. přenesená",J366,0)</f>
        <v>0</v>
      </c>
      <c r="BH366" s="195">
        <f>IF(N366="sníž. přenesená",J366,0)</f>
        <v>0</v>
      </c>
      <c r="BI366" s="195">
        <f>IF(N366="nulová",J366,0)</f>
        <v>0</v>
      </c>
      <c r="BJ366" s="24" t="s">
        <v>87</v>
      </c>
      <c r="BK366" s="195">
        <f>ROUND(I366*H366,2)</f>
        <v>0</v>
      </c>
      <c r="BL366" s="24" t="s">
        <v>151</v>
      </c>
      <c r="BM366" s="24" t="s">
        <v>612</v>
      </c>
    </row>
    <row r="367" spans="2:65" s="12" customFormat="1" ht="13.5">
      <c r="B367" s="220"/>
      <c r="C367" s="221"/>
      <c r="D367" s="211" t="s">
        <v>257</v>
      </c>
      <c r="E367" s="222" t="s">
        <v>35</v>
      </c>
      <c r="F367" s="223" t="s">
        <v>587</v>
      </c>
      <c r="G367" s="221"/>
      <c r="H367" s="224">
        <v>1</v>
      </c>
      <c r="I367" s="225"/>
      <c r="J367" s="221"/>
      <c r="K367" s="221"/>
      <c r="L367" s="226"/>
      <c r="M367" s="227"/>
      <c r="N367" s="228"/>
      <c r="O367" s="228"/>
      <c r="P367" s="228"/>
      <c r="Q367" s="228"/>
      <c r="R367" s="228"/>
      <c r="S367" s="228"/>
      <c r="T367" s="229"/>
      <c r="AT367" s="230" t="s">
        <v>257</v>
      </c>
      <c r="AU367" s="230" t="s">
        <v>89</v>
      </c>
      <c r="AV367" s="12" t="s">
        <v>89</v>
      </c>
      <c r="AW367" s="12" t="s">
        <v>42</v>
      </c>
      <c r="AX367" s="12" t="s">
        <v>87</v>
      </c>
      <c r="AY367" s="230" t="s">
        <v>146</v>
      </c>
    </row>
    <row r="368" spans="2:65" s="1" customFormat="1" ht="25.5" customHeight="1">
      <c r="B368" s="42"/>
      <c r="C368" s="184" t="s">
        <v>613</v>
      </c>
      <c r="D368" s="184" t="s">
        <v>147</v>
      </c>
      <c r="E368" s="185" t="s">
        <v>614</v>
      </c>
      <c r="F368" s="186" t="s">
        <v>615</v>
      </c>
      <c r="G368" s="187" t="s">
        <v>404</v>
      </c>
      <c r="H368" s="188">
        <v>1</v>
      </c>
      <c r="I368" s="189"/>
      <c r="J368" s="190">
        <f>ROUND(I368*H368,2)</f>
        <v>0</v>
      </c>
      <c r="K368" s="186" t="s">
        <v>35</v>
      </c>
      <c r="L368" s="62"/>
      <c r="M368" s="191" t="s">
        <v>35</v>
      </c>
      <c r="N368" s="192" t="s">
        <v>50</v>
      </c>
      <c r="O368" s="43"/>
      <c r="P368" s="193">
        <f>O368*H368</f>
        <v>0</v>
      </c>
      <c r="Q368" s="193">
        <v>0</v>
      </c>
      <c r="R368" s="193">
        <f>Q368*H368</f>
        <v>0</v>
      </c>
      <c r="S368" s="193">
        <v>0</v>
      </c>
      <c r="T368" s="194">
        <f>S368*H368</f>
        <v>0</v>
      </c>
      <c r="AR368" s="24" t="s">
        <v>151</v>
      </c>
      <c r="AT368" s="24" t="s">
        <v>147</v>
      </c>
      <c r="AU368" s="24" t="s">
        <v>89</v>
      </c>
      <c r="AY368" s="24" t="s">
        <v>146</v>
      </c>
      <c r="BE368" s="195">
        <f>IF(N368="základní",J368,0)</f>
        <v>0</v>
      </c>
      <c r="BF368" s="195">
        <f>IF(N368="snížená",J368,0)</f>
        <v>0</v>
      </c>
      <c r="BG368" s="195">
        <f>IF(N368="zákl. přenesená",J368,0)</f>
        <v>0</v>
      </c>
      <c r="BH368" s="195">
        <f>IF(N368="sníž. přenesená",J368,0)</f>
        <v>0</v>
      </c>
      <c r="BI368" s="195">
        <f>IF(N368="nulová",J368,0)</f>
        <v>0</v>
      </c>
      <c r="BJ368" s="24" t="s">
        <v>87</v>
      </c>
      <c r="BK368" s="195">
        <f>ROUND(I368*H368,2)</f>
        <v>0</v>
      </c>
      <c r="BL368" s="24" t="s">
        <v>151</v>
      </c>
      <c r="BM368" s="24" t="s">
        <v>616</v>
      </c>
    </row>
    <row r="369" spans="2:65" s="12" customFormat="1" ht="13.5">
      <c r="B369" s="220"/>
      <c r="C369" s="221"/>
      <c r="D369" s="211" t="s">
        <v>257</v>
      </c>
      <c r="E369" s="222" t="s">
        <v>35</v>
      </c>
      <c r="F369" s="223" t="s">
        <v>587</v>
      </c>
      <c r="G369" s="221"/>
      <c r="H369" s="224">
        <v>1</v>
      </c>
      <c r="I369" s="225"/>
      <c r="J369" s="221"/>
      <c r="K369" s="221"/>
      <c r="L369" s="226"/>
      <c r="M369" s="227"/>
      <c r="N369" s="228"/>
      <c r="O369" s="228"/>
      <c r="P369" s="228"/>
      <c r="Q369" s="228"/>
      <c r="R369" s="228"/>
      <c r="S369" s="228"/>
      <c r="T369" s="229"/>
      <c r="AT369" s="230" t="s">
        <v>257</v>
      </c>
      <c r="AU369" s="230" t="s">
        <v>89</v>
      </c>
      <c r="AV369" s="12" t="s">
        <v>89</v>
      </c>
      <c r="AW369" s="12" t="s">
        <v>42</v>
      </c>
      <c r="AX369" s="12" t="s">
        <v>87</v>
      </c>
      <c r="AY369" s="230" t="s">
        <v>146</v>
      </c>
    </row>
    <row r="370" spans="2:65" s="1" customFormat="1" ht="16.5" customHeight="1">
      <c r="B370" s="42"/>
      <c r="C370" s="184" t="s">
        <v>617</v>
      </c>
      <c r="D370" s="184" t="s">
        <v>147</v>
      </c>
      <c r="E370" s="185" t="s">
        <v>618</v>
      </c>
      <c r="F370" s="186" t="s">
        <v>619</v>
      </c>
      <c r="G370" s="187" t="s">
        <v>404</v>
      </c>
      <c r="H370" s="188">
        <v>2</v>
      </c>
      <c r="I370" s="189"/>
      <c r="J370" s="190">
        <f>ROUND(I370*H370,2)</f>
        <v>0</v>
      </c>
      <c r="K370" s="186" t="s">
        <v>35</v>
      </c>
      <c r="L370" s="62"/>
      <c r="M370" s="191" t="s">
        <v>35</v>
      </c>
      <c r="N370" s="192" t="s">
        <v>50</v>
      </c>
      <c r="O370" s="43"/>
      <c r="P370" s="193">
        <f>O370*H370</f>
        <v>0</v>
      </c>
      <c r="Q370" s="193">
        <v>0</v>
      </c>
      <c r="R370" s="193">
        <f>Q370*H370</f>
        <v>0</v>
      </c>
      <c r="S370" s="193">
        <v>0.08</v>
      </c>
      <c r="T370" s="194">
        <f>S370*H370</f>
        <v>0.16</v>
      </c>
      <c r="AR370" s="24" t="s">
        <v>151</v>
      </c>
      <c r="AT370" s="24" t="s">
        <v>147</v>
      </c>
      <c r="AU370" s="24" t="s">
        <v>89</v>
      </c>
      <c r="AY370" s="24" t="s">
        <v>146</v>
      </c>
      <c r="BE370" s="195">
        <f>IF(N370="základní",J370,0)</f>
        <v>0</v>
      </c>
      <c r="BF370" s="195">
        <f>IF(N370="snížená",J370,0)</f>
        <v>0</v>
      </c>
      <c r="BG370" s="195">
        <f>IF(N370="zákl. přenesená",J370,0)</f>
        <v>0</v>
      </c>
      <c r="BH370" s="195">
        <f>IF(N370="sníž. přenesená",J370,0)</f>
        <v>0</v>
      </c>
      <c r="BI370" s="195">
        <f>IF(N370="nulová",J370,0)</f>
        <v>0</v>
      </c>
      <c r="BJ370" s="24" t="s">
        <v>87</v>
      </c>
      <c r="BK370" s="195">
        <f>ROUND(I370*H370,2)</f>
        <v>0</v>
      </c>
      <c r="BL370" s="24" t="s">
        <v>151</v>
      </c>
      <c r="BM370" s="24" t="s">
        <v>620</v>
      </c>
    </row>
    <row r="371" spans="2:65" s="1" customFormat="1" ht="16.5" customHeight="1">
      <c r="B371" s="42"/>
      <c r="C371" s="184" t="s">
        <v>621</v>
      </c>
      <c r="D371" s="184" t="s">
        <v>147</v>
      </c>
      <c r="E371" s="185" t="s">
        <v>622</v>
      </c>
      <c r="F371" s="186" t="s">
        <v>623</v>
      </c>
      <c r="G371" s="187" t="s">
        <v>404</v>
      </c>
      <c r="H371" s="188">
        <v>1</v>
      </c>
      <c r="I371" s="189"/>
      <c r="J371" s="190">
        <f>ROUND(I371*H371,2)</f>
        <v>0</v>
      </c>
      <c r="K371" s="186" t="s">
        <v>35</v>
      </c>
      <c r="L371" s="62"/>
      <c r="M371" s="191" t="s">
        <v>35</v>
      </c>
      <c r="N371" s="192" t="s">
        <v>50</v>
      </c>
      <c r="O371" s="43"/>
      <c r="P371" s="193">
        <f>O371*H371</f>
        <v>0</v>
      </c>
      <c r="Q371" s="193">
        <v>0</v>
      </c>
      <c r="R371" s="193">
        <f>Q371*H371</f>
        <v>0</v>
      </c>
      <c r="S371" s="193">
        <v>0.08</v>
      </c>
      <c r="T371" s="194">
        <f>S371*H371</f>
        <v>0.08</v>
      </c>
      <c r="AR371" s="24" t="s">
        <v>151</v>
      </c>
      <c r="AT371" s="24" t="s">
        <v>147</v>
      </c>
      <c r="AU371" s="24" t="s">
        <v>89</v>
      </c>
      <c r="AY371" s="24" t="s">
        <v>146</v>
      </c>
      <c r="BE371" s="195">
        <f>IF(N371="základní",J371,0)</f>
        <v>0</v>
      </c>
      <c r="BF371" s="195">
        <f>IF(N371="snížená",J371,0)</f>
        <v>0</v>
      </c>
      <c r="BG371" s="195">
        <f>IF(N371="zákl. přenesená",J371,0)</f>
        <v>0</v>
      </c>
      <c r="BH371" s="195">
        <f>IF(N371="sníž. přenesená",J371,0)</f>
        <v>0</v>
      </c>
      <c r="BI371" s="195">
        <f>IF(N371="nulová",J371,0)</f>
        <v>0</v>
      </c>
      <c r="BJ371" s="24" t="s">
        <v>87</v>
      </c>
      <c r="BK371" s="195">
        <f>ROUND(I371*H371,2)</f>
        <v>0</v>
      </c>
      <c r="BL371" s="24" t="s">
        <v>151</v>
      </c>
      <c r="BM371" s="24" t="s">
        <v>624</v>
      </c>
    </row>
    <row r="372" spans="2:65" s="1" customFormat="1" ht="63.75" customHeight="1">
      <c r="B372" s="42"/>
      <c r="C372" s="184" t="s">
        <v>625</v>
      </c>
      <c r="D372" s="184" t="s">
        <v>147</v>
      </c>
      <c r="E372" s="185" t="s">
        <v>626</v>
      </c>
      <c r="F372" s="186" t="s">
        <v>627</v>
      </c>
      <c r="G372" s="187" t="s">
        <v>404</v>
      </c>
      <c r="H372" s="188">
        <v>1</v>
      </c>
      <c r="I372" s="189"/>
      <c r="J372" s="190">
        <f>ROUND(I372*H372,2)</f>
        <v>0</v>
      </c>
      <c r="K372" s="186" t="s">
        <v>35</v>
      </c>
      <c r="L372" s="62"/>
      <c r="M372" s="191" t="s">
        <v>35</v>
      </c>
      <c r="N372" s="192" t="s">
        <v>50</v>
      </c>
      <c r="O372" s="43"/>
      <c r="P372" s="193">
        <f>O372*H372</f>
        <v>0</v>
      </c>
      <c r="Q372" s="193">
        <v>0.02</v>
      </c>
      <c r="R372" s="193">
        <f>Q372*H372</f>
        <v>0.02</v>
      </c>
      <c r="S372" s="193">
        <v>0.02</v>
      </c>
      <c r="T372" s="194">
        <f>S372*H372</f>
        <v>0.02</v>
      </c>
      <c r="AR372" s="24" t="s">
        <v>151</v>
      </c>
      <c r="AT372" s="24" t="s">
        <v>147</v>
      </c>
      <c r="AU372" s="24" t="s">
        <v>89</v>
      </c>
      <c r="AY372" s="24" t="s">
        <v>146</v>
      </c>
      <c r="BE372" s="195">
        <f>IF(N372="základní",J372,0)</f>
        <v>0</v>
      </c>
      <c r="BF372" s="195">
        <f>IF(N372="snížená",J372,0)</f>
        <v>0</v>
      </c>
      <c r="BG372" s="195">
        <f>IF(N372="zákl. přenesená",J372,0)</f>
        <v>0</v>
      </c>
      <c r="BH372" s="195">
        <f>IF(N372="sníž. přenesená",J372,0)</f>
        <v>0</v>
      </c>
      <c r="BI372" s="195">
        <f>IF(N372="nulová",J372,0)</f>
        <v>0</v>
      </c>
      <c r="BJ372" s="24" t="s">
        <v>87</v>
      </c>
      <c r="BK372" s="195">
        <f>ROUND(I372*H372,2)</f>
        <v>0</v>
      </c>
      <c r="BL372" s="24" t="s">
        <v>151</v>
      </c>
      <c r="BM372" s="24" t="s">
        <v>628</v>
      </c>
    </row>
    <row r="373" spans="2:65" s="1" customFormat="1" ht="16.5" customHeight="1">
      <c r="B373" s="42"/>
      <c r="C373" s="184" t="s">
        <v>629</v>
      </c>
      <c r="D373" s="184" t="s">
        <v>147</v>
      </c>
      <c r="E373" s="185" t="s">
        <v>630</v>
      </c>
      <c r="F373" s="186" t="s">
        <v>631</v>
      </c>
      <c r="G373" s="187" t="s">
        <v>404</v>
      </c>
      <c r="H373" s="188">
        <v>1</v>
      </c>
      <c r="I373" s="189"/>
      <c r="J373" s="190">
        <f>ROUND(I373*H373,2)</f>
        <v>0</v>
      </c>
      <c r="K373" s="186" t="s">
        <v>35</v>
      </c>
      <c r="L373" s="62"/>
      <c r="M373" s="191" t="s">
        <v>35</v>
      </c>
      <c r="N373" s="192" t="s">
        <v>50</v>
      </c>
      <c r="O373" s="43"/>
      <c r="P373" s="193">
        <f>O373*H373</f>
        <v>0</v>
      </c>
      <c r="Q373" s="193">
        <v>0.01</v>
      </c>
      <c r="R373" s="193">
        <f>Q373*H373</f>
        <v>0.01</v>
      </c>
      <c r="S373" s="193">
        <v>0</v>
      </c>
      <c r="T373" s="194">
        <f>S373*H373</f>
        <v>0</v>
      </c>
      <c r="AR373" s="24" t="s">
        <v>151</v>
      </c>
      <c r="AT373" s="24" t="s">
        <v>147</v>
      </c>
      <c r="AU373" s="24" t="s">
        <v>89</v>
      </c>
      <c r="AY373" s="24" t="s">
        <v>146</v>
      </c>
      <c r="BE373" s="195">
        <f>IF(N373="základní",J373,0)</f>
        <v>0</v>
      </c>
      <c r="BF373" s="195">
        <f>IF(N373="snížená",J373,0)</f>
        <v>0</v>
      </c>
      <c r="BG373" s="195">
        <f>IF(N373="zákl. přenesená",J373,0)</f>
        <v>0</v>
      </c>
      <c r="BH373" s="195">
        <f>IF(N373="sníž. přenesená",J373,0)</f>
        <v>0</v>
      </c>
      <c r="BI373" s="195">
        <f>IF(N373="nulová",J373,0)</f>
        <v>0</v>
      </c>
      <c r="BJ373" s="24" t="s">
        <v>87</v>
      </c>
      <c r="BK373" s="195">
        <f>ROUND(I373*H373,2)</f>
        <v>0</v>
      </c>
      <c r="BL373" s="24" t="s">
        <v>151</v>
      </c>
      <c r="BM373" s="24" t="s">
        <v>632</v>
      </c>
    </row>
    <row r="374" spans="2:65" s="12" customFormat="1" ht="13.5">
      <c r="B374" s="220"/>
      <c r="C374" s="221"/>
      <c r="D374" s="211" t="s">
        <v>257</v>
      </c>
      <c r="E374" s="222" t="s">
        <v>35</v>
      </c>
      <c r="F374" s="223" t="s">
        <v>633</v>
      </c>
      <c r="G374" s="221"/>
      <c r="H374" s="224">
        <v>1</v>
      </c>
      <c r="I374" s="225"/>
      <c r="J374" s="221"/>
      <c r="K374" s="221"/>
      <c r="L374" s="226"/>
      <c r="M374" s="227"/>
      <c r="N374" s="228"/>
      <c r="O374" s="228"/>
      <c r="P374" s="228"/>
      <c r="Q374" s="228"/>
      <c r="R374" s="228"/>
      <c r="S374" s="228"/>
      <c r="T374" s="229"/>
      <c r="AT374" s="230" t="s">
        <v>257</v>
      </c>
      <c r="AU374" s="230" t="s">
        <v>89</v>
      </c>
      <c r="AV374" s="12" t="s">
        <v>89</v>
      </c>
      <c r="AW374" s="12" t="s">
        <v>42</v>
      </c>
      <c r="AX374" s="12" t="s">
        <v>87</v>
      </c>
      <c r="AY374" s="230" t="s">
        <v>146</v>
      </c>
    </row>
    <row r="375" spans="2:65" s="1" customFormat="1" ht="38.25" customHeight="1">
      <c r="B375" s="42"/>
      <c r="C375" s="184" t="s">
        <v>634</v>
      </c>
      <c r="D375" s="184" t="s">
        <v>147</v>
      </c>
      <c r="E375" s="185" t="s">
        <v>635</v>
      </c>
      <c r="F375" s="186" t="s">
        <v>636</v>
      </c>
      <c r="G375" s="187" t="s">
        <v>166</v>
      </c>
      <c r="H375" s="188">
        <v>50</v>
      </c>
      <c r="I375" s="189"/>
      <c r="J375" s="190">
        <f>ROUND(I375*H375,2)</f>
        <v>0</v>
      </c>
      <c r="K375" s="186" t="s">
        <v>35</v>
      </c>
      <c r="L375" s="62"/>
      <c r="M375" s="191" t="s">
        <v>35</v>
      </c>
      <c r="N375" s="192" t="s">
        <v>50</v>
      </c>
      <c r="O375" s="43"/>
      <c r="P375" s="193">
        <f>O375*H375</f>
        <v>0</v>
      </c>
      <c r="Q375" s="193">
        <v>0.01</v>
      </c>
      <c r="R375" s="193">
        <f>Q375*H375</f>
        <v>0.5</v>
      </c>
      <c r="S375" s="193">
        <v>0</v>
      </c>
      <c r="T375" s="194">
        <f>S375*H375</f>
        <v>0</v>
      </c>
      <c r="AR375" s="24" t="s">
        <v>151</v>
      </c>
      <c r="AT375" s="24" t="s">
        <v>147</v>
      </c>
      <c r="AU375" s="24" t="s">
        <v>89</v>
      </c>
      <c r="AY375" s="24" t="s">
        <v>146</v>
      </c>
      <c r="BE375" s="195">
        <f>IF(N375="základní",J375,0)</f>
        <v>0</v>
      </c>
      <c r="BF375" s="195">
        <f>IF(N375="snížená",J375,0)</f>
        <v>0</v>
      </c>
      <c r="BG375" s="195">
        <f>IF(N375="zákl. přenesená",J375,0)</f>
        <v>0</v>
      </c>
      <c r="BH375" s="195">
        <f>IF(N375="sníž. přenesená",J375,0)</f>
        <v>0</v>
      </c>
      <c r="BI375" s="195">
        <f>IF(N375="nulová",J375,0)</f>
        <v>0</v>
      </c>
      <c r="BJ375" s="24" t="s">
        <v>87</v>
      </c>
      <c r="BK375" s="195">
        <f>ROUND(I375*H375,2)</f>
        <v>0</v>
      </c>
      <c r="BL375" s="24" t="s">
        <v>151</v>
      </c>
      <c r="BM375" s="24" t="s">
        <v>637</v>
      </c>
    </row>
    <row r="376" spans="2:65" s="12" customFormat="1" ht="13.5">
      <c r="B376" s="220"/>
      <c r="C376" s="221"/>
      <c r="D376" s="211" t="s">
        <v>257</v>
      </c>
      <c r="E376" s="222" t="s">
        <v>35</v>
      </c>
      <c r="F376" s="223" t="s">
        <v>575</v>
      </c>
      <c r="G376" s="221"/>
      <c r="H376" s="224">
        <v>50</v>
      </c>
      <c r="I376" s="225"/>
      <c r="J376" s="221"/>
      <c r="K376" s="221"/>
      <c r="L376" s="226"/>
      <c r="M376" s="227"/>
      <c r="N376" s="228"/>
      <c r="O376" s="228"/>
      <c r="P376" s="228"/>
      <c r="Q376" s="228"/>
      <c r="R376" s="228"/>
      <c r="S376" s="228"/>
      <c r="T376" s="229"/>
      <c r="AT376" s="230" t="s">
        <v>257</v>
      </c>
      <c r="AU376" s="230" t="s">
        <v>89</v>
      </c>
      <c r="AV376" s="12" t="s">
        <v>89</v>
      </c>
      <c r="AW376" s="12" t="s">
        <v>42</v>
      </c>
      <c r="AX376" s="12" t="s">
        <v>87</v>
      </c>
      <c r="AY376" s="230" t="s">
        <v>146</v>
      </c>
    </row>
    <row r="377" spans="2:65" s="1" customFormat="1" ht="38.25" customHeight="1">
      <c r="B377" s="42"/>
      <c r="C377" s="184" t="s">
        <v>638</v>
      </c>
      <c r="D377" s="184" t="s">
        <v>147</v>
      </c>
      <c r="E377" s="185" t="s">
        <v>639</v>
      </c>
      <c r="F377" s="186" t="s">
        <v>640</v>
      </c>
      <c r="G377" s="187" t="s">
        <v>641</v>
      </c>
      <c r="H377" s="188">
        <v>10</v>
      </c>
      <c r="I377" s="189"/>
      <c r="J377" s="190">
        <f>ROUND(I377*H377,2)</f>
        <v>0</v>
      </c>
      <c r="K377" s="186" t="s">
        <v>35</v>
      </c>
      <c r="L377" s="62"/>
      <c r="M377" s="191" t="s">
        <v>35</v>
      </c>
      <c r="N377" s="192" t="s">
        <v>50</v>
      </c>
      <c r="O377" s="43"/>
      <c r="P377" s="193">
        <f>O377*H377</f>
        <v>0</v>
      </c>
      <c r="Q377" s="193">
        <v>0.01</v>
      </c>
      <c r="R377" s="193">
        <f>Q377*H377</f>
        <v>0.1</v>
      </c>
      <c r="S377" s="193">
        <v>0</v>
      </c>
      <c r="T377" s="194">
        <f>S377*H377</f>
        <v>0</v>
      </c>
      <c r="AR377" s="24" t="s">
        <v>151</v>
      </c>
      <c r="AT377" s="24" t="s">
        <v>147</v>
      </c>
      <c r="AU377" s="24" t="s">
        <v>89</v>
      </c>
      <c r="AY377" s="24" t="s">
        <v>146</v>
      </c>
      <c r="BE377" s="195">
        <f>IF(N377="základní",J377,0)</f>
        <v>0</v>
      </c>
      <c r="BF377" s="195">
        <f>IF(N377="snížená",J377,0)</f>
        <v>0</v>
      </c>
      <c r="BG377" s="195">
        <f>IF(N377="zákl. přenesená",J377,0)</f>
        <v>0</v>
      </c>
      <c r="BH377" s="195">
        <f>IF(N377="sníž. přenesená",J377,0)</f>
        <v>0</v>
      </c>
      <c r="BI377" s="195">
        <f>IF(N377="nulová",J377,0)</f>
        <v>0</v>
      </c>
      <c r="BJ377" s="24" t="s">
        <v>87</v>
      </c>
      <c r="BK377" s="195">
        <f>ROUND(I377*H377,2)</f>
        <v>0</v>
      </c>
      <c r="BL377" s="24" t="s">
        <v>151</v>
      </c>
      <c r="BM377" s="24" t="s">
        <v>642</v>
      </c>
    </row>
    <row r="378" spans="2:65" s="12" customFormat="1" ht="13.5">
      <c r="B378" s="220"/>
      <c r="C378" s="221"/>
      <c r="D378" s="211" t="s">
        <v>257</v>
      </c>
      <c r="E378" s="222" t="s">
        <v>35</v>
      </c>
      <c r="F378" s="223" t="s">
        <v>167</v>
      </c>
      <c r="G378" s="221"/>
      <c r="H378" s="224">
        <v>10</v>
      </c>
      <c r="I378" s="225"/>
      <c r="J378" s="221"/>
      <c r="K378" s="221"/>
      <c r="L378" s="226"/>
      <c r="M378" s="227"/>
      <c r="N378" s="228"/>
      <c r="O378" s="228"/>
      <c r="P378" s="228"/>
      <c r="Q378" s="228"/>
      <c r="R378" s="228"/>
      <c r="S378" s="228"/>
      <c r="T378" s="229"/>
      <c r="AT378" s="230" t="s">
        <v>257</v>
      </c>
      <c r="AU378" s="230" t="s">
        <v>89</v>
      </c>
      <c r="AV378" s="12" t="s">
        <v>89</v>
      </c>
      <c r="AW378" s="12" t="s">
        <v>42</v>
      </c>
      <c r="AX378" s="12" t="s">
        <v>87</v>
      </c>
      <c r="AY378" s="230" t="s">
        <v>146</v>
      </c>
    </row>
    <row r="379" spans="2:65" s="1" customFormat="1" ht="38.25" customHeight="1">
      <c r="B379" s="42"/>
      <c r="C379" s="184" t="s">
        <v>643</v>
      </c>
      <c r="D379" s="184" t="s">
        <v>147</v>
      </c>
      <c r="E379" s="185" t="s">
        <v>644</v>
      </c>
      <c r="F379" s="186" t="s">
        <v>645</v>
      </c>
      <c r="G379" s="187" t="s">
        <v>641</v>
      </c>
      <c r="H379" s="188">
        <v>10</v>
      </c>
      <c r="I379" s="189"/>
      <c r="J379" s="190">
        <f>ROUND(I379*H379,2)</f>
        <v>0</v>
      </c>
      <c r="K379" s="186" t="s">
        <v>35</v>
      </c>
      <c r="L379" s="62"/>
      <c r="M379" s="191" t="s">
        <v>35</v>
      </c>
      <c r="N379" s="192" t="s">
        <v>50</v>
      </c>
      <c r="O379" s="43"/>
      <c r="P379" s="193">
        <f>O379*H379</f>
        <v>0</v>
      </c>
      <c r="Q379" s="193">
        <v>0.01</v>
      </c>
      <c r="R379" s="193">
        <f>Q379*H379</f>
        <v>0.1</v>
      </c>
      <c r="S379" s="193">
        <v>0</v>
      </c>
      <c r="T379" s="194">
        <f>S379*H379</f>
        <v>0</v>
      </c>
      <c r="AR379" s="24" t="s">
        <v>151</v>
      </c>
      <c r="AT379" s="24" t="s">
        <v>147</v>
      </c>
      <c r="AU379" s="24" t="s">
        <v>89</v>
      </c>
      <c r="AY379" s="24" t="s">
        <v>146</v>
      </c>
      <c r="BE379" s="195">
        <f>IF(N379="základní",J379,0)</f>
        <v>0</v>
      </c>
      <c r="BF379" s="195">
        <f>IF(N379="snížená",J379,0)</f>
        <v>0</v>
      </c>
      <c r="BG379" s="195">
        <f>IF(N379="zákl. přenesená",J379,0)</f>
        <v>0</v>
      </c>
      <c r="BH379" s="195">
        <f>IF(N379="sníž. přenesená",J379,0)</f>
        <v>0</v>
      </c>
      <c r="BI379" s="195">
        <f>IF(N379="nulová",J379,0)</f>
        <v>0</v>
      </c>
      <c r="BJ379" s="24" t="s">
        <v>87</v>
      </c>
      <c r="BK379" s="195">
        <f>ROUND(I379*H379,2)</f>
        <v>0</v>
      </c>
      <c r="BL379" s="24" t="s">
        <v>151</v>
      </c>
      <c r="BM379" s="24" t="s">
        <v>646</v>
      </c>
    </row>
    <row r="380" spans="2:65" s="1" customFormat="1" ht="38.25" customHeight="1">
      <c r="B380" s="42"/>
      <c r="C380" s="184" t="s">
        <v>647</v>
      </c>
      <c r="D380" s="184" t="s">
        <v>147</v>
      </c>
      <c r="E380" s="185" t="s">
        <v>648</v>
      </c>
      <c r="F380" s="186" t="s">
        <v>649</v>
      </c>
      <c r="G380" s="187" t="s">
        <v>166</v>
      </c>
      <c r="H380" s="188">
        <v>50</v>
      </c>
      <c r="I380" s="189"/>
      <c r="J380" s="190">
        <f>ROUND(I380*H380,2)</f>
        <v>0</v>
      </c>
      <c r="K380" s="186" t="s">
        <v>35</v>
      </c>
      <c r="L380" s="62"/>
      <c r="M380" s="191" t="s">
        <v>35</v>
      </c>
      <c r="N380" s="192" t="s">
        <v>50</v>
      </c>
      <c r="O380" s="43"/>
      <c r="P380" s="193">
        <f>O380*H380</f>
        <v>0</v>
      </c>
      <c r="Q380" s="193">
        <v>0.01</v>
      </c>
      <c r="R380" s="193">
        <f>Q380*H380</f>
        <v>0.5</v>
      </c>
      <c r="S380" s="193">
        <v>0</v>
      </c>
      <c r="T380" s="194">
        <f>S380*H380</f>
        <v>0</v>
      </c>
      <c r="AR380" s="24" t="s">
        <v>151</v>
      </c>
      <c r="AT380" s="24" t="s">
        <v>147</v>
      </c>
      <c r="AU380" s="24" t="s">
        <v>89</v>
      </c>
      <c r="AY380" s="24" t="s">
        <v>146</v>
      </c>
      <c r="BE380" s="195">
        <f>IF(N380="základní",J380,0)</f>
        <v>0</v>
      </c>
      <c r="BF380" s="195">
        <f>IF(N380="snížená",J380,0)</f>
        <v>0</v>
      </c>
      <c r="BG380" s="195">
        <f>IF(N380="zákl. přenesená",J380,0)</f>
        <v>0</v>
      </c>
      <c r="BH380" s="195">
        <f>IF(N380="sníž. přenesená",J380,0)</f>
        <v>0</v>
      </c>
      <c r="BI380" s="195">
        <f>IF(N380="nulová",J380,0)</f>
        <v>0</v>
      </c>
      <c r="BJ380" s="24" t="s">
        <v>87</v>
      </c>
      <c r="BK380" s="195">
        <f>ROUND(I380*H380,2)</f>
        <v>0</v>
      </c>
      <c r="BL380" s="24" t="s">
        <v>151</v>
      </c>
      <c r="BM380" s="24" t="s">
        <v>650</v>
      </c>
    </row>
    <row r="381" spans="2:65" s="12" customFormat="1" ht="13.5">
      <c r="B381" s="220"/>
      <c r="C381" s="221"/>
      <c r="D381" s="211" t="s">
        <v>257</v>
      </c>
      <c r="E381" s="222" t="s">
        <v>35</v>
      </c>
      <c r="F381" s="223" t="s">
        <v>575</v>
      </c>
      <c r="G381" s="221"/>
      <c r="H381" s="224">
        <v>50</v>
      </c>
      <c r="I381" s="225"/>
      <c r="J381" s="221"/>
      <c r="K381" s="221"/>
      <c r="L381" s="226"/>
      <c r="M381" s="227"/>
      <c r="N381" s="228"/>
      <c r="O381" s="228"/>
      <c r="P381" s="228"/>
      <c r="Q381" s="228"/>
      <c r="R381" s="228"/>
      <c r="S381" s="228"/>
      <c r="T381" s="229"/>
      <c r="AT381" s="230" t="s">
        <v>257</v>
      </c>
      <c r="AU381" s="230" t="s">
        <v>89</v>
      </c>
      <c r="AV381" s="12" t="s">
        <v>89</v>
      </c>
      <c r="AW381" s="12" t="s">
        <v>42</v>
      </c>
      <c r="AX381" s="12" t="s">
        <v>87</v>
      </c>
      <c r="AY381" s="230" t="s">
        <v>146</v>
      </c>
    </row>
    <row r="382" spans="2:65" s="1" customFormat="1" ht="38.25" customHeight="1">
      <c r="B382" s="42"/>
      <c r="C382" s="184" t="s">
        <v>651</v>
      </c>
      <c r="D382" s="184" t="s">
        <v>147</v>
      </c>
      <c r="E382" s="185" t="s">
        <v>652</v>
      </c>
      <c r="F382" s="186" t="s">
        <v>653</v>
      </c>
      <c r="G382" s="187" t="s">
        <v>641</v>
      </c>
      <c r="H382" s="188">
        <v>10</v>
      </c>
      <c r="I382" s="189"/>
      <c r="J382" s="190">
        <f>ROUND(I382*H382,2)</f>
        <v>0</v>
      </c>
      <c r="K382" s="186" t="s">
        <v>35</v>
      </c>
      <c r="L382" s="62"/>
      <c r="M382" s="191" t="s">
        <v>35</v>
      </c>
      <c r="N382" s="192" t="s">
        <v>50</v>
      </c>
      <c r="O382" s="43"/>
      <c r="P382" s="193">
        <f>O382*H382</f>
        <v>0</v>
      </c>
      <c r="Q382" s="193">
        <v>0.01</v>
      </c>
      <c r="R382" s="193">
        <f>Q382*H382</f>
        <v>0.1</v>
      </c>
      <c r="S382" s="193">
        <v>0</v>
      </c>
      <c r="T382" s="194">
        <f>S382*H382</f>
        <v>0</v>
      </c>
      <c r="AR382" s="24" t="s">
        <v>151</v>
      </c>
      <c r="AT382" s="24" t="s">
        <v>147</v>
      </c>
      <c r="AU382" s="24" t="s">
        <v>89</v>
      </c>
      <c r="AY382" s="24" t="s">
        <v>146</v>
      </c>
      <c r="BE382" s="195">
        <f>IF(N382="základní",J382,0)</f>
        <v>0</v>
      </c>
      <c r="BF382" s="195">
        <f>IF(N382="snížená",J382,0)</f>
        <v>0</v>
      </c>
      <c r="BG382" s="195">
        <f>IF(N382="zákl. přenesená",J382,0)</f>
        <v>0</v>
      </c>
      <c r="BH382" s="195">
        <f>IF(N382="sníž. přenesená",J382,0)</f>
        <v>0</v>
      </c>
      <c r="BI382" s="195">
        <f>IF(N382="nulová",J382,0)</f>
        <v>0</v>
      </c>
      <c r="BJ382" s="24" t="s">
        <v>87</v>
      </c>
      <c r="BK382" s="195">
        <f>ROUND(I382*H382,2)</f>
        <v>0</v>
      </c>
      <c r="BL382" s="24" t="s">
        <v>151</v>
      </c>
      <c r="BM382" s="24" t="s">
        <v>654</v>
      </c>
    </row>
    <row r="383" spans="2:65" s="12" customFormat="1" ht="13.5">
      <c r="B383" s="220"/>
      <c r="C383" s="221"/>
      <c r="D383" s="211" t="s">
        <v>257</v>
      </c>
      <c r="E383" s="222" t="s">
        <v>35</v>
      </c>
      <c r="F383" s="223" t="s">
        <v>167</v>
      </c>
      <c r="G383" s="221"/>
      <c r="H383" s="224">
        <v>10</v>
      </c>
      <c r="I383" s="225"/>
      <c r="J383" s="221"/>
      <c r="K383" s="221"/>
      <c r="L383" s="226"/>
      <c r="M383" s="227"/>
      <c r="N383" s="228"/>
      <c r="O383" s="228"/>
      <c r="P383" s="228"/>
      <c r="Q383" s="228"/>
      <c r="R383" s="228"/>
      <c r="S383" s="228"/>
      <c r="T383" s="229"/>
      <c r="AT383" s="230" t="s">
        <v>257</v>
      </c>
      <c r="AU383" s="230" t="s">
        <v>89</v>
      </c>
      <c r="AV383" s="12" t="s">
        <v>89</v>
      </c>
      <c r="AW383" s="12" t="s">
        <v>42</v>
      </c>
      <c r="AX383" s="12" t="s">
        <v>87</v>
      </c>
      <c r="AY383" s="230" t="s">
        <v>146</v>
      </c>
    </row>
    <row r="384" spans="2:65" s="1" customFormat="1" ht="38.25" customHeight="1">
      <c r="B384" s="42"/>
      <c r="C384" s="184" t="s">
        <v>655</v>
      </c>
      <c r="D384" s="184" t="s">
        <v>147</v>
      </c>
      <c r="E384" s="185" t="s">
        <v>656</v>
      </c>
      <c r="F384" s="186" t="s">
        <v>657</v>
      </c>
      <c r="G384" s="187" t="s">
        <v>641</v>
      </c>
      <c r="H384" s="188">
        <v>8</v>
      </c>
      <c r="I384" s="189"/>
      <c r="J384" s="190">
        <f>ROUND(I384*H384,2)</f>
        <v>0</v>
      </c>
      <c r="K384" s="186" t="s">
        <v>35</v>
      </c>
      <c r="L384" s="62"/>
      <c r="M384" s="191" t="s">
        <v>35</v>
      </c>
      <c r="N384" s="192" t="s">
        <v>50</v>
      </c>
      <c r="O384" s="43"/>
      <c r="P384" s="193">
        <f>O384*H384</f>
        <v>0</v>
      </c>
      <c r="Q384" s="193">
        <v>0.01</v>
      </c>
      <c r="R384" s="193">
        <f>Q384*H384</f>
        <v>0.08</v>
      </c>
      <c r="S384" s="193">
        <v>0</v>
      </c>
      <c r="T384" s="194">
        <f>S384*H384</f>
        <v>0</v>
      </c>
      <c r="AR384" s="24" t="s">
        <v>151</v>
      </c>
      <c r="AT384" s="24" t="s">
        <v>147</v>
      </c>
      <c r="AU384" s="24" t="s">
        <v>89</v>
      </c>
      <c r="AY384" s="24" t="s">
        <v>146</v>
      </c>
      <c r="BE384" s="195">
        <f>IF(N384="základní",J384,0)</f>
        <v>0</v>
      </c>
      <c r="BF384" s="195">
        <f>IF(N384="snížená",J384,0)</f>
        <v>0</v>
      </c>
      <c r="BG384" s="195">
        <f>IF(N384="zákl. přenesená",J384,0)</f>
        <v>0</v>
      </c>
      <c r="BH384" s="195">
        <f>IF(N384="sníž. přenesená",J384,0)</f>
        <v>0</v>
      </c>
      <c r="BI384" s="195">
        <f>IF(N384="nulová",J384,0)</f>
        <v>0</v>
      </c>
      <c r="BJ384" s="24" t="s">
        <v>87</v>
      </c>
      <c r="BK384" s="195">
        <f>ROUND(I384*H384,2)</f>
        <v>0</v>
      </c>
      <c r="BL384" s="24" t="s">
        <v>151</v>
      </c>
      <c r="BM384" s="24" t="s">
        <v>658</v>
      </c>
    </row>
    <row r="385" spans="2:65" s="12" customFormat="1" ht="13.5">
      <c r="B385" s="220"/>
      <c r="C385" s="221"/>
      <c r="D385" s="211" t="s">
        <v>257</v>
      </c>
      <c r="E385" s="222" t="s">
        <v>35</v>
      </c>
      <c r="F385" s="223" t="s">
        <v>162</v>
      </c>
      <c r="G385" s="221"/>
      <c r="H385" s="224">
        <v>8</v>
      </c>
      <c r="I385" s="225"/>
      <c r="J385" s="221"/>
      <c r="K385" s="221"/>
      <c r="L385" s="226"/>
      <c r="M385" s="227"/>
      <c r="N385" s="228"/>
      <c r="O385" s="228"/>
      <c r="P385" s="228"/>
      <c r="Q385" s="228"/>
      <c r="R385" s="228"/>
      <c r="S385" s="228"/>
      <c r="T385" s="229"/>
      <c r="AT385" s="230" t="s">
        <v>257</v>
      </c>
      <c r="AU385" s="230" t="s">
        <v>89</v>
      </c>
      <c r="AV385" s="12" t="s">
        <v>89</v>
      </c>
      <c r="AW385" s="12" t="s">
        <v>42</v>
      </c>
      <c r="AX385" s="12" t="s">
        <v>87</v>
      </c>
      <c r="AY385" s="230" t="s">
        <v>146</v>
      </c>
    </row>
    <row r="386" spans="2:65" s="1" customFormat="1" ht="38.25" customHeight="1">
      <c r="B386" s="42"/>
      <c r="C386" s="184" t="s">
        <v>659</v>
      </c>
      <c r="D386" s="184" t="s">
        <v>147</v>
      </c>
      <c r="E386" s="185" t="s">
        <v>660</v>
      </c>
      <c r="F386" s="186" t="s">
        <v>661</v>
      </c>
      <c r="G386" s="187" t="s">
        <v>166</v>
      </c>
      <c r="H386" s="188">
        <v>1196</v>
      </c>
      <c r="I386" s="189"/>
      <c r="J386" s="190">
        <f>ROUND(I386*H386,2)</f>
        <v>0</v>
      </c>
      <c r="K386" s="186" t="s">
        <v>35</v>
      </c>
      <c r="L386" s="62"/>
      <c r="M386" s="191" t="s">
        <v>35</v>
      </c>
      <c r="N386" s="192" t="s">
        <v>50</v>
      </c>
      <c r="O386" s="43"/>
      <c r="P386" s="193">
        <f>O386*H386</f>
        <v>0</v>
      </c>
      <c r="Q386" s="193">
        <v>0.01</v>
      </c>
      <c r="R386" s="193">
        <f>Q386*H386</f>
        <v>11.96</v>
      </c>
      <c r="S386" s="193">
        <v>0</v>
      </c>
      <c r="T386" s="194">
        <f>S386*H386</f>
        <v>0</v>
      </c>
      <c r="AR386" s="24" t="s">
        <v>151</v>
      </c>
      <c r="AT386" s="24" t="s">
        <v>147</v>
      </c>
      <c r="AU386" s="24" t="s">
        <v>89</v>
      </c>
      <c r="AY386" s="24" t="s">
        <v>146</v>
      </c>
      <c r="BE386" s="195">
        <f>IF(N386="základní",J386,0)</f>
        <v>0</v>
      </c>
      <c r="BF386" s="195">
        <f>IF(N386="snížená",J386,0)</f>
        <v>0</v>
      </c>
      <c r="BG386" s="195">
        <f>IF(N386="zákl. přenesená",J386,0)</f>
        <v>0</v>
      </c>
      <c r="BH386" s="195">
        <f>IF(N386="sníž. přenesená",J386,0)</f>
        <v>0</v>
      </c>
      <c r="BI386" s="195">
        <f>IF(N386="nulová",J386,0)</f>
        <v>0</v>
      </c>
      <c r="BJ386" s="24" t="s">
        <v>87</v>
      </c>
      <c r="BK386" s="195">
        <f>ROUND(I386*H386,2)</f>
        <v>0</v>
      </c>
      <c r="BL386" s="24" t="s">
        <v>151</v>
      </c>
      <c r="BM386" s="24" t="s">
        <v>662</v>
      </c>
    </row>
    <row r="387" spans="2:65" s="12" customFormat="1" ht="13.5">
      <c r="B387" s="220"/>
      <c r="C387" s="221"/>
      <c r="D387" s="211" t="s">
        <v>257</v>
      </c>
      <c r="E387" s="222" t="s">
        <v>35</v>
      </c>
      <c r="F387" s="223" t="s">
        <v>663</v>
      </c>
      <c r="G387" s="221"/>
      <c r="H387" s="224">
        <v>248</v>
      </c>
      <c r="I387" s="225"/>
      <c r="J387" s="221"/>
      <c r="K387" s="221"/>
      <c r="L387" s="226"/>
      <c r="M387" s="227"/>
      <c r="N387" s="228"/>
      <c r="O387" s="228"/>
      <c r="P387" s="228"/>
      <c r="Q387" s="228"/>
      <c r="R387" s="228"/>
      <c r="S387" s="228"/>
      <c r="T387" s="229"/>
      <c r="AT387" s="230" t="s">
        <v>257</v>
      </c>
      <c r="AU387" s="230" t="s">
        <v>89</v>
      </c>
      <c r="AV387" s="12" t="s">
        <v>89</v>
      </c>
      <c r="AW387" s="12" t="s">
        <v>42</v>
      </c>
      <c r="AX387" s="12" t="s">
        <v>79</v>
      </c>
      <c r="AY387" s="230" t="s">
        <v>146</v>
      </c>
    </row>
    <row r="388" spans="2:65" s="12" customFormat="1" ht="13.5">
      <c r="B388" s="220"/>
      <c r="C388" s="221"/>
      <c r="D388" s="211" t="s">
        <v>257</v>
      </c>
      <c r="E388" s="222" t="s">
        <v>35</v>
      </c>
      <c r="F388" s="223" t="s">
        <v>664</v>
      </c>
      <c r="G388" s="221"/>
      <c r="H388" s="224">
        <v>948</v>
      </c>
      <c r="I388" s="225"/>
      <c r="J388" s="221"/>
      <c r="K388" s="221"/>
      <c r="L388" s="226"/>
      <c r="M388" s="227"/>
      <c r="N388" s="228"/>
      <c r="O388" s="228"/>
      <c r="P388" s="228"/>
      <c r="Q388" s="228"/>
      <c r="R388" s="228"/>
      <c r="S388" s="228"/>
      <c r="T388" s="229"/>
      <c r="AT388" s="230" t="s">
        <v>257</v>
      </c>
      <c r="AU388" s="230" t="s">
        <v>89</v>
      </c>
      <c r="AV388" s="12" t="s">
        <v>89</v>
      </c>
      <c r="AW388" s="12" t="s">
        <v>42</v>
      </c>
      <c r="AX388" s="12" t="s">
        <v>79</v>
      </c>
      <c r="AY388" s="230" t="s">
        <v>146</v>
      </c>
    </row>
    <row r="389" spans="2:65" s="14" customFormat="1" ht="13.5">
      <c r="B389" s="242"/>
      <c r="C389" s="243"/>
      <c r="D389" s="211" t="s">
        <v>257</v>
      </c>
      <c r="E389" s="244" t="s">
        <v>35</v>
      </c>
      <c r="F389" s="245" t="s">
        <v>278</v>
      </c>
      <c r="G389" s="243"/>
      <c r="H389" s="246">
        <v>1196</v>
      </c>
      <c r="I389" s="247"/>
      <c r="J389" s="243"/>
      <c r="K389" s="243"/>
      <c r="L389" s="248"/>
      <c r="M389" s="249"/>
      <c r="N389" s="250"/>
      <c r="O389" s="250"/>
      <c r="P389" s="250"/>
      <c r="Q389" s="250"/>
      <c r="R389" s="250"/>
      <c r="S389" s="250"/>
      <c r="T389" s="251"/>
      <c r="AT389" s="252" t="s">
        <v>257</v>
      </c>
      <c r="AU389" s="252" t="s">
        <v>89</v>
      </c>
      <c r="AV389" s="14" t="s">
        <v>151</v>
      </c>
      <c r="AW389" s="14" t="s">
        <v>42</v>
      </c>
      <c r="AX389" s="14" t="s">
        <v>87</v>
      </c>
      <c r="AY389" s="252" t="s">
        <v>146</v>
      </c>
    </row>
    <row r="390" spans="2:65" s="1" customFormat="1" ht="38.25" customHeight="1">
      <c r="B390" s="42"/>
      <c r="C390" s="184" t="s">
        <v>665</v>
      </c>
      <c r="D390" s="184" t="s">
        <v>147</v>
      </c>
      <c r="E390" s="185" t="s">
        <v>666</v>
      </c>
      <c r="F390" s="186" t="s">
        <v>667</v>
      </c>
      <c r="G390" s="187" t="s">
        <v>641</v>
      </c>
      <c r="H390" s="188">
        <v>30</v>
      </c>
      <c r="I390" s="189"/>
      <c r="J390" s="190">
        <f>ROUND(I390*H390,2)</f>
        <v>0</v>
      </c>
      <c r="K390" s="186" t="s">
        <v>35</v>
      </c>
      <c r="L390" s="62"/>
      <c r="M390" s="191" t="s">
        <v>35</v>
      </c>
      <c r="N390" s="192" t="s">
        <v>50</v>
      </c>
      <c r="O390" s="43"/>
      <c r="P390" s="193">
        <f>O390*H390</f>
        <v>0</v>
      </c>
      <c r="Q390" s="193">
        <v>0.01</v>
      </c>
      <c r="R390" s="193">
        <f>Q390*H390</f>
        <v>0.3</v>
      </c>
      <c r="S390" s="193">
        <v>0</v>
      </c>
      <c r="T390" s="194">
        <f>S390*H390</f>
        <v>0</v>
      </c>
      <c r="AR390" s="24" t="s">
        <v>151</v>
      </c>
      <c r="AT390" s="24" t="s">
        <v>147</v>
      </c>
      <c r="AU390" s="24" t="s">
        <v>89</v>
      </c>
      <c r="AY390" s="24" t="s">
        <v>146</v>
      </c>
      <c r="BE390" s="195">
        <f>IF(N390="základní",J390,0)</f>
        <v>0</v>
      </c>
      <c r="BF390" s="195">
        <f>IF(N390="snížená",J390,0)</f>
        <v>0</v>
      </c>
      <c r="BG390" s="195">
        <f>IF(N390="zákl. přenesená",J390,0)</f>
        <v>0</v>
      </c>
      <c r="BH390" s="195">
        <f>IF(N390="sníž. přenesená",J390,0)</f>
        <v>0</v>
      </c>
      <c r="BI390" s="195">
        <f>IF(N390="nulová",J390,0)</f>
        <v>0</v>
      </c>
      <c r="BJ390" s="24" t="s">
        <v>87</v>
      </c>
      <c r="BK390" s="195">
        <f>ROUND(I390*H390,2)</f>
        <v>0</v>
      </c>
      <c r="BL390" s="24" t="s">
        <v>151</v>
      </c>
      <c r="BM390" s="24" t="s">
        <v>668</v>
      </c>
    </row>
    <row r="391" spans="2:65" s="12" customFormat="1" ht="13.5">
      <c r="B391" s="220"/>
      <c r="C391" s="221"/>
      <c r="D391" s="211" t="s">
        <v>257</v>
      </c>
      <c r="E391" s="222" t="s">
        <v>35</v>
      </c>
      <c r="F391" s="223" t="s">
        <v>208</v>
      </c>
      <c r="G391" s="221"/>
      <c r="H391" s="224">
        <v>30</v>
      </c>
      <c r="I391" s="225"/>
      <c r="J391" s="221"/>
      <c r="K391" s="221"/>
      <c r="L391" s="226"/>
      <c r="M391" s="227"/>
      <c r="N391" s="228"/>
      <c r="O391" s="228"/>
      <c r="P391" s="228"/>
      <c r="Q391" s="228"/>
      <c r="R391" s="228"/>
      <c r="S391" s="228"/>
      <c r="T391" s="229"/>
      <c r="AT391" s="230" t="s">
        <v>257</v>
      </c>
      <c r="AU391" s="230" t="s">
        <v>89</v>
      </c>
      <c r="AV391" s="12" t="s">
        <v>89</v>
      </c>
      <c r="AW391" s="12" t="s">
        <v>42</v>
      </c>
      <c r="AX391" s="12" t="s">
        <v>87</v>
      </c>
      <c r="AY391" s="230" t="s">
        <v>146</v>
      </c>
    </row>
    <row r="392" spans="2:65" s="9" customFormat="1" ht="29.85" customHeight="1">
      <c r="B392" s="170"/>
      <c r="C392" s="171"/>
      <c r="D392" s="172" t="s">
        <v>78</v>
      </c>
      <c r="E392" s="207" t="s">
        <v>669</v>
      </c>
      <c r="F392" s="207" t="s">
        <v>670</v>
      </c>
      <c r="G392" s="171"/>
      <c r="H392" s="171"/>
      <c r="I392" s="174"/>
      <c r="J392" s="208">
        <f>BK392</f>
        <v>0</v>
      </c>
      <c r="K392" s="171"/>
      <c r="L392" s="176"/>
      <c r="M392" s="177"/>
      <c r="N392" s="178"/>
      <c r="O392" s="178"/>
      <c r="P392" s="179">
        <f>SUM(P393:P400)</f>
        <v>0</v>
      </c>
      <c r="Q392" s="178"/>
      <c r="R392" s="179">
        <f>SUM(R393:R400)</f>
        <v>0</v>
      </c>
      <c r="S392" s="178"/>
      <c r="T392" s="180">
        <f>SUM(T393:T400)</f>
        <v>0</v>
      </c>
      <c r="AR392" s="181" t="s">
        <v>87</v>
      </c>
      <c r="AT392" s="182" t="s">
        <v>78</v>
      </c>
      <c r="AU392" s="182" t="s">
        <v>87</v>
      </c>
      <c r="AY392" s="181" t="s">
        <v>146</v>
      </c>
      <c r="BK392" s="183">
        <f>SUM(BK393:BK400)</f>
        <v>0</v>
      </c>
    </row>
    <row r="393" spans="2:65" s="1" customFormat="1" ht="38.25" customHeight="1">
      <c r="B393" s="42"/>
      <c r="C393" s="184" t="s">
        <v>671</v>
      </c>
      <c r="D393" s="184" t="s">
        <v>147</v>
      </c>
      <c r="E393" s="185" t="s">
        <v>672</v>
      </c>
      <c r="F393" s="186" t="s">
        <v>673</v>
      </c>
      <c r="G393" s="187" t="s">
        <v>404</v>
      </c>
      <c r="H393" s="188">
        <v>1</v>
      </c>
      <c r="I393" s="189"/>
      <c r="J393" s="190">
        <f>ROUND(I393*H393,2)</f>
        <v>0</v>
      </c>
      <c r="K393" s="186" t="s">
        <v>35</v>
      </c>
      <c r="L393" s="62"/>
      <c r="M393" s="191" t="s">
        <v>35</v>
      </c>
      <c r="N393" s="192" t="s">
        <v>50</v>
      </c>
      <c r="O393" s="43"/>
      <c r="P393" s="193">
        <f>O393*H393</f>
        <v>0</v>
      </c>
      <c r="Q393" s="193">
        <v>0</v>
      </c>
      <c r="R393" s="193">
        <f>Q393*H393</f>
        <v>0</v>
      </c>
      <c r="S393" s="193">
        <v>0</v>
      </c>
      <c r="T393" s="194">
        <f>S393*H393</f>
        <v>0</v>
      </c>
      <c r="AR393" s="24" t="s">
        <v>151</v>
      </c>
      <c r="AT393" s="24" t="s">
        <v>147</v>
      </c>
      <c r="AU393" s="24" t="s">
        <v>89</v>
      </c>
      <c r="AY393" s="24" t="s">
        <v>146</v>
      </c>
      <c r="BE393" s="195">
        <f>IF(N393="základní",J393,0)</f>
        <v>0</v>
      </c>
      <c r="BF393" s="195">
        <f>IF(N393="snížená",J393,0)</f>
        <v>0</v>
      </c>
      <c r="BG393" s="195">
        <f>IF(N393="zákl. přenesená",J393,0)</f>
        <v>0</v>
      </c>
      <c r="BH393" s="195">
        <f>IF(N393="sníž. přenesená",J393,0)</f>
        <v>0</v>
      </c>
      <c r="BI393" s="195">
        <f>IF(N393="nulová",J393,0)</f>
        <v>0</v>
      </c>
      <c r="BJ393" s="24" t="s">
        <v>87</v>
      </c>
      <c r="BK393" s="195">
        <f>ROUND(I393*H393,2)</f>
        <v>0</v>
      </c>
      <c r="BL393" s="24" t="s">
        <v>151</v>
      </c>
      <c r="BM393" s="24" t="s">
        <v>674</v>
      </c>
    </row>
    <row r="394" spans="2:65" s="1" customFormat="1" ht="27">
      <c r="B394" s="42"/>
      <c r="C394" s="64"/>
      <c r="D394" s="211" t="s">
        <v>365</v>
      </c>
      <c r="E394" s="64"/>
      <c r="F394" s="263" t="s">
        <v>675</v>
      </c>
      <c r="G394" s="64"/>
      <c r="H394" s="64"/>
      <c r="I394" s="157"/>
      <c r="J394" s="64"/>
      <c r="K394" s="64"/>
      <c r="L394" s="62"/>
      <c r="M394" s="264"/>
      <c r="N394" s="43"/>
      <c r="O394" s="43"/>
      <c r="P394" s="43"/>
      <c r="Q394" s="43"/>
      <c r="R394" s="43"/>
      <c r="S394" s="43"/>
      <c r="T394" s="79"/>
      <c r="AT394" s="24" t="s">
        <v>365</v>
      </c>
      <c r="AU394" s="24" t="s">
        <v>89</v>
      </c>
    </row>
    <row r="395" spans="2:65" s="1" customFormat="1" ht="38.25" customHeight="1">
      <c r="B395" s="42"/>
      <c r="C395" s="184" t="s">
        <v>676</v>
      </c>
      <c r="D395" s="184" t="s">
        <v>147</v>
      </c>
      <c r="E395" s="185" t="s">
        <v>677</v>
      </c>
      <c r="F395" s="186" t="s">
        <v>678</v>
      </c>
      <c r="G395" s="187" t="s">
        <v>404</v>
      </c>
      <c r="H395" s="188">
        <v>1</v>
      </c>
      <c r="I395" s="189"/>
      <c r="J395" s="190">
        <f>ROUND(I395*H395,2)</f>
        <v>0</v>
      </c>
      <c r="K395" s="186" t="s">
        <v>35</v>
      </c>
      <c r="L395" s="62"/>
      <c r="M395" s="191" t="s">
        <v>35</v>
      </c>
      <c r="N395" s="192" t="s">
        <v>50</v>
      </c>
      <c r="O395" s="43"/>
      <c r="P395" s="193">
        <f>O395*H395</f>
        <v>0</v>
      </c>
      <c r="Q395" s="193">
        <v>0</v>
      </c>
      <c r="R395" s="193">
        <f>Q395*H395</f>
        <v>0</v>
      </c>
      <c r="S395" s="193">
        <v>0</v>
      </c>
      <c r="T395" s="194">
        <f>S395*H395</f>
        <v>0</v>
      </c>
      <c r="AR395" s="24" t="s">
        <v>151</v>
      </c>
      <c r="AT395" s="24" t="s">
        <v>147</v>
      </c>
      <c r="AU395" s="24" t="s">
        <v>89</v>
      </c>
      <c r="AY395" s="24" t="s">
        <v>146</v>
      </c>
      <c r="BE395" s="195">
        <f>IF(N395="základní",J395,0)</f>
        <v>0</v>
      </c>
      <c r="BF395" s="195">
        <f>IF(N395="snížená",J395,0)</f>
        <v>0</v>
      </c>
      <c r="BG395" s="195">
        <f>IF(N395="zákl. přenesená",J395,0)</f>
        <v>0</v>
      </c>
      <c r="BH395" s="195">
        <f>IF(N395="sníž. přenesená",J395,0)</f>
        <v>0</v>
      </c>
      <c r="BI395" s="195">
        <f>IF(N395="nulová",J395,0)</f>
        <v>0</v>
      </c>
      <c r="BJ395" s="24" t="s">
        <v>87</v>
      </c>
      <c r="BK395" s="195">
        <f>ROUND(I395*H395,2)</f>
        <v>0</v>
      </c>
      <c r="BL395" s="24" t="s">
        <v>151</v>
      </c>
      <c r="BM395" s="24" t="s">
        <v>679</v>
      </c>
    </row>
    <row r="396" spans="2:65" s="1" customFormat="1" ht="27">
      <c r="B396" s="42"/>
      <c r="C396" s="64"/>
      <c r="D396" s="211" t="s">
        <v>365</v>
      </c>
      <c r="E396" s="64"/>
      <c r="F396" s="263" t="s">
        <v>675</v>
      </c>
      <c r="G396" s="64"/>
      <c r="H396" s="64"/>
      <c r="I396" s="157"/>
      <c r="J396" s="64"/>
      <c r="K396" s="64"/>
      <c r="L396" s="62"/>
      <c r="M396" s="264"/>
      <c r="N396" s="43"/>
      <c r="O396" s="43"/>
      <c r="P396" s="43"/>
      <c r="Q396" s="43"/>
      <c r="R396" s="43"/>
      <c r="S396" s="43"/>
      <c r="T396" s="79"/>
      <c r="AT396" s="24" t="s">
        <v>365</v>
      </c>
      <c r="AU396" s="24" t="s">
        <v>89</v>
      </c>
    </row>
    <row r="397" spans="2:65" s="1" customFormat="1" ht="51" customHeight="1">
      <c r="B397" s="42"/>
      <c r="C397" s="184" t="s">
        <v>680</v>
      </c>
      <c r="D397" s="184" t="s">
        <v>147</v>
      </c>
      <c r="E397" s="185" t="s">
        <v>681</v>
      </c>
      <c r="F397" s="186" t="s">
        <v>682</v>
      </c>
      <c r="G397" s="187" t="s">
        <v>404</v>
      </c>
      <c r="H397" s="188">
        <v>1</v>
      </c>
      <c r="I397" s="189"/>
      <c r="J397" s="190">
        <f>ROUND(I397*H397,2)</f>
        <v>0</v>
      </c>
      <c r="K397" s="186" t="s">
        <v>35</v>
      </c>
      <c r="L397" s="62"/>
      <c r="M397" s="191" t="s">
        <v>35</v>
      </c>
      <c r="N397" s="192" t="s">
        <v>50</v>
      </c>
      <c r="O397" s="43"/>
      <c r="P397" s="193">
        <f>O397*H397</f>
        <v>0</v>
      </c>
      <c r="Q397" s="193">
        <v>0</v>
      </c>
      <c r="R397" s="193">
        <f>Q397*H397</f>
        <v>0</v>
      </c>
      <c r="S397" s="193">
        <v>0</v>
      </c>
      <c r="T397" s="194">
        <f>S397*H397</f>
        <v>0</v>
      </c>
      <c r="AR397" s="24" t="s">
        <v>151</v>
      </c>
      <c r="AT397" s="24" t="s">
        <v>147</v>
      </c>
      <c r="AU397" s="24" t="s">
        <v>89</v>
      </c>
      <c r="AY397" s="24" t="s">
        <v>146</v>
      </c>
      <c r="BE397" s="195">
        <f>IF(N397="základní",J397,0)</f>
        <v>0</v>
      </c>
      <c r="BF397" s="195">
        <f>IF(N397="snížená",J397,0)</f>
        <v>0</v>
      </c>
      <c r="BG397" s="195">
        <f>IF(N397="zákl. přenesená",J397,0)</f>
        <v>0</v>
      </c>
      <c r="BH397" s="195">
        <f>IF(N397="sníž. přenesená",J397,0)</f>
        <v>0</v>
      </c>
      <c r="BI397" s="195">
        <f>IF(N397="nulová",J397,0)</f>
        <v>0</v>
      </c>
      <c r="BJ397" s="24" t="s">
        <v>87</v>
      </c>
      <c r="BK397" s="195">
        <f>ROUND(I397*H397,2)</f>
        <v>0</v>
      </c>
      <c r="BL397" s="24" t="s">
        <v>151</v>
      </c>
      <c r="BM397" s="24" t="s">
        <v>683</v>
      </c>
    </row>
    <row r="398" spans="2:65" s="1" customFormat="1" ht="27">
      <c r="B398" s="42"/>
      <c r="C398" s="64"/>
      <c r="D398" s="211" t="s">
        <v>365</v>
      </c>
      <c r="E398" s="64"/>
      <c r="F398" s="263" t="s">
        <v>675</v>
      </c>
      <c r="G398" s="64"/>
      <c r="H398" s="64"/>
      <c r="I398" s="157"/>
      <c r="J398" s="64"/>
      <c r="K398" s="64"/>
      <c r="L398" s="62"/>
      <c r="M398" s="264"/>
      <c r="N398" s="43"/>
      <c r="O398" s="43"/>
      <c r="P398" s="43"/>
      <c r="Q398" s="43"/>
      <c r="R398" s="43"/>
      <c r="S398" s="43"/>
      <c r="T398" s="79"/>
      <c r="AT398" s="24" t="s">
        <v>365</v>
      </c>
      <c r="AU398" s="24" t="s">
        <v>89</v>
      </c>
    </row>
    <row r="399" spans="2:65" s="1" customFormat="1" ht="25.5" customHeight="1">
      <c r="B399" s="42"/>
      <c r="C399" s="184" t="s">
        <v>684</v>
      </c>
      <c r="D399" s="184" t="s">
        <v>147</v>
      </c>
      <c r="E399" s="185" t="s">
        <v>685</v>
      </c>
      <c r="F399" s="186" t="s">
        <v>686</v>
      </c>
      <c r="G399" s="187" t="s">
        <v>404</v>
      </c>
      <c r="H399" s="188">
        <v>2</v>
      </c>
      <c r="I399" s="189"/>
      <c r="J399" s="190">
        <f>ROUND(I399*H399,2)</f>
        <v>0</v>
      </c>
      <c r="K399" s="186" t="s">
        <v>35</v>
      </c>
      <c r="L399" s="62"/>
      <c r="M399" s="191" t="s">
        <v>35</v>
      </c>
      <c r="N399" s="192" t="s">
        <v>50</v>
      </c>
      <c r="O399" s="43"/>
      <c r="P399" s="193">
        <f>O399*H399</f>
        <v>0</v>
      </c>
      <c r="Q399" s="193">
        <v>0</v>
      </c>
      <c r="R399" s="193">
        <f>Q399*H399</f>
        <v>0</v>
      </c>
      <c r="S399" s="193">
        <v>0</v>
      </c>
      <c r="T399" s="194">
        <f>S399*H399</f>
        <v>0</v>
      </c>
      <c r="AR399" s="24" t="s">
        <v>151</v>
      </c>
      <c r="AT399" s="24" t="s">
        <v>147</v>
      </c>
      <c r="AU399" s="24" t="s">
        <v>89</v>
      </c>
      <c r="AY399" s="24" t="s">
        <v>146</v>
      </c>
      <c r="BE399" s="195">
        <f>IF(N399="základní",J399,0)</f>
        <v>0</v>
      </c>
      <c r="BF399" s="195">
        <f>IF(N399="snížená",J399,0)</f>
        <v>0</v>
      </c>
      <c r="BG399" s="195">
        <f>IF(N399="zákl. přenesená",J399,0)</f>
        <v>0</v>
      </c>
      <c r="BH399" s="195">
        <f>IF(N399="sníž. přenesená",J399,0)</f>
        <v>0</v>
      </c>
      <c r="BI399" s="195">
        <f>IF(N399="nulová",J399,0)</f>
        <v>0</v>
      </c>
      <c r="BJ399" s="24" t="s">
        <v>87</v>
      </c>
      <c r="BK399" s="195">
        <f>ROUND(I399*H399,2)</f>
        <v>0</v>
      </c>
      <c r="BL399" s="24" t="s">
        <v>151</v>
      </c>
      <c r="BM399" s="24" t="s">
        <v>687</v>
      </c>
    </row>
    <row r="400" spans="2:65" s="1" customFormat="1" ht="27">
      <c r="B400" s="42"/>
      <c r="C400" s="64"/>
      <c r="D400" s="211" t="s">
        <v>365</v>
      </c>
      <c r="E400" s="64"/>
      <c r="F400" s="263" t="s">
        <v>688</v>
      </c>
      <c r="G400" s="64"/>
      <c r="H400" s="64"/>
      <c r="I400" s="157"/>
      <c r="J400" s="64"/>
      <c r="K400" s="64"/>
      <c r="L400" s="62"/>
      <c r="M400" s="264"/>
      <c r="N400" s="43"/>
      <c r="O400" s="43"/>
      <c r="P400" s="43"/>
      <c r="Q400" s="43"/>
      <c r="R400" s="43"/>
      <c r="S400" s="43"/>
      <c r="T400" s="79"/>
      <c r="AT400" s="24" t="s">
        <v>365</v>
      </c>
      <c r="AU400" s="24" t="s">
        <v>89</v>
      </c>
    </row>
    <row r="401" spans="2:65" s="9" customFormat="1" ht="29.85" customHeight="1">
      <c r="B401" s="170"/>
      <c r="C401" s="171"/>
      <c r="D401" s="172" t="s">
        <v>78</v>
      </c>
      <c r="E401" s="207" t="s">
        <v>689</v>
      </c>
      <c r="F401" s="207" t="s">
        <v>690</v>
      </c>
      <c r="G401" s="171"/>
      <c r="H401" s="171"/>
      <c r="I401" s="174"/>
      <c r="J401" s="208">
        <f>BK401</f>
        <v>0</v>
      </c>
      <c r="K401" s="171"/>
      <c r="L401" s="176"/>
      <c r="M401" s="177"/>
      <c r="N401" s="178"/>
      <c r="O401" s="178"/>
      <c r="P401" s="179">
        <f>SUM(P402:P406)</f>
        <v>0</v>
      </c>
      <c r="Q401" s="178"/>
      <c r="R401" s="179">
        <f>SUM(R402:R406)</f>
        <v>0</v>
      </c>
      <c r="S401" s="178"/>
      <c r="T401" s="180">
        <f>SUM(T402:T406)</f>
        <v>0</v>
      </c>
      <c r="AR401" s="181" t="s">
        <v>87</v>
      </c>
      <c r="AT401" s="182" t="s">
        <v>78</v>
      </c>
      <c r="AU401" s="182" t="s">
        <v>87</v>
      </c>
      <c r="AY401" s="181" t="s">
        <v>146</v>
      </c>
      <c r="BK401" s="183">
        <f>SUM(BK402:BK406)</f>
        <v>0</v>
      </c>
    </row>
    <row r="402" spans="2:65" s="1" customFormat="1" ht="25.5" customHeight="1">
      <c r="B402" s="42"/>
      <c r="C402" s="184" t="s">
        <v>691</v>
      </c>
      <c r="D402" s="184" t="s">
        <v>147</v>
      </c>
      <c r="E402" s="185" t="s">
        <v>692</v>
      </c>
      <c r="F402" s="186" t="s">
        <v>693</v>
      </c>
      <c r="G402" s="187" t="s">
        <v>281</v>
      </c>
      <c r="H402" s="188">
        <v>76.204999999999998</v>
      </c>
      <c r="I402" s="189"/>
      <c r="J402" s="190">
        <f>ROUND(I402*H402,2)</f>
        <v>0</v>
      </c>
      <c r="K402" s="186" t="s">
        <v>255</v>
      </c>
      <c r="L402" s="62"/>
      <c r="M402" s="191" t="s">
        <v>35</v>
      </c>
      <c r="N402" s="192" t="s">
        <v>50</v>
      </c>
      <c r="O402" s="43"/>
      <c r="P402" s="193">
        <f>O402*H402</f>
        <v>0</v>
      </c>
      <c r="Q402" s="193">
        <v>0</v>
      </c>
      <c r="R402" s="193">
        <f>Q402*H402</f>
        <v>0</v>
      </c>
      <c r="S402" s="193">
        <v>0</v>
      </c>
      <c r="T402" s="194">
        <f>S402*H402</f>
        <v>0</v>
      </c>
      <c r="AR402" s="24" t="s">
        <v>151</v>
      </c>
      <c r="AT402" s="24" t="s">
        <v>147</v>
      </c>
      <c r="AU402" s="24" t="s">
        <v>89</v>
      </c>
      <c r="AY402" s="24" t="s">
        <v>146</v>
      </c>
      <c r="BE402" s="195">
        <f>IF(N402="základní",J402,0)</f>
        <v>0</v>
      </c>
      <c r="BF402" s="195">
        <f>IF(N402="snížená",J402,0)</f>
        <v>0</v>
      </c>
      <c r="BG402" s="195">
        <f>IF(N402="zákl. přenesená",J402,0)</f>
        <v>0</v>
      </c>
      <c r="BH402" s="195">
        <f>IF(N402="sníž. přenesená",J402,0)</f>
        <v>0</v>
      </c>
      <c r="BI402" s="195">
        <f>IF(N402="nulová",J402,0)</f>
        <v>0</v>
      </c>
      <c r="BJ402" s="24" t="s">
        <v>87</v>
      </c>
      <c r="BK402" s="195">
        <f>ROUND(I402*H402,2)</f>
        <v>0</v>
      </c>
      <c r="BL402" s="24" t="s">
        <v>151</v>
      </c>
      <c r="BM402" s="24" t="s">
        <v>694</v>
      </c>
    </row>
    <row r="403" spans="2:65" s="1" customFormat="1" ht="25.5" customHeight="1">
      <c r="B403" s="42"/>
      <c r="C403" s="184" t="s">
        <v>695</v>
      </c>
      <c r="D403" s="184" t="s">
        <v>147</v>
      </c>
      <c r="E403" s="185" t="s">
        <v>696</v>
      </c>
      <c r="F403" s="186" t="s">
        <v>697</v>
      </c>
      <c r="G403" s="187" t="s">
        <v>281</v>
      </c>
      <c r="H403" s="188">
        <v>76.204999999999998</v>
      </c>
      <c r="I403" s="189"/>
      <c r="J403" s="190">
        <f>ROUND(I403*H403,2)</f>
        <v>0</v>
      </c>
      <c r="K403" s="186" t="s">
        <v>255</v>
      </c>
      <c r="L403" s="62"/>
      <c r="M403" s="191" t="s">
        <v>35</v>
      </c>
      <c r="N403" s="192" t="s">
        <v>50</v>
      </c>
      <c r="O403" s="43"/>
      <c r="P403" s="193">
        <f>O403*H403</f>
        <v>0</v>
      </c>
      <c r="Q403" s="193">
        <v>0</v>
      </c>
      <c r="R403" s="193">
        <f>Q403*H403</f>
        <v>0</v>
      </c>
      <c r="S403" s="193">
        <v>0</v>
      </c>
      <c r="T403" s="194">
        <f>S403*H403</f>
        <v>0</v>
      </c>
      <c r="AR403" s="24" t="s">
        <v>151</v>
      </c>
      <c r="AT403" s="24" t="s">
        <v>147</v>
      </c>
      <c r="AU403" s="24" t="s">
        <v>89</v>
      </c>
      <c r="AY403" s="24" t="s">
        <v>146</v>
      </c>
      <c r="BE403" s="195">
        <f>IF(N403="základní",J403,0)</f>
        <v>0</v>
      </c>
      <c r="BF403" s="195">
        <f>IF(N403="snížená",J403,0)</f>
        <v>0</v>
      </c>
      <c r="BG403" s="195">
        <f>IF(N403="zákl. přenesená",J403,0)</f>
        <v>0</v>
      </c>
      <c r="BH403" s="195">
        <f>IF(N403="sníž. přenesená",J403,0)</f>
        <v>0</v>
      </c>
      <c r="BI403" s="195">
        <f>IF(N403="nulová",J403,0)</f>
        <v>0</v>
      </c>
      <c r="BJ403" s="24" t="s">
        <v>87</v>
      </c>
      <c r="BK403" s="195">
        <f>ROUND(I403*H403,2)</f>
        <v>0</v>
      </c>
      <c r="BL403" s="24" t="s">
        <v>151</v>
      </c>
      <c r="BM403" s="24" t="s">
        <v>698</v>
      </c>
    </row>
    <row r="404" spans="2:65" s="1" customFormat="1" ht="25.5" customHeight="1">
      <c r="B404" s="42"/>
      <c r="C404" s="184" t="s">
        <v>699</v>
      </c>
      <c r="D404" s="184" t="s">
        <v>147</v>
      </c>
      <c r="E404" s="185" t="s">
        <v>700</v>
      </c>
      <c r="F404" s="186" t="s">
        <v>701</v>
      </c>
      <c r="G404" s="187" t="s">
        <v>281</v>
      </c>
      <c r="H404" s="188">
        <v>76.204999999999998</v>
      </c>
      <c r="I404" s="189"/>
      <c r="J404" s="190">
        <f>ROUND(I404*H404,2)</f>
        <v>0</v>
      </c>
      <c r="K404" s="186" t="s">
        <v>255</v>
      </c>
      <c r="L404" s="62"/>
      <c r="M404" s="191" t="s">
        <v>35</v>
      </c>
      <c r="N404" s="192" t="s">
        <v>50</v>
      </c>
      <c r="O404" s="43"/>
      <c r="P404" s="193">
        <f>O404*H404</f>
        <v>0</v>
      </c>
      <c r="Q404" s="193">
        <v>0</v>
      </c>
      <c r="R404" s="193">
        <f>Q404*H404</f>
        <v>0</v>
      </c>
      <c r="S404" s="193">
        <v>0</v>
      </c>
      <c r="T404" s="194">
        <f>S404*H404</f>
        <v>0</v>
      </c>
      <c r="AR404" s="24" t="s">
        <v>151</v>
      </c>
      <c r="AT404" s="24" t="s">
        <v>147</v>
      </c>
      <c r="AU404" s="24" t="s">
        <v>89</v>
      </c>
      <c r="AY404" s="24" t="s">
        <v>146</v>
      </c>
      <c r="BE404" s="195">
        <f>IF(N404="základní",J404,0)</f>
        <v>0</v>
      </c>
      <c r="BF404" s="195">
        <f>IF(N404="snížená",J404,0)</f>
        <v>0</v>
      </c>
      <c r="BG404" s="195">
        <f>IF(N404="zákl. přenesená",J404,0)</f>
        <v>0</v>
      </c>
      <c r="BH404" s="195">
        <f>IF(N404="sníž. přenesená",J404,0)</f>
        <v>0</v>
      </c>
      <c r="BI404" s="195">
        <f>IF(N404="nulová",J404,0)</f>
        <v>0</v>
      </c>
      <c r="BJ404" s="24" t="s">
        <v>87</v>
      </c>
      <c r="BK404" s="195">
        <f>ROUND(I404*H404,2)</f>
        <v>0</v>
      </c>
      <c r="BL404" s="24" t="s">
        <v>151</v>
      </c>
      <c r="BM404" s="24" t="s">
        <v>702</v>
      </c>
    </row>
    <row r="405" spans="2:65" s="1" customFormat="1" ht="25.5" customHeight="1">
      <c r="B405" s="42"/>
      <c r="C405" s="184" t="s">
        <v>703</v>
      </c>
      <c r="D405" s="184" t="s">
        <v>147</v>
      </c>
      <c r="E405" s="185" t="s">
        <v>704</v>
      </c>
      <c r="F405" s="186" t="s">
        <v>705</v>
      </c>
      <c r="G405" s="187" t="s">
        <v>281</v>
      </c>
      <c r="H405" s="188">
        <v>762.05</v>
      </c>
      <c r="I405" s="189"/>
      <c r="J405" s="190">
        <f>ROUND(I405*H405,2)</f>
        <v>0</v>
      </c>
      <c r="K405" s="186" t="s">
        <v>255</v>
      </c>
      <c r="L405" s="62"/>
      <c r="M405" s="191" t="s">
        <v>35</v>
      </c>
      <c r="N405" s="192" t="s">
        <v>50</v>
      </c>
      <c r="O405" s="43"/>
      <c r="P405" s="193">
        <f>O405*H405</f>
        <v>0</v>
      </c>
      <c r="Q405" s="193">
        <v>0</v>
      </c>
      <c r="R405" s="193">
        <f>Q405*H405</f>
        <v>0</v>
      </c>
      <c r="S405" s="193">
        <v>0</v>
      </c>
      <c r="T405" s="194">
        <f>S405*H405</f>
        <v>0</v>
      </c>
      <c r="AR405" s="24" t="s">
        <v>151</v>
      </c>
      <c r="AT405" s="24" t="s">
        <v>147</v>
      </c>
      <c r="AU405" s="24" t="s">
        <v>89</v>
      </c>
      <c r="AY405" s="24" t="s">
        <v>146</v>
      </c>
      <c r="BE405" s="195">
        <f>IF(N405="základní",J405,0)</f>
        <v>0</v>
      </c>
      <c r="BF405" s="195">
        <f>IF(N405="snížená",J405,0)</f>
        <v>0</v>
      </c>
      <c r="BG405" s="195">
        <f>IF(N405="zákl. přenesená",J405,0)</f>
        <v>0</v>
      </c>
      <c r="BH405" s="195">
        <f>IF(N405="sníž. přenesená",J405,0)</f>
        <v>0</v>
      </c>
      <c r="BI405" s="195">
        <f>IF(N405="nulová",J405,0)</f>
        <v>0</v>
      </c>
      <c r="BJ405" s="24" t="s">
        <v>87</v>
      </c>
      <c r="BK405" s="195">
        <f>ROUND(I405*H405,2)</f>
        <v>0</v>
      </c>
      <c r="BL405" s="24" t="s">
        <v>151</v>
      </c>
      <c r="BM405" s="24" t="s">
        <v>706</v>
      </c>
    </row>
    <row r="406" spans="2:65" s="1" customFormat="1" ht="25.5" customHeight="1">
      <c r="B406" s="42"/>
      <c r="C406" s="184" t="s">
        <v>707</v>
      </c>
      <c r="D406" s="184" t="s">
        <v>147</v>
      </c>
      <c r="E406" s="185" t="s">
        <v>708</v>
      </c>
      <c r="F406" s="186" t="s">
        <v>709</v>
      </c>
      <c r="G406" s="187" t="s">
        <v>281</v>
      </c>
      <c r="H406" s="188">
        <v>76.204999999999998</v>
      </c>
      <c r="I406" s="189"/>
      <c r="J406" s="190">
        <f>ROUND(I406*H406,2)</f>
        <v>0</v>
      </c>
      <c r="K406" s="186" t="s">
        <v>255</v>
      </c>
      <c r="L406" s="62"/>
      <c r="M406" s="191" t="s">
        <v>35</v>
      </c>
      <c r="N406" s="192" t="s">
        <v>50</v>
      </c>
      <c r="O406" s="43"/>
      <c r="P406" s="193">
        <f>O406*H406</f>
        <v>0</v>
      </c>
      <c r="Q406" s="193">
        <v>0</v>
      </c>
      <c r="R406" s="193">
        <f>Q406*H406</f>
        <v>0</v>
      </c>
      <c r="S406" s="193">
        <v>0</v>
      </c>
      <c r="T406" s="194">
        <f>S406*H406</f>
        <v>0</v>
      </c>
      <c r="AR406" s="24" t="s">
        <v>151</v>
      </c>
      <c r="AT406" s="24" t="s">
        <v>147</v>
      </c>
      <c r="AU406" s="24" t="s">
        <v>89</v>
      </c>
      <c r="AY406" s="24" t="s">
        <v>146</v>
      </c>
      <c r="BE406" s="195">
        <f>IF(N406="základní",J406,0)</f>
        <v>0</v>
      </c>
      <c r="BF406" s="195">
        <f>IF(N406="snížená",J406,0)</f>
        <v>0</v>
      </c>
      <c r="BG406" s="195">
        <f>IF(N406="zákl. přenesená",J406,0)</f>
        <v>0</v>
      </c>
      <c r="BH406" s="195">
        <f>IF(N406="sníž. přenesená",J406,0)</f>
        <v>0</v>
      </c>
      <c r="BI406" s="195">
        <f>IF(N406="nulová",J406,0)</f>
        <v>0</v>
      </c>
      <c r="BJ406" s="24" t="s">
        <v>87</v>
      </c>
      <c r="BK406" s="195">
        <f>ROUND(I406*H406,2)</f>
        <v>0</v>
      </c>
      <c r="BL406" s="24" t="s">
        <v>151</v>
      </c>
      <c r="BM406" s="24" t="s">
        <v>710</v>
      </c>
    </row>
    <row r="407" spans="2:65" s="9" customFormat="1" ht="29.85" customHeight="1">
      <c r="B407" s="170"/>
      <c r="C407" s="171"/>
      <c r="D407" s="172" t="s">
        <v>78</v>
      </c>
      <c r="E407" s="207" t="s">
        <v>711</v>
      </c>
      <c r="F407" s="207" t="s">
        <v>712</v>
      </c>
      <c r="G407" s="171"/>
      <c r="H407" s="171"/>
      <c r="I407" s="174"/>
      <c r="J407" s="208">
        <f>BK407</f>
        <v>0</v>
      </c>
      <c r="K407" s="171"/>
      <c r="L407" s="176"/>
      <c r="M407" s="177"/>
      <c r="N407" s="178"/>
      <c r="O407" s="178"/>
      <c r="P407" s="179">
        <f>P408</f>
        <v>0</v>
      </c>
      <c r="Q407" s="178"/>
      <c r="R407" s="179">
        <f>R408</f>
        <v>0</v>
      </c>
      <c r="S407" s="178"/>
      <c r="T407" s="180">
        <f>T408</f>
        <v>0</v>
      </c>
      <c r="AR407" s="181" t="s">
        <v>87</v>
      </c>
      <c r="AT407" s="182" t="s">
        <v>78</v>
      </c>
      <c r="AU407" s="182" t="s">
        <v>87</v>
      </c>
      <c r="AY407" s="181" t="s">
        <v>146</v>
      </c>
      <c r="BK407" s="183">
        <f>BK408</f>
        <v>0</v>
      </c>
    </row>
    <row r="408" spans="2:65" s="1" customFormat="1" ht="25.5" customHeight="1">
      <c r="B408" s="42"/>
      <c r="C408" s="184" t="s">
        <v>713</v>
      </c>
      <c r="D408" s="184" t="s">
        <v>147</v>
      </c>
      <c r="E408" s="185" t="s">
        <v>714</v>
      </c>
      <c r="F408" s="186" t="s">
        <v>715</v>
      </c>
      <c r="G408" s="187" t="s">
        <v>281</v>
      </c>
      <c r="H408" s="188">
        <v>41.752000000000002</v>
      </c>
      <c r="I408" s="189"/>
      <c r="J408" s="190">
        <f>ROUND(I408*H408,2)</f>
        <v>0</v>
      </c>
      <c r="K408" s="186" t="s">
        <v>255</v>
      </c>
      <c r="L408" s="62"/>
      <c r="M408" s="191" t="s">
        <v>35</v>
      </c>
      <c r="N408" s="192" t="s">
        <v>50</v>
      </c>
      <c r="O408" s="43"/>
      <c r="P408" s="193">
        <f>O408*H408</f>
        <v>0</v>
      </c>
      <c r="Q408" s="193">
        <v>0</v>
      </c>
      <c r="R408" s="193">
        <f>Q408*H408</f>
        <v>0</v>
      </c>
      <c r="S408" s="193">
        <v>0</v>
      </c>
      <c r="T408" s="194">
        <f>S408*H408</f>
        <v>0</v>
      </c>
      <c r="AR408" s="24" t="s">
        <v>151</v>
      </c>
      <c r="AT408" s="24" t="s">
        <v>147</v>
      </c>
      <c r="AU408" s="24" t="s">
        <v>89</v>
      </c>
      <c r="AY408" s="24" t="s">
        <v>146</v>
      </c>
      <c r="BE408" s="195">
        <f>IF(N408="základní",J408,0)</f>
        <v>0</v>
      </c>
      <c r="BF408" s="195">
        <f>IF(N408="snížená",J408,0)</f>
        <v>0</v>
      </c>
      <c r="BG408" s="195">
        <f>IF(N408="zákl. přenesená",J408,0)</f>
        <v>0</v>
      </c>
      <c r="BH408" s="195">
        <f>IF(N408="sníž. přenesená",J408,0)</f>
        <v>0</v>
      </c>
      <c r="BI408" s="195">
        <f>IF(N408="nulová",J408,0)</f>
        <v>0</v>
      </c>
      <c r="BJ408" s="24" t="s">
        <v>87</v>
      </c>
      <c r="BK408" s="195">
        <f>ROUND(I408*H408,2)</f>
        <v>0</v>
      </c>
      <c r="BL408" s="24" t="s">
        <v>151</v>
      </c>
      <c r="BM408" s="24" t="s">
        <v>716</v>
      </c>
    </row>
    <row r="409" spans="2:65" s="9" customFormat="1" ht="37.35" customHeight="1">
      <c r="B409" s="170"/>
      <c r="C409" s="171"/>
      <c r="D409" s="172" t="s">
        <v>78</v>
      </c>
      <c r="E409" s="173" t="s">
        <v>717</v>
      </c>
      <c r="F409" s="173" t="s">
        <v>718</v>
      </c>
      <c r="G409" s="171"/>
      <c r="H409" s="171"/>
      <c r="I409" s="174"/>
      <c r="J409" s="175">
        <f>BK409</f>
        <v>0</v>
      </c>
      <c r="K409" s="171"/>
      <c r="L409" s="176"/>
      <c r="M409" s="177"/>
      <c r="N409" s="178"/>
      <c r="O409" s="178"/>
      <c r="P409" s="179">
        <f>P410+P431+P451+P460+P477+P480+P494+P506+P594+P607+P686+P708</f>
        <v>0</v>
      </c>
      <c r="Q409" s="178"/>
      <c r="R409" s="179">
        <f>R410+R431+R451+R460+R477+R480+R494+R506+R594+R607+R686+R708</f>
        <v>10.115611050000002</v>
      </c>
      <c r="S409" s="178"/>
      <c r="T409" s="180">
        <f>T410+T431+T451+T460+T477+T480+T494+T506+T594+T607+T686+T708</f>
        <v>14.322655959999999</v>
      </c>
      <c r="AR409" s="181" t="s">
        <v>89</v>
      </c>
      <c r="AT409" s="182" t="s">
        <v>78</v>
      </c>
      <c r="AU409" s="182" t="s">
        <v>79</v>
      </c>
      <c r="AY409" s="181" t="s">
        <v>146</v>
      </c>
      <c r="BK409" s="183">
        <f>BK410+BK431+BK451+BK460+BK477+BK480+BK494+BK506+BK594+BK607+BK686+BK708</f>
        <v>0</v>
      </c>
    </row>
    <row r="410" spans="2:65" s="9" customFormat="1" ht="19.899999999999999" customHeight="1">
      <c r="B410" s="170"/>
      <c r="C410" s="171"/>
      <c r="D410" s="172" t="s">
        <v>78</v>
      </c>
      <c r="E410" s="207" t="s">
        <v>719</v>
      </c>
      <c r="F410" s="207" t="s">
        <v>720</v>
      </c>
      <c r="G410" s="171"/>
      <c r="H410" s="171"/>
      <c r="I410" s="174"/>
      <c r="J410" s="208">
        <f>BK410</f>
        <v>0</v>
      </c>
      <c r="K410" s="171"/>
      <c r="L410" s="176"/>
      <c r="M410" s="177"/>
      <c r="N410" s="178"/>
      <c r="O410" s="178"/>
      <c r="P410" s="179">
        <f>SUM(P411:P430)</f>
        <v>0</v>
      </c>
      <c r="Q410" s="178"/>
      <c r="R410" s="179">
        <f>SUM(R411:R430)</f>
        <v>0.32777699999999999</v>
      </c>
      <c r="S410" s="178"/>
      <c r="T410" s="180">
        <f>SUM(T411:T430)</f>
        <v>0</v>
      </c>
      <c r="AR410" s="181" t="s">
        <v>89</v>
      </c>
      <c r="AT410" s="182" t="s">
        <v>78</v>
      </c>
      <c r="AU410" s="182" t="s">
        <v>87</v>
      </c>
      <c r="AY410" s="181" t="s">
        <v>146</v>
      </c>
      <c r="BK410" s="183">
        <f>SUM(BK411:BK430)</f>
        <v>0</v>
      </c>
    </row>
    <row r="411" spans="2:65" s="1" customFormat="1" ht="16.5" customHeight="1">
      <c r="B411" s="42"/>
      <c r="C411" s="184" t="s">
        <v>721</v>
      </c>
      <c r="D411" s="184" t="s">
        <v>147</v>
      </c>
      <c r="E411" s="185" t="s">
        <v>722</v>
      </c>
      <c r="F411" s="186" t="s">
        <v>723</v>
      </c>
      <c r="G411" s="187" t="s">
        <v>207</v>
      </c>
      <c r="H411" s="188">
        <v>83.935000000000002</v>
      </c>
      <c r="I411" s="189"/>
      <c r="J411" s="190">
        <f>ROUND(I411*H411,2)</f>
        <v>0</v>
      </c>
      <c r="K411" s="186" t="s">
        <v>255</v>
      </c>
      <c r="L411" s="62"/>
      <c r="M411" s="191" t="s">
        <v>35</v>
      </c>
      <c r="N411" s="192" t="s">
        <v>50</v>
      </c>
      <c r="O411" s="43"/>
      <c r="P411" s="193">
        <f>O411*H411</f>
        <v>0</v>
      </c>
      <c r="Q411" s="193">
        <v>3.0000000000000001E-3</v>
      </c>
      <c r="R411" s="193">
        <f>Q411*H411</f>
        <v>0.251805</v>
      </c>
      <c r="S411" s="193">
        <v>0</v>
      </c>
      <c r="T411" s="194">
        <f>S411*H411</f>
        <v>0</v>
      </c>
      <c r="AR411" s="24" t="s">
        <v>177</v>
      </c>
      <c r="AT411" s="24" t="s">
        <v>147</v>
      </c>
      <c r="AU411" s="24" t="s">
        <v>89</v>
      </c>
      <c r="AY411" s="24" t="s">
        <v>146</v>
      </c>
      <c r="BE411" s="195">
        <f>IF(N411="základní",J411,0)</f>
        <v>0</v>
      </c>
      <c r="BF411" s="195">
        <f>IF(N411="snížená",J411,0)</f>
        <v>0</v>
      </c>
      <c r="BG411" s="195">
        <f>IF(N411="zákl. přenesená",J411,0)</f>
        <v>0</v>
      </c>
      <c r="BH411" s="195">
        <f>IF(N411="sníž. přenesená",J411,0)</f>
        <v>0</v>
      </c>
      <c r="BI411" s="195">
        <f>IF(N411="nulová",J411,0)</f>
        <v>0</v>
      </c>
      <c r="BJ411" s="24" t="s">
        <v>87</v>
      </c>
      <c r="BK411" s="195">
        <f>ROUND(I411*H411,2)</f>
        <v>0</v>
      </c>
      <c r="BL411" s="24" t="s">
        <v>177</v>
      </c>
      <c r="BM411" s="24" t="s">
        <v>724</v>
      </c>
    </row>
    <row r="412" spans="2:65" s="11" customFormat="1" ht="13.5">
      <c r="B412" s="209"/>
      <c r="C412" s="210"/>
      <c r="D412" s="211" t="s">
        <v>257</v>
      </c>
      <c r="E412" s="212" t="s">
        <v>35</v>
      </c>
      <c r="F412" s="213" t="s">
        <v>294</v>
      </c>
      <c r="G412" s="210"/>
      <c r="H412" s="212" t="s">
        <v>35</v>
      </c>
      <c r="I412" s="214"/>
      <c r="J412" s="210"/>
      <c r="K412" s="210"/>
      <c r="L412" s="215"/>
      <c r="M412" s="216"/>
      <c r="N412" s="217"/>
      <c r="O412" s="217"/>
      <c r="P412" s="217"/>
      <c r="Q412" s="217"/>
      <c r="R412" s="217"/>
      <c r="S412" s="217"/>
      <c r="T412" s="218"/>
      <c r="AT412" s="219" t="s">
        <v>257</v>
      </c>
      <c r="AU412" s="219" t="s">
        <v>89</v>
      </c>
      <c r="AV412" s="11" t="s">
        <v>87</v>
      </c>
      <c r="AW412" s="11" t="s">
        <v>42</v>
      </c>
      <c r="AX412" s="11" t="s">
        <v>79</v>
      </c>
      <c r="AY412" s="219" t="s">
        <v>146</v>
      </c>
    </row>
    <row r="413" spans="2:65" s="12" customFormat="1" ht="13.5">
      <c r="B413" s="220"/>
      <c r="C413" s="221"/>
      <c r="D413" s="211" t="s">
        <v>257</v>
      </c>
      <c r="E413" s="222" t="s">
        <v>35</v>
      </c>
      <c r="F413" s="223" t="s">
        <v>725</v>
      </c>
      <c r="G413" s="221"/>
      <c r="H413" s="224">
        <v>35.58</v>
      </c>
      <c r="I413" s="225"/>
      <c r="J413" s="221"/>
      <c r="K413" s="221"/>
      <c r="L413" s="226"/>
      <c r="M413" s="227"/>
      <c r="N413" s="228"/>
      <c r="O413" s="228"/>
      <c r="P413" s="228"/>
      <c r="Q413" s="228"/>
      <c r="R413" s="228"/>
      <c r="S413" s="228"/>
      <c r="T413" s="229"/>
      <c r="AT413" s="230" t="s">
        <v>257</v>
      </c>
      <c r="AU413" s="230" t="s">
        <v>89</v>
      </c>
      <c r="AV413" s="12" t="s">
        <v>89</v>
      </c>
      <c r="AW413" s="12" t="s">
        <v>42</v>
      </c>
      <c r="AX413" s="12" t="s">
        <v>79</v>
      </c>
      <c r="AY413" s="230" t="s">
        <v>146</v>
      </c>
    </row>
    <row r="414" spans="2:65" s="12" customFormat="1" ht="13.5">
      <c r="B414" s="220"/>
      <c r="C414" s="221"/>
      <c r="D414" s="211" t="s">
        <v>257</v>
      </c>
      <c r="E414" s="222" t="s">
        <v>35</v>
      </c>
      <c r="F414" s="223" t="s">
        <v>726</v>
      </c>
      <c r="G414" s="221"/>
      <c r="H414" s="224">
        <v>20.96</v>
      </c>
      <c r="I414" s="225"/>
      <c r="J414" s="221"/>
      <c r="K414" s="221"/>
      <c r="L414" s="226"/>
      <c r="M414" s="227"/>
      <c r="N414" s="228"/>
      <c r="O414" s="228"/>
      <c r="P414" s="228"/>
      <c r="Q414" s="228"/>
      <c r="R414" s="228"/>
      <c r="S414" s="228"/>
      <c r="T414" s="229"/>
      <c r="AT414" s="230" t="s">
        <v>257</v>
      </c>
      <c r="AU414" s="230" t="s">
        <v>89</v>
      </c>
      <c r="AV414" s="12" t="s">
        <v>89</v>
      </c>
      <c r="AW414" s="12" t="s">
        <v>42</v>
      </c>
      <c r="AX414" s="12" t="s">
        <v>79</v>
      </c>
      <c r="AY414" s="230" t="s">
        <v>146</v>
      </c>
    </row>
    <row r="415" spans="2:65" s="12" customFormat="1" ht="13.5">
      <c r="B415" s="220"/>
      <c r="C415" s="221"/>
      <c r="D415" s="211" t="s">
        <v>257</v>
      </c>
      <c r="E415" s="222" t="s">
        <v>35</v>
      </c>
      <c r="F415" s="223" t="s">
        <v>727</v>
      </c>
      <c r="G415" s="221"/>
      <c r="H415" s="224">
        <v>13.43</v>
      </c>
      <c r="I415" s="225"/>
      <c r="J415" s="221"/>
      <c r="K415" s="221"/>
      <c r="L415" s="226"/>
      <c r="M415" s="227"/>
      <c r="N415" s="228"/>
      <c r="O415" s="228"/>
      <c r="P415" s="228"/>
      <c r="Q415" s="228"/>
      <c r="R415" s="228"/>
      <c r="S415" s="228"/>
      <c r="T415" s="229"/>
      <c r="AT415" s="230" t="s">
        <v>257</v>
      </c>
      <c r="AU415" s="230" t="s">
        <v>89</v>
      </c>
      <c r="AV415" s="12" t="s">
        <v>89</v>
      </c>
      <c r="AW415" s="12" t="s">
        <v>42</v>
      </c>
      <c r="AX415" s="12" t="s">
        <v>79</v>
      </c>
      <c r="AY415" s="230" t="s">
        <v>146</v>
      </c>
    </row>
    <row r="416" spans="2:65" s="12" customFormat="1" ht="13.5">
      <c r="B416" s="220"/>
      <c r="C416" s="221"/>
      <c r="D416" s="211" t="s">
        <v>257</v>
      </c>
      <c r="E416" s="222" t="s">
        <v>35</v>
      </c>
      <c r="F416" s="223" t="s">
        <v>728</v>
      </c>
      <c r="G416" s="221"/>
      <c r="H416" s="224">
        <v>9.16</v>
      </c>
      <c r="I416" s="225"/>
      <c r="J416" s="221"/>
      <c r="K416" s="221"/>
      <c r="L416" s="226"/>
      <c r="M416" s="227"/>
      <c r="N416" s="228"/>
      <c r="O416" s="228"/>
      <c r="P416" s="228"/>
      <c r="Q416" s="228"/>
      <c r="R416" s="228"/>
      <c r="S416" s="228"/>
      <c r="T416" s="229"/>
      <c r="AT416" s="230" t="s">
        <v>257</v>
      </c>
      <c r="AU416" s="230" t="s">
        <v>89</v>
      </c>
      <c r="AV416" s="12" t="s">
        <v>89</v>
      </c>
      <c r="AW416" s="12" t="s">
        <v>42</v>
      </c>
      <c r="AX416" s="12" t="s">
        <v>79</v>
      </c>
      <c r="AY416" s="230" t="s">
        <v>146</v>
      </c>
    </row>
    <row r="417" spans="2:65" s="12" customFormat="1" ht="13.5">
      <c r="B417" s="220"/>
      <c r="C417" s="221"/>
      <c r="D417" s="211" t="s">
        <v>257</v>
      </c>
      <c r="E417" s="222" t="s">
        <v>35</v>
      </c>
      <c r="F417" s="223" t="s">
        <v>729</v>
      </c>
      <c r="G417" s="221"/>
      <c r="H417" s="224">
        <v>1.34</v>
      </c>
      <c r="I417" s="225"/>
      <c r="J417" s="221"/>
      <c r="K417" s="221"/>
      <c r="L417" s="226"/>
      <c r="M417" s="227"/>
      <c r="N417" s="228"/>
      <c r="O417" s="228"/>
      <c r="P417" s="228"/>
      <c r="Q417" s="228"/>
      <c r="R417" s="228"/>
      <c r="S417" s="228"/>
      <c r="T417" s="229"/>
      <c r="AT417" s="230" t="s">
        <v>257</v>
      </c>
      <c r="AU417" s="230" t="s">
        <v>89</v>
      </c>
      <c r="AV417" s="12" t="s">
        <v>89</v>
      </c>
      <c r="AW417" s="12" t="s">
        <v>42</v>
      </c>
      <c r="AX417" s="12" t="s">
        <v>79</v>
      </c>
      <c r="AY417" s="230" t="s">
        <v>146</v>
      </c>
    </row>
    <row r="418" spans="2:65" s="12" customFormat="1" ht="13.5">
      <c r="B418" s="220"/>
      <c r="C418" s="221"/>
      <c r="D418" s="211" t="s">
        <v>257</v>
      </c>
      <c r="E418" s="222" t="s">
        <v>35</v>
      </c>
      <c r="F418" s="223" t="s">
        <v>730</v>
      </c>
      <c r="G418" s="221"/>
      <c r="H418" s="224">
        <v>3.4649999999999999</v>
      </c>
      <c r="I418" s="225"/>
      <c r="J418" s="221"/>
      <c r="K418" s="221"/>
      <c r="L418" s="226"/>
      <c r="M418" s="227"/>
      <c r="N418" s="228"/>
      <c r="O418" s="228"/>
      <c r="P418" s="228"/>
      <c r="Q418" s="228"/>
      <c r="R418" s="228"/>
      <c r="S418" s="228"/>
      <c r="T418" s="229"/>
      <c r="AT418" s="230" t="s">
        <v>257</v>
      </c>
      <c r="AU418" s="230" t="s">
        <v>89</v>
      </c>
      <c r="AV418" s="12" t="s">
        <v>89</v>
      </c>
      <c r="AW418" s="12" t="s">
        <v>42</v>
      </c>
      <c r="AX418" s="12" t="s">
        <v>79</v>
      </c>
      <c r="AY418" s="230" t="s">
        <v>146</v>
      </c>
    </row>
    <row r="419" spans="2:65" s="14" customFormat="1" ht="13.5">
      <c r="B419" s="242"/>
      <c r="C419" s="243"/>
      <c r="D419" s="211" t="s">
        <v>257</v>
      </c>
      <c r="E419" s="244" t="s">
        <v>35</v>
      </c>
      <c r="F419" s="245" t="s">
        <v>278</v>
      </c>
      <c r="G419" s="243"/>
      <c r="H419" s="246">
        <v>83.935000000000002</v>
      </c>
      <c r="I419" s="247"/>
      <c r="J419" s="243"/>
      <c r="K419" s="243"/>
      <c r="L419" s="248"/>
      <c r="M419" s="249"/>
      <c r="N419" s="250"/>
      <c r="O419" s="250"/>
      <c r="P419" s="250"/>
      <c r="Q419" s="250"/>
      <c r="R419" s="250"/>
      <c r="S419" s="250"/>
      <c r="T419" s="251"/>
      <c r="AT419" s="252" t="s">
        <v>257</v>
      </c>
      <c r="AU419" s="252" t="s">
        <v>89</v>
      </c>
      <c r="AV419" s="14" t="s">
        <v>151</v>
      </c>
      <c r="AW419" s="14" t="s">
        <v>42</v>
      </c>
      <c r="AX419" s="14" t="s">
        <v>87</v>
      </c>
      <c r="AY419" s="252" t="s">
        <v>146</v>
      </c>
    </row>
    <row r="420" spans="2:65" s="1" customFormat="1" ht="16.5" customHeight="1">
      <c r="B420" s="42"/>
      <c r="C420" s="184" t="s">
        <v>731</v>
      </c>
      <c r="D420" s="184" t="s">
        <v>147</v>
      </c>
      <c r="E420" s="185" t="s">
        <v>732</v>
      </c>
      <c r="F420" s="186" t="s">
        <v>733</v>
      </c>
      <c r="G420" s="187" t="s">
        <v>207</v>
      </c>
      <c r="H420" s="188">
        <v>25.324000000000002</v>
      </c>
      <c r="I420" s="189"/>
      <c r="J420" s="190">
        <f>ROUND(I420*H420,2)</f>
        <v>0</v>
      </c>
      <c r="K420" s="186" t="s">
        <v>255</v>
      </c>
      <c r="L420" s="62"/>
      <c r="M420" s="191" t="s">
        <v>35</v>
      </c>
      <c r="N420" s="192" t="s">
        <v>50</v>
      </c>
      <c r="O420" s="43"/>
      <c r="P420" s="193">
        <f>O420*H420</f>
        <v>0</v>
      </c>
      <c r="Q420" s="193">
        <v>3.0000000000000001E-3</v>
      </c>
      <c r="R420" s="193">
        <f>Q420*H420</f>
        <v>7.5972000000000012E-2</v>
      </c>
      <c r="S420" s="193">
        <v>0</v>
      </c>
      <c r="T420" s="194">
        <f>S420*H420</f>
        <v>0</v>
      </c>
      <c r="AR420" s="24" t="s">
        <v>177</v>
      </c>
      <c r="AT420" s="24" t="s">
        <v>147</v>
      </c>
      <c r="AU420" s="24" t="s">
        <v>89</v>
      </c>
      <c r="AY420" s="24" t="s">
        <v>146</v>
      </c>
      <c r="BE420" s="195">
        <f>IF(N420="základní",J420,0)</f>
        <v>0</v>
      </c>
      <c r="BF420" s="195">
        <f>IF(N420="snížená",J420,0)</f>
        <v>0</v>
      </c>
      <c r="BG420" s="195">
        <f>IF(N420="zákl. přenesená",J420,0)</f>
        <v>0</v>
      </c>
      <c r="BH420" s="195">
        <f>IF(N420="sníž. přenesená",J420,0)</f>
        <v>0</v>
      </c>
      <c r="BI420" s="195">
        <f>IF(N420="nulová",J420,0)</f>
        <v>0</v>
      </c>
      <c r="BJ420" s="24" t="s">
        <v>87</v>
      </c>
      <c r="BK420" s="195">
        <f>ROUND(I420*H420,2)</f>
        <v>0</v>
      </c>
      <c r="BL420" s="24" t="s">
        <v>177</v>
      </c>
      <c r="BM420" s="24" t="s">
        <v>734</v>
      </c>
    </row>
    <row r="421" spans="2:65" s="11" customFormat="1" ht="13.5">
      <c r="B421" s="209"/>
      <c r="C421" s="210"/>
      <c r="D421" s="211" t="s">
        <v>257</v>
      </c>
      <c r="E421" s="212" t="s">
        <v>35</v>
      </c>
      <c r="F421" s="213" t="s">
        <v>294</v>
      </c>
      <c r="G421" s="210"/>
      <c r="H421" s="212" t="s">
        <v>35</v>
      </c>
      <c r="I421" s="214"/>
      <c r="J421" s="210"/>
      <c r="K421" s="210"/>
      <c r="L421" s="215"/>
      <c r="M421" s="216"/>
      <c r="N421" s="217"/>
      <c r="O421" s="217"/>
      <c r="P421" s="217"/>
      <c r="Q421" s="217"/>
      <c r="R421" s="217"/>
      <c r="S421" s="217"/>
      <c r="T421" s="218"/>
      <c r="AT421" s="219" t="s">
        <v>257</v>
      </c>
      <c r="AU421" s="219" t="s">
        <v>89</v>
      </c>
      <c r="AV421" s="11" t="s">
        <v>87</v>
      </c>
      <c r="AW421" s="11" t="s">
        <v>42</v>
      </c>
      <c r="AX421" s="11" t="s">
        <v>79</v>
      </c>
      <c r="AY421" s="219" t="s">
        <v>146</v>
      </c>
    </row>
    <row r="422" spans="2:65" s="12" customFormat="1" ht="13.5">
      <c r="B422" s="220"/>
      <c r="C422" s="221"/>
      <c r="D422" s="211" t="s">
        <v>257</v>
      </c>
      <c r="E422" s="222" t="s">
        <v>35</v>
      </c>
      <c r="F422" s="223" t="s">
        <v>735</v>
      </c>
      <c r="G422" s="221"/>
      <c r="H422" s="224">
        <v>7.452</v>
      </c>
      <c r="I422" s="225"/>
      <c r="J422" s="221"/>
      <c r="K422" s="221"/>
      <c r="L422" s="226"/>
      <c r="M422" s="227"/>
      <c r="N422" s="228"/>
      <c r="O422" s="228"/>
      <c r="P422" s="228"/>
      <c r="Q422" s="228"/>
      <c r="R422" s="228"/>
      <c r="S422" s="228"/>
      <c r="T422" s="229"/>
      <c r="AT422" s="230" t="s">
        <v>257</v>
      </c>
      <c r="AU422" s="230" t="s">
        <v>89</v>
      </c>
      <c r="AV422" s="12" t="s">
        <v>89</v>
      </c>
      <c r="AW422" s="12" t="s">
        <v>42</v>
      </c>
      <c r="AX422" s="12" t="s">
        <v>79</v>
      </c>
      <c r="AY422" s="230" t="s">
        <v>146</v>
      </c>
    </row>
    <row r="423" spans="2:65" s="12" customFormat="1" ht="13.5">
      <c r="B423" s="220"/>
      <c r="C423" s="221"/>
      <c r="D423" s="211" t="s">
        <v>257</v>
      </c>
      <c r="E423" s="222" t="s">
        <v>35</v>
      </c>
      <c r="F423" s="223" t="s">
        <v>736</v>
      </c>
      <c r="G423" s="221"/>
      <c r="H423" s="224">
        <v>5.6280000000000001</v>
      </c>
      <c r="I423" s="225"/>
      <c r="J423" s="221"/>
      <c r="K423" s="221"/>
      <c r="L423" s="226"/>
      <c r="M423" s="227"/>
      <c r="N423" s="228"/>
      <c r="O423" s="228"/>
      <c r="P423" s="228"/>
      <c r="Q423" s="228"/>
      <c r="R423" s="228"/>
      <c r="S423" s="228"/>
      <c r="T423" s="229"/>
      <c r="AT423" s="230" t="s">
        <v>257</v>
      </c>
      <c r="AU423" s="230" t="s">
        <v>89</v>
      </c>
      <c r="AV423" s="12" t="s">
        <v>89</v>
      </c>
      <c r="AW423" s="12" t="s">
        <v>42</v>
      </c>
      <c r="AX423" s="12" t="s">
        <v>79</v>
      </c>
      <c r="AY423" s="230" t="s">
        <v>146</v>
      </c>
    </row>
    <row r="424" spans="2:65" s="12" customFormat="1" ht="13.5">
      <c r="B424" s="220"/>
      <c r="C424" s="221"/>
      <c r="D424" s="211" t="s">
        <v>257</v>
      </c>
      <c r="E424" s="222" t="s">
        <v>35</v>
      </c>
      <c r="F424" s="223" t="s">
        <v>737</v>
      </c>
      <c r="G424" s="221"/>
      <c r="H424" s="224">
        <v>4.41</v>
      </c>
      <c r="I424" s="225"/>
      <c r="J424" s="221"/>
      <c r="K424" s="221"/>
      <c r="L424" s="226"/>
      <c r="M424" s="227"/>
      <c r="N424" s="228"/>
      <c r="O424" s="228"/>
      <c r="P424" s="228"/>
      <c r="Q424" s="228"/>
      <c r="R424" s="228"/>
      <c r="S424" s="228"/>
      <c r="T424" s="229"/>
      <c r="AT424" s="230" t="s">
        <v>257</v>
      </c>
      <c r="AU424" s="230" t="s">
        <v>89</v>
      </c>
      <c r="AV424" s="12" t="s">
        <v>89</v>
      </c>
      <c r="AW424" s="12" t="s">
        <v>42</v>
      </c>
      <c r="AX424" s="12" t="s">
        <v>79</v>
      </c>
      <c r="AY424" s="230" t="s">
        <v>146</v>
      </c>
    </row>
    <row r="425" spans="2:65" s="12" customFormat="1" ht="13.5">
      <c r="B425" s="220"/>
      <c r="C425" s="221"/>
      <c r="D425" s="211" t="s">
        <v>257</v>
      </c>
      <c r="E425" s="222" t="s">
        <v>35</v>
      </c>
      <c r="F425" s="223" t="s">
        <v>738</v>
      </c>
      <c r="G425" s="221"/>
      <c r="H425" s="224">
        <v>0.48599999999999999</v>
      </c>
      <c r="I425" s="225"/>
      <c r="J425" s="221"/>
      <c r="K425" s="221"/>
      <c r="L425" s="226"/>
      <c r="M425" s="227"/>
      <c r="N425" s="228"/>
      <c r="O425" s="228"/>
      <c r="P425" s="228"/>
      <c r="Q425" s="228"/>
      <c r="R425" s="228"/>
      <c r="S425" s="228"/>
      <c r="T425" s="229"/>
      <c r="AT425" s="230" t="s">
        <v>257</v>
      </c>
      <c r="AU425" s="230" t="s">
        <v>89</v>
      </c>
      <c r="AV425" s="12" t="s">
        <v>89</v>
      </c>
      <c r="AW425" s="12" t="s">
        <v>42</v>
      </c>
      <c r="AX425" s="12" t="s">
        <v>79</v>
      </c>
      <c r="AY425" s="230" t="s">
        <v>146</v>
      </c>
    </row>
    <row r="426" spans="2:65" s="12" customFormat="1" ht="13.5">
      <c r="B426" s="220"/>
      <c r="C426" s="221"/>
      <c r="D426" s="211" t="s">
        <v>257</v>
      </c>
      <c r="E426" s="222" t="s">
        <v>35</v>
      </c>
      <c r="F426" s="223" t="s">
        <v>739</v>
      </c>
      <c r="G426" s="221"/>
      <c r="H426" s="224">
        <v>6.5940000000000003</v>
      </c>
      <c r="I426" s="225"/>
      <c r="J426" s="221"/>
      <c r="K426" s="221"/>
      <c r="L426" s="226"/>
      <c r="M426" s="227"/>
      <c r="N426" s="228"/>
      <c r="O426" s="228"/>
      <c r="P426" s="228"/>
      <c r="Q426" s="228"/>
      <c r="R426" s="228"/>
      <c r="S426" s="228"/>
      <c r="T426" s="229"/>
      <c r="AT426" s="230" t="s">
        <v>257</v>
      </c>
      <c r="AU426" s="230" t="s">
        <v>89</v>
      </c>
      <c r="AV426" s="12" t="s">
        <v>89</v>
      </c>
      <c r="AW426" s="12" t="s">
        <v>42</v>
      </c>
      <c r="AX426" s="12" t="s">
        <v>79</v>
      </c>
      <c r="AY426" s="230" t="s">
        <v>146</v>
      </c>
    </row>
    <row r="427" spans="2:65" s="12" customFormat="1" ht="13.5">
      <c r="B427" s="220"/>
      <c r="C427" s="221"/>
      <c r="D427" s="211" t="s">
        <v>257</v>
      </c>
      <c r="E427" s="222" t="s">
        <v>35</v>
      </c>
      <c r="F427" s="223" t="s">
        <v>740</v>
      </c>
      <c r="G427" s="221"/>
      <c r="H427" s="224">
        <v>0.754</v>
      </c>
      <c r="I427" s="225"/>
      <c r="J427" s="221"/>
      <c r="K427" s="221"/>
      <c r="L427" s="226"/>
      <c r="M427" s="227"/>
      <c r="N427" s="228"/>
      <c r="O427" s="228"/>
      <c r="P427" s="228"/>
      <c r="Q427" s="228"/>
      <c r="R427" s="228"/>
      <c r="S427" s="228"/>
      <c r="T427" s="229"/>
      <c r="AT427" s="230" t="s">
        <v>257</v>
      </c>
      <c r="AU427" s="230" t="s">
        <v>89</v>
      </c>
      <c r="AV427" s="12" t="s">
        <v>89</v>
      </c>
      <c r="AW427" s="12" t="s">
        <v>42</v>
      </c>
      <c r="AX427" s="12" t="s">
        <v>79</v>
      </c>
      <c r="AY427" s="230" t="s">
        <v>146</v>
      </c>
    </row>
    <row r="428" spans="2:65" s="14" customFormat="1" ht="13.5">
      <c r="B428" s="242"/>
      <c r="C428" s="243"/>
      <c r="D428" s="211" t="s">
        <v>257</v>
      </c>
      <c r="E428" s="244" t="s">
        <v>35</v>
      </c>
      <c r="F428" s="245" t="s">
        <v>741</v>
      </c>
      <c r="G428" s="243"/>
      <c r="H428" s="246">
        <v>25.324000000000002</v>
      </c>
      <c r="I428" s="247"/>
      <c r="J428" s="243"/>
      <c r="K428" s="243"/>
      <c r="L428" s="248"/>
      <c r="M428" s="249"/>
      <c r="N428" s="250"/>
      <c r="O428" s="250"/>
      <c r="P428" s="250"/>
      <c r="Q428" s="250"/>
      <c r="R428" s="250"/>
      <c r="S428" s="250"/>
      <c r="T428" s="251"/>
      <c r="AT428" s="252" t="s">
        <v>257</v>
      </c>
      <c r="AU428" s="252" t="s">
        <v>89</v>
      </c>
      <c r="AV428" s="14" t="s">
        <v>151</v>
      </c>
      <c r="AW428" s="14" t="s">
        <v>42</v>
      </c>
      <c r="AX428" s="14" t="s">
        <v>87</v>
      </c>
      <c r="AY428" s="252" t="s">
        <v>146</v>
      </c>
    </row>
    <row r="429" spans="2:65" s="1" customFormat="1" ht="25.5" customHeight="1">
      <c r="B429" s="42"/>
      <c r="C429" s="184" t="s">
        <v>742</v>
      </c>
      <c r="D429" s="184" t="s">
        <v>147</v>
      </c>
      <c r="E429" s="185" t="s">
        <v>743</v>
      </c>
      <c r="F429" s="186" t="s">
        <v>744</v>
      </c>
      <c r="G429" s="187" t="s">
        <v>281</v>
      </c>
      <c r="H429" s="188">
        <v>0.32800000000000001</v>
      </c>
      <c r="I429" s="189"/>
      <c r="J429" s="190">
        <f>ROUND(I429*H429,2)</f>
        <v>0</v>
      </c>
      <c r="K429" s="186" t="s">
        <v>255</v>
      </c>
      <c r="L429" s="62"/>
      <c r="M429" s="191" t="s">
        <v>35</v>
      </c>
      <c r="N429" s="192" t="s">
        <v>50</v>
      </c>
      <c r="O429" s="43"/>
      <c r="P429" s="193">
        <f>O429*H429</f>
        <v>0</v>
      </c>
      <c r="Q429" s="193">
        <v>0</v>
      </c>
      <c r="R429" s="193">
        <f>Q429*H429</f>
        <v>0</v>
      </c>
      <c r="S429" s="193">
        <v>0</v>
      </c>
      <c r="T429" s="194">
        <f>S429*H429</f>
        <v>0</v>
      </c>
      <c r="AR429" s="24" t="s">
        <v>177</v>
      </c>
      <c r="AT429" s="24" t="s">
        <v>147</v>
      </c>
      <c r="AU429" s="24" t="s">
        <v>89</v>
      </c>
      <c r="AY429" s="24" t="s">
        <v>146</v>
      </c>
      <c r="BE429" s="195">
        <f>IF(N429="základní",J429,0)</f>
        <v>0</v>
      </c>
      <c r="BF429" s="195">
        <f>IF(N429="snížená",J429,0)</f>
        <v>0</v>
      </c>
      <c r="BG429" s="195">
        <f>IF(N429="zákl. přenesená",J429,0)</f>
        <v>0</v>
      </c>
      <c r="BH429" s="195">
        <f>IF(N429="sníž. přenesená",J429,0)</f>
        <v>0</v>
      </c>
      <c r="BI429" s="195">
        <f>IF(N429="nulová",J429,0)</f>
        <v>0</v>
      </c>
      <c r="BJ429" s="24" t="s">
        <v>87</v>
      </c>
      <c r="BK429" s="195">
        <f>ROUND(I429*H429,2)</f>
        <v>0</v>
      </c>
      <c r="BL429" s="24" t="s">
        <v>177</v>
      </c>
      <c r="BM429" s="24" t="s">
        <v>745</v>
      </c>
    </row>
    <row r="430" spans="2:65" s="1" customFormat="1" ht="38.25" customHeight="1">
      <c r="B430" s="42"/>
      <c r="C430" s="184" t="s">
        <v>746</v>
      </c>
      <c r="D430" s="184" t="s">
        <v>147</v>
      </c>
      <c r="E430" s="185" t="s">
        <v>747</v>
      </c>
      <c r="F430" s="186" t="s">
        <v>748</v>
      </c>
      <c r="G430" s="187" t="s">
        <v>281</v>
      </c>
      <c r="H430" s="188">
        <v>0.32800000000000001</v>
      </c>
      <c r="I430" s="189"/>
      <c r="J430" s="190">
        <f>ROUND(I430*H430,2)</f>
        <v>0</v>
      </c>
      <c r="K430" s="186" t="s">
        <v>255</v>
      </c>
      <c r="L430" s="62"/>
      <c r="M430" s="191" t="s">
        <v>35</v>
      </c>
      <c r="N430" s="192" t="s">
        <v>50</v>
      </c>
      <c r="O430" s="43"/>
      <c r="P430" s="193">
        <f>O430*H430</f>
        <v>0</v>
      </c>
      <c r="Q430" s="193">
        <v>0</v>
      </c>
      <c r="R430" s="193">
        <f>Q430*H430</f>
        <v>0</v>
      </c>
      <c r="S430" s="193">
        <v>0</v>
      </c>
      <c r="T430" s="194">
        <f>S430*H430</f>
        <v>0</v>
      </c>
      <c r="AR430" s="24" t="s">
        <v>177</v>
      </c>
      <c r="AT430" s="24" t="s">
        <v>147</v>
      </c>
      <c r="AU430" s="24" t="s">
        <v>89</v>
      </c>
      <c r="AY430" s="24" t="s">
        <v>146</v>
      </c>
      <c r="BE430" s="195">
        <f>IF(N430="základní",J430,0)</f>
        <v>0</v>
      </c>
      <c r="BF430" s="195">
        <f>IF(N430="snížená",J430,0)</f>
        <v>0</v>
      </c>
      <c r="BG430" s="195">
        <f>IF(N430="zákl. přenesená",J430,0)</f>
        <v>0</v>
      </c>
      <c r="BH430" s="195">
        <f>IF(N430="sníž. přenesená",J430,0)</f>
        <v>0</v>
      </c>
      <c r="BI430" s="195">
        <f>IF(N430="nulová",J430,0)</f>
        <v>0</v>
      </c>
      <c r="BJ430" s="24" t="s">
        <v>87</v>
      </c>
      <c r="BK430" s="195">
        <f>ROUND(I430*H430,2)</f>
        <v>0</v>
      </c>
      <c r="BL430" s="24" t="s">
        <v>177</v>
      </c>
      <c r="BM430" s="24" t="s">
        <v>749</v>
      </c>
    </row>
    <row r="431" spans="2:65" s="9" customFormat="1" ht="29.85" customHeight="1">
      <c r="B431" s="170"/>
      <c r="C431" s="171"/>
      <c r="D431" s="172" t="s">
        <v>78</v>
      </c>
      <c r="E431" s="207" t="s">
        <v>750</v>
      </c>
      <c r="F431" s="207" t="s">
        <v>751</v>
      </c>
      <c r="G431" s="171"/>
      <c r="H431" s="171"/>
      <c r="I431" s="174"/>
      <c r="J431" s="208">
        <f>BK431</f>
        <v>0</v>
      </c>
      <c r="K431" s="171"/>
      <c r="L431" s="176"/>
      <c r="M431" s="177"/>
      <c r="N431" s="178"/>
      <c r="O431" s="178"/>
      <c r="P431" s="179">
        <f>SUM(P432:P450)</f>
        <v>0</v>
      </c>
      <c r="Q431" s="178"/>
      <c r="R431" s="179">
        <f>SUM(R432:R450)</f>
        <v>2.5037199999999999E-2</v>
      </c>
      <c r="S431" s="178"/>
      <c r="T431" s="180">
        <f>SUM(T432:T450)</f>
        <v>7.0253999999999997E-2</v>
      </c>
      <c r="AR431" s="181" t="s">
        <v>89</v>
      </c>
      <c r="AT431" s="182" t="s">
        <v>78</v>
      </c>
      <c r="AU431" s="182" t="s">
        <v>87</v>
      </c>
      <c r="AY431" s="181" t="s">
        <v>146</v>
      </c>
      <c r="BK431" s="183">
        <f>SUM(BK432:BK450)</f>
        <v>0</v>
      </c>
    </row>
    <row r="432" spans="2:65" s="1" customFormat="1" ht="25.5" customHeight="1">
      <c r="B432" s="42"/>
      <c r="C432" s="184" t="s">
        <v>752</v>
      </c>
      <c r="D432" s="184" t="s">
        <v>147</v>
      </c>
      <c r="E432" s="185" t="s">
        <v>753</v>
      </c>
      <c r="F432" s="186" t="s">
        <v>754</v>
      </c>
      <c r="G432" s="187" t="s">
        <v>207</v>
      </c>
      <c r="H432" s="188">
        <v>4.68</v>
      </c>
      <c r="I432" s="189"/>
      <c r="J432" s="190">
        <f>ROUND(I432*H432,2)</f>
        <v>0</v>
      </c>
      <c r="K432" s="186" t="s">
        <v>255</v>
      </c>
      <c r="L432" s="62"/>
      <c r="M432" s="191" t="s">
        <v>35</v>
      </c>
      <c r="N432" s="192" t="s">
        <v>50</v>
      </c>
      <c r="O432" s="43"/>
      <c r="P432" s="193">
        <f>O432*H432</f>
        <v>0</v>
      </c>
      <c r="Q432" s="193">
        <v>0</v>
      </c>
      <c r="R432" s="193">
        <f>Q432*H432</f>
        <v>0</v>
      </c>
      <c r="S432" s="193">
        <v>0</v>
      </c>
      <c r="T432" s="194">
        <f>S432*H432</f>
        <v>0</v>
      </c>
      <c r="AR432" s="24" t="s">
        <v>177</v>
      </c>
      <c r="AT432" s="24" t="s">
        <v>147</v>
      </c>
      <c r="AU432" s="24" t="s">
        <v>89</v>
      </c>
      <c r="AY432" s="24" t="s">
        <v>146</v>
      </c>
      <c r="BE432" s="195">
        <f>IF(N432="základní",J432,0)</f>
        <v>0</v>
      </c>
      <c r="BF432" s="195">
        <f>IF(N432="snížená",J432,0)</f>
        <v>0</v>
      </c>
      <c r="BG432" s="195">
        <f>IF(N432="zákl. přenesená",J432,0)</f>
        <v>0</v>
      </c>
      <c r="BH432" s="195">
        <f>IF(N432="sníž. přenesená",J432,0)</f>
        <v>0</v>
      </c>
      <c r="BI432" s="195">
        <f>IF(N432="nulová",J432,0)</f>
        <v>0</v>
      </c>
      <c r="BJ432" s="24" t="s">
        <v>87</v>
      </c>
      <c r="BK432" s="195">
        <f>ROUND(I432*H432,2)</f>
        <v>0</v>
      </c>
      <c r="BL432" s="24" t="s">
        <v>177</v>
      </c>
      <c r="BM432" s="24" t="s">
        <v>755</v>
      </c>
    </row>
    <row r="433" spans="2:65" s="11" customFormat="1" ht="13.5">
      <c r="B433" s="209"/>
      <c r="C433" s="210"/>
      <c r="D433" s="211" t="s">
        <v>257</v>
      </c>
      <c r="E433" s="212" t="s">
        <v>35</v>
      </c>
      <c r="F433" s="213" t="s">
        <v>258</v>
      </c>
      <c r="G433" s="210"/>
      <c r="H433" s="212" t="s">
        <v>35</v>
      </c>
      <c r="I433" s="214"/>
      <c r="J433" s="210"/>
      <c r="K433" s="210"/>
      <c r="L433" s="215"/>
      <c r="M433" s="216"/>
      <c r="N433" s="217"/>
      <c r="O433" s="217"/>
      <c r="P433" s="217"/>
      <c r="Q433" s="217"/>
      <c r="R433" s="217"/>
      <c r="S433" s="217"/>
      <c r="T433" s="218"/>
      <c r="AT433" s="219" t="s">
        <v>257</v>
      </c>
      <c r="AU433" s="219" t="s">
        <v>89</v>
      </c>
      <c r="AV433" s="11" t="s">
        <v>87</v>
      </c>
      <c r="AW433" s="11" t="s">
        <v>42</v>
      </c>
      <c r="AX433" s="11" t="s">
        <v>79</v>
      </c>
      <c r="AY433" s="219" t="s">
        <v>146</v>
      </c>
    </row>
    <row r="434" spans="2:65" s="12" customFormat="1" ht="13.5">
      <c r="B434" s="220"/>
      <c r="C434" s="221"/>
      <c r="D434" s="211" t="s">
        <v>257</v>
      </c>
      <c r="E434" s="222" t="s">
        <v>35</v>
      </c>
      <c r="F434" s="223" t="s">
        <v>756</v>
      </c>
      <c r="G434" s="221"/>
      <c r="H434" s="224">
        <v>4.68</v>
      </c>
      <c r="I434" s="225"/>
      <c r="J434" s="221"/>
      <c r="K434" s="221"/>
      <c r="L434" s="226"/>
      <c r="M434" s="227"/>
      <c r="N434" s="228"/>
      <c r="O434" s="228"/>
      <c r="P434" s="228"/>
      <c r="Q434" s="228"/>
      <c r="R434" s="228"/>
      <c r="S434" s="228"/>
      <c r="T434" s="229"/>
      <c r="AT434" s="230" t="s">
        <v>257</v>
      </c>
      <c r="AU434" s="230" t="s">
        <v>89</v>
      </c>
      <c r="AV434" s="12" t="s">
        <v>89</v>
      </c>
      <c r="AW434" s="12" t="s">
        <v>42</v>
      </c>
      <c r="AX434" s="12" t="s">
        <v>87</v>
      </c>
      <c r="AY434" s="230" t="s">
        <v>146</v>
      </c>
    </row>
    <row r="435" spans="2:65" s="1" customFormat="1" ht="63.75" customHeight="1">
      <c r="B435" s="42"/>
      <c r="C435" s="253" t="s">
        <v>757</v>
      </c>
      <c r="D435" s="253" t="s">
        <v>361</v>
      </c>
      <c r="E435" s="254" t="s">
        <v>758</v>
      </c>
      <c r="F435" s="255" t="s">
        <v>759</v>
      </c>
      <c r="G435" s="256" t="s">
        <v>207</v>
      </c>
      <c r="H435" s="257">
        <v>5</v>
      </c>
      <c r="I435" s="258"/>
      <c r="J435" s="259">
        <f>ROUND(I435*H435,2)</f>
        <v>0</v>
      </c>
      <c r="K435" s="255" t="s">
        <v>255</v>
      </c>
      <c r="L435" s="260"/>
      <c r="M435" s="261" t="s">
        <v>35</v>
      </c>
      <c r="N435" s="262" t="s">
        <v>50</v>
      </c>
      <c r="O435" s="43"/>
      <c r="P435" s="193">
        <f>O435*H435</f>
        <v>0</v>
      </c>
      <c r="Q435" s="193">
        <v>1.1999999999999999E-3</v>
      </c>
      <c r="R435" s="193">
        <f>Q435*H435</f>
        <v>5.9999999999999993E-3</v>
      </c>
      <c r="S435" s="193">
        <v>0</v>
      </c>
      <c r="T435" s="194">
        <f>S435*H435</f>
        <v>0</v>
      </c>
      <c r="AR435" s="24" t="s">
        <v>211</v>
      </c>
      <c r="AT435" s="24" t="s">
        <v>361</v>
      </c>
      <c r="AU435" s="24" t="s">
        <v>89</v>
      </c>
      <c r="AY435" s="24" t="s">
        <v>146</v>
      </c>
      <c r="BE435" s="195">
        <f>IF(N435="základní",J435,0)</f>
        <v>0</v>
      </c>
      <c r="BF435" s="195">
        <f>IF(N435="snížená",J435,0)</f>
        <v>0</v>
      </c>
      <c r="BG435" s="195">
        <f>IF(N435="zákl. přenesená",J435,0)</f>
        <v>0</v>
      </c>
      <c r="BH435" s="195">
        <f>IF(N435="sníž. přenesená",J435,0)</f>
        <v>0</v>
      </c>
      <c r="BI435" s="195">
        <f>IF(N435="nulová",J435,0)</f>
        <v>0</v>
      </c>
      <c r="BJ435" s="24" t="s">
        <v>87</v>
      </c>
      <c r="BK435" s="195">
        <f>ROUND(I435*H435,2)</f>
        <v>0</v>
      </c>
      <c r="BL435" s="24" t="s">
        <v>177</v>
      </c>
      <c r="BM435" s="24" t="s">
        <v>760</v>
      </c>
    </row>
    <row r="436" spans="2:65" s="1" customFormat="1" ht="27">
      <c r="B436" s="42"/>
      <c r="C436" s="64"/>
      <c r="D436" s="211" t="s">
        <v>365</v>
      </c>
      <c r="E436" s="64"/>
      <c r="F436" s="263" t="s">
        <v>761</v>
      </c>
      <c r="G436" s="64"/>
      <c r="H436" s="64"/>
      <c r="I436" s="157"/>
      <c r="J436" s="64"/>
      <c r="K436" s="64"/>
      <c r="L436" s="62"/>
      <c r="M436" s="264"/>
      <c r="N436" s="43"/>
      <c r="O436" s="43"/>
      <c r="P436" s="43"/>
      <c r="Q436" s="43"/>
      <c r="R436" s="43"/>
      <c r="S436" s="43"/>
      <c r="T436" s="79"/>
      <c r="AT436" s="24" t="s">
        <v>365</v>
      </c>
      <c r="AU436" s="24" t="s">
        <v>89</v>
      </c>
    </row>
    <row r="437" spans="2:65" s="1" customFormat="1" ht="16.5" customHeight="1">
      <c r="B437" s="42"/>
      <c r="C437" s="184" t="s">
        <v>762</v>
      </c>
      <c r="D437" s="184" t="s">
        <v>147</v>
      </c>
      <c r="E437" s="185" t="s">
        <v>763</v>
      </c>
      <c r="F437" s="186" t="s">
        <v>764</v>
      </c>
      <c r="G437" s="187" t="s">
        <v>207</v>
      </c>
      <c r="H437" s="188">
        <v>39.03</v>
      </c>
      <c r="I437" s="189"/>
      <c r="J437" s="190">
        <f>ROUND(I437*H437,2)</f>
        <v>0</v>
      </c>
      <c r="K437" s="186" t="s">
        <v>255</v>
      </c>
      <c r="L437" s="62"/>
      <c r="M437" s="191" t="s">
        <v>35</v>
      </c>
      <c r="N437" s="192" t="s">
        <v>50</v>
      </c>
      <c r="O437" s="43"/>
      <c r="P437" s="193">
        <f>O437*H437</f>
        <v>0</v>
      </c>
      <c r="Q437" s="193">
        <v>0</v>
      </c>
      <c r="R437" s="193">
        <f>Q437*H437</f>
        <v>0</v>
      </c>
      <c r="S437" s="193">
        <v>1.8E-3</v>
      </c>
      <c r="T437" s="194">
        <f>S437*H437</f>
        <v>7.0253999999999997E-2</v>
      </c>
      <c r="AR437" s="24" t="s">
        <v>177</v>
      </c>
      <c r="AT437" s="24" t="s">
        <v>147</v>
      </c>
      <c r="AU437" s="24" t="s">
        <v>89</v>
      </c>
      <c r="AY437" s="24" t="s">
        <v>146</v>
      </c>
      <c r="BE437" s="195">
        <f>IF(N437="základní",J437,0)</f>
        <v>0</v>
      </c>
      <c r="BF437" s="195">
        <f>IF(N437="snížená",J437,0)</f>
        <v>0</v>
      </c>
      <c r="BG437" s="195">
        <f>IF(N437="zákl. přenesená",J437,0)</f>
        <v>0</v>
      </c>
      <c r="BH437" s="195">
        <f>IF(N437="sníž. přenesená",J437,0)</f>
        <v>0</v>
      </c>
      <c r="BI437" s="195">
        <f>IF(N437="nulová",J437,0)</f>
        <v>0</v>
      </c>
      <c r="BJ437" s="24" t="s">
        <v>87</v>
      </c>
      <c r="BK437" s="195">
        <f>ROUND(I437*H437,2)</f>
        <v>0</v>
      </c>
      <c r="BL437" s="24" t="s">
        <v>177</v>
      </c>
      <c r="BM437" s="24" t="s">
        <v>765</v>
      </c>
    </row>
    <row r="438" spans="2:65" s="11" customFormat="1" ht="13.5">
      <c r="B438" s="209"/>
      <c r="C438" s="210"/>
      <c r="D438" s="211" t="s">
        <v>257</v>
      </c>
      <c r="E438" s="212" t="s">
        <v>35</v>
      </c>
      <c r="F438" s="213" t="s">
        <v>258</v>
      </c>
      <c r="G438" s="210"/>
      <c r="H438" s="212" t="s">
        <v>35</v>
      </c>
      <c r="I438" s="214"/>
      <c r="J438" s="210"/>
      <c r="K438" s="210"/>
      <c r="L438" s="215"/>
      <c r="M438" s="216"/>
      <c r="N438" s="217"/>
      <c r="O438" s="217"/>
      <c r="P438" s="217"/>
      <c r="Q438" s="217"/>
      <c r="R438" s="217"/>
      <c r="S438" s="217"/>
      <c r="T438" s="218"/>
      <c r="AT438" s="219" t="s">
        <v>257</v>
      </c>
      <c r="AU438" s="219" t="s">
        <v>89</v>
      </c>
      <c r="AV438" s="11" t="s">
        <v>87</v>
      </c>
      <c r="AW438" s="11" t="s">
        <v>42</v>
      </c>
      <c r="AX438" s="11" t="s">
        <v>79</v>
      </c>
      <c r="AY438" s="219" t="s">
        <v>146</v>
      </c>
    </row>
    <row r="439" spans="2:65" s="12" customFormat="1" ht="13.5">
      <c r="B439" s="220"/>
      <c r="C439" s="221"/>
      <c r="D439" s="211" t="s">
        <v>257</v>
      </c>
      <c r="E439" s="222" t="s">
        <v>35</v>
      </c>
      <c r="F439" s="223" t="s">
        <v>766</v>
      </c>
      <c r="G439" s="221"/>
      <c r="H439" s="224">
        <v>39.03</v>
      </c>
      <c r="I439" s="225"/>
      <c r="J439" s="221"/>
      <c r="K439" s="221"/>
      <c r="L439" s="226"/>
      <c r="M439" s="227"/>
      <c r="N439" s="228"/>
      <c r="O439" s="228"/>
      <c r="P439" s="228"/>
      <c r="Q439" s="228"/>
      <c r="R439" s="228"/>
      <c r="S439" s="228"/>
      <c r="T439" s="229"/>
      <c r="AT439" s="230" t="s">
        <v>257</v>
      </c>
      <c r="AU439" s="230" t="s">
        <v>89</v>
      </c>
      <c r="AV439" s="12" t="s">
        <v>89</v>
      </c>
      <c r="AW439" s="12" t="s">
        <v>42</v>
      </c>
      <c r="AX439" s="12" t="s">
        <v>87</v>
      </c>
      <c r="AY439" s="230" t="s">
        <v>146</v>
      </c>
    </row>
    <row r="440" spans="2:65" s="1" customFormat="1" ht="25.5" customHeight="1">
      <c r="B440" s="42"/>
      <c r="C440" s="184" t="s">
        <v>767</v>
      </c>
      <c r="D440" s="184" t="s">
        <v>147</v>
      </c>
      <c r="E440" s="185" t="s">
        <v>768</v>
      </c>
      <c r="F440" s="186" t="s">
        <v>769</v>
      </c>
      <c r="G440" s="187" t="s">
        <v>207</v>
      </c>
      <c r="H440" s="188">
        <v>8.24</v>
      </c>
      <c r="I440" s="189"/>
      <c r="J440" s="190">
        <f>ROUND(I440*H440,2)</f>
        <v>0</v>
      </c>
      <c r="K440" s="186" t="s">
        <v>255</v>
      </c>
      <c r="L440" s="62"/>
      <c r="M440" s="191" t="s">
        <v>35</v>
      </c>
      <c r="N440" s="192" t="s">
        <v>50</v>
      </c>
      <c r="O440" s="43"/>
      <c r="P440" s="193">
        <f>O440*H440</f>
        <v>0</v>
      </c>
      <c r="Q440" s="193">
        <v>0</v>
      </c>
      <c r="R440" s="193">
        <f>Q440*H440</f>
        <v>0</v>
      </c>
      <c r="S440" s="193">
        <v>0</v>
      </c>
      <c r="T440" s="194">
        <f>S440*H440</f>
        <v>0</v>
      </c>
      <c r="AR440" s="24" t="s">
        <v>177</v>
      </c>
      <c r="AT440" s="24" t="s">
        <v>147</v>
      </c>
      <c r="AU440" s="24" t="s">
        <v>89</v>
      </c>
      <c r="AY440" s="24" t="s">
        <v>146</v>
      </c>
      <c r="BE440" s="195">
        <f>IF(N440="základní",J440,0)</f>
        <v>0</v>
      </c>
      <c r="BF440" s="195">
        <f>IF(N440="snížená",J440,0)</f>
        <v>0</v>
      </c>
      <c r="BG440" s="195">
        <f>IF(N440="zákl. přenesená",J440,0)</f>
        <v>0</v>
      </c>
      <c r="BH440" s="195">
        <f>IF(N440="sníž. přenesená",J440,0)</f>
        <v>0</v>
      </c>
      <c r="BI440" s="195">
        <f>IF(N440="nulová",J440,0)</f>
        <v>0</v>
      </c>
      <c r="BJ440" s="24" t="s">
        <v>87</v>
      </c>
      <c r="BK440" s="195">
        <f>ROUND(I440*H440,2)</f>
        <v>0</v>
      </c>
      <c r="BL440" s="24" t="s">
        <v>177</v>
      </c>
      <c r="BM440" s="24" t="s">
        <v>770</v>
      </c>
    </row>
    <row r="441" spans="2:65" s="11" customFormat="1" ht="13.5">
      <c r="B441" s="209"/>
      <c r="C441" s="210"/>
      <c r="D441" s="211" t="s">
        <v>257</v>
      </c>
      <c r="E441" s="212" t="s">
        <v>35</v>
      </c>
      <c r="F441" s="213" t="s">
        <v>294</v>
      </c>
      <c r="G441" s="210"/>
      <c r="H441" s="212" t="s">
        <v>35</v>
      </c>
      <c r="I441" s="214"/>
      <c r="J441" s="210"/>
      <c r="K441" s="210"/>
      <c r="L441" s="215"/>
      <c r="M441" s="216"/>
      <c r="N441" s="217"/>
      <c r="O441" s="217"/>
      <c r="P441" s="217"/>
      <c r="Q441" s="217"/>
      <c r="R441" s="217"/>
      <c r="S441" s="217"/>
      <c r="T441" s="218"/>
      <c r="AT441" s="219" t="s">
        <v>257</v>
      </c>
      <c r="AU441" s="219" t="s">
        <v>89</v>
      </c>
      <c r="AV441" s="11" t="s">
        <v>87</v>
      </c>
      <c r="AW441" s="11" t="s">
        <v>42</v>
      </c>
      <c r="AX441" s="11" t="s">
        <v>79</v>
      </c>
      <c r="AY441" s="219" t="s">
        <v>146</v>
      </c>
    </row>
    <row r="442" spans="2:65" s="12" customFormat="1" ht="13.5">
      <c r="B442" s="220"/>
      <c r="C442" s="221"/>
      <c r="D442" s="211" t="s">
        <v>257</v>
      </c>
      <c r="E442" s="222" t="s">
        <v>35</v>
      </c>
      <c r="F442" s="223" t="s">
        <v>771</v>
      </c>
      <c r="G442" s="221"/>
      <c r="H442" s="224">
        <v>8.24</v>
      </c>
      <c r="I442" s="225"/>
      <c r="J442" s="221"/>
      <c r="K442" s="221"/>
      <c r="L442" s="226"/>
      <c r="M442" s="227"/>
      <c r="N442" s="228"/>
      <c r="O442" s="228"/>
      <c r="P442" s="228"/>
      <c r="Q442" s="228"/>
      <c r="R442" s="228"/>
      <c r="S442" s="228"/>
      <c r="T442" s="229"/>
      <c r="AT442" s="230" t="s">
        <v>257</v>
      </c>
      <c r="AU442" s="230" t="s">
        <v>89</v>
      </c>
      <c r="AV442" s="12" t="s">
        <v>89</v>
      </c>
      <c r="AW442" s="12" t="s">
        <v>42</v>
      </c>
      <c r="AX442" s="12" t="s">
        <v>87</v>
      </c>
      <c r="AY442" s="230" t="s">
        <v>146</v>
      </c>
    </row>
    <row r="443" spans="2:65" s="1" customFormat="1" ht="51" customHeight="1">
      <c r="B443" s="42"/>
      <c r="C443" s="253" t="s">
        <v>772</v>
      </c>
      <c r="D443" s="253" t="s">
        <v>361</v>
      </c>
      <c r="E443" s="254" t="s">
        <v>773</v>
      </c>
      <c r="F443" s="255" t="s">
        <v>774</v>
      </c>
      <c r="G443" s="256" t="s">
        <v>207</v>
      </c>
      <c r="H443" s="257">
        <v>9</v>
      </c>
      <c r="I443" s="258"/>
      <c r="J443" s="259">
        <f>ROUND(I443*H443,2)</f>
        <v>0</v>
      </c>
      <c r="K443" s="255" t="s">
        <v>255</v>
      </c>
      <c r="L443" s="260"/>
      <c r="M443" s="261" t="s">
        <v>35</v>
      </c>
      <c r="N443" s="262" t="s">
        <v>50</v>
      </c>
      <c r="O443" s="43"/>
      <c r="P443" s="193">
        <f>O443*H443</f>
        <v>0</v>
      </c>
      <c r="Q443" s="193">
        <v>2E-3</v>
      </c>
      <c r="R443" s="193">
        <f>Q443*H443</f>
        <v>1.8000000000000002E-2</v>
      </c>
      <c r="S443" s="193">
        <v>0</v>
      </c>
      <c r="T443" s="194">
        <f>S443*H443</f>
        <v>0</v>
      </c>
      <c r="AR443" s="24" t="s">
        <v>211</v>
      </c>
      <c r="AT443" s="24" t="s">
        <v>361</v>
      </c>
      <c r="AU443" s="24" t="s">
        <v>89</v>
      </c>
      <c r="AY443" s="24" t="s">
        <v>146</v>
      </c>
      <c r="BE443" s="195">
        <f>IF(N443="základní",J443,0)</f>
        <v>0</v>
      </c>
      <c r="BF443" s="195">
        <f>IF(N443="snížená",J443,0)</f>
        <v>0</v>
      </c>
      <c r="BG443" s="195">
        <f>IF(N443="zákl. přenesená",J443,0)</f>
        <v>0</v>
      </c>
      <c r="BH443" s="195">
        <f>IF(N443="sníž. přenesená",J443,0)</f>
        <v>0</v>
      </c>
      <c r="BI443" s="195">
        <f>IF(N443="nulová",J443,0)</f>
        <v>0</v>
      </c>
      <c r="BJ443" s="24" t="s">
        <v>87</v>
      </c>
      <c r="BK443" s="195">
        <f>ROUND(I443*H443,2)</f>
        <v>0</v>
      </c>
      <c r="BL443" s="24" t="s">
        <v>177</v>
      </c>
      <c r="BM443" s="24" t="s">
        <v>775</v>
      </c>
    </row>
    <row r="444" spans="2:65" s="1" customFormat="1" ht="27">
      <c r="B444" s="42"/>
      <c r="C444" s="64"/>
      <c r="D444" s="211" t="s">
        <v>365</v>
      </c>
      <c r="E444" s="64"/>
      <c r="F444" s="263" t="s">
        <v>366</v>
      </c>
      <c r="G444" s="64"/>
      <c r="H444" s="64"/>
      <c r="I444" s="157"/>
      <c r="J444" s="64"/>
      <c r="K444" s="64"/>
      <c r="L444" s="62"/>
      <c r="M444" s="264"/>
      <c r="N444" s="43"/>
      <c r="O444" s="43"/>
      <c r="P444" s="43"/>
      <c r="Q444" s="43"/>
      <c r="R444" s="43"/>
      <c r="S444" s="43"/>
      <c r="T444" s="79"/>
      <c r="AT444" s="24" t="s">
        <v>365</v>
      </c>
      <c r="AU444" s="24" t="s">
        <v>89</v>
      </c>
    </row>
    <row r="445" spans="2:65" s="1" customFormat="1" ht="16.5" customHeight="1">
      <c r="B445" s="42"/>
      <c r="C445" s="184" t="s">
        <v>776</v>
      </c>
      <c r="D445" s="184" t="s">
        <v>147</v>
      </c>
      <c r="E445" s="185" t="s">
        <v>777</v>
      </c>
      <c r="F445" s="186" t="s">
        <v>778</v>
      </c>
      <c r="G445" s="187" t="s">
        <v>207</v>
      </c>
      <c r="H445" s="188">
        <v>4.68</v>
      </c>
      <c r="I445" s="189"/>
      <c r="J445" s="190">
        <f>ROUND(I445*H445,2)</f>
        <v>0</v>
      </c>
      <c r="K445" s="186" t="s">
        <v>255</v>
      </c>
      <c r="L445" s="62"/>
      <c r="M445" s="191" t="s">
        <v>35</v>
      </c>
      <c r="N445" s="192" t="s">
        <v>50</v>
      </c>
      <c r="O445" s="43"/>
      <c r="P445" s="193">
        <f>O445*H445</f>
        <v>0</v>
      </c>
      <c r="Q445" s="193">
        <v>4.0000000000000003E-5</v>
      </c>
      <c r="R445" s="193">
        <f>Q445*H445</f>
        <v>1.872E-4</v>
      </c>
      <c r="S445" s="193">
        <v>0</v>
      </c>
      <c r="T445" s="194">
        <f>S445*H445</f>
        <v>0</v>
      </c>
      <c r="AR445" s="24" t="s">
        <v>177</v>
      </c>
      <c r="AT445" s="24" t="s">
        <v>147</v>
      </c>
      <c r="AU445" s="24" t="s">
        <v>89</v>
      </c>
      <c r="AY445" s="24" t="s">
        <v>146</v>
      </c>
      <c r="BE445" s="195">
        <f>IF(N445="základní",J445,0)</f>
        <v>0</v>
      </c>
      <c r="BF445" s="195">
        <f>IF(N445="snížená",J445,0)</f>
        <v>0</v>
      </c>
      <c r="BG445" s="195">
        <f>IF(N445="zákl. přenesená",J445,0)</f>
        <v>0</v>
      </c>
      <c r="BH445" s="195">
        <f>IF(N445="sníž. přenesená",J445,0)</f>
        <v>0</v>
      </c>
      <c r="BI445" s="195">
        <f>IF(N445="nulová",J445,0)</f>
        <v>0</v>
      </c>
      <c r="BJ445" s="24" t="s">
        <v>87</v>
      </c>
      <c r="BK445" s="195">
        <f>ROUND(I445*H445,2)</f>
        <v>0</v>
      </c>
      <c r="BL445" s="24" t="s">
        <v>177</v>
      </c>
      <c r="BM445" s="24" t="s">
        <v>779</v>
      </c>
    </row>
    <row r="446" spans="2:65" s="1" customFormat="1" ht="16.5" customHeight="1">
      <c r="B446" s="42"/>
      <c r="C446" s="253" t="s">
        <v>780</v>
      </c>
      <c r="D446" s="253" t="s">
        <v>361</v>
      </c>
      <c r="E446" s="254" t="s">
        <v>781</v>
      </c>
      <c r="F446" s="255" t="s">
        <v>782</v>
      </c>
      <c r="G446" s="256" t="s">
        <v>207</v>
      </c>
      <c r="H446" s="257">
        <v>5</v>
      </c>
      <c r="I446" s="258"/>
      <c r="J446" s="259">
        <f>ROUND(I446*H446,2)</f>
        <v>0</v>
      </c>
      <c r="K446" s="255" t="s">
        <v>255</v>
      </c>
      <c r="L446" s="260"/>
      <c r="M446" s="261" t="s">
        <v>35</v>
      </c>
      <c r="N446" s="262" t="s">
        <v>50</v>
      </c>
      <c r="O446" s="43"/>
      <c r="P446" s="193">
        <f>O446*H446</f>
        <v>0</v>
      </c>
      <c r="Q446" s="193">
        <v>1.7000000000000001E-4</v>
      </c>
      <c r="R446" s="193">
        <f>Q446*H446</f>
        <v>8.5000000000000006E-4</v>
      </c>
      <c r="S446" s="193">
        <v>0</v>
      </c>
      <c r="T446" s="194">
        <f>S446*H446</f>
        <v>0</v>
      </c>
      <c r="AR446" s="24" t="s">
        <v>211</v>
      </c>
      <c r="AT446" s="24" t="s">
        <v>361</v>
      </c>
      <c r="AU446" s="24" t="s">
        <v>89</v>
      </c>
      <c r="AY446" s="24" t="s">
        <v>146</v>
      </c>
      <c r="BE446" s="195">
        <f>IF(N446="základní",J446,0)</f>
        <v>0</v>
      </c>
      <c r="BF446" s="195">
        <f>IF(N446="snížená",J446,0)</f>
        <v>0</v>
      </c>
      <c r="BG446" s="195">
        <f>IF(N446="zákl. přenesená",J446,0)</f>
        <v>0</v>
      </c>
      <c r="BH446" s="195">
        <f>IF(N446="sníž. přenesená",J446,0)</f>
        <v>0</v>
      </c>
      <c r="BI446" s="195">
        <f>IF(N446="nulová",J446,0)</f>
        <v>0</v>
      </c>
      <c r="BJ446" s="24" t="s">
        <v>87</v>
      </c>
      <c r="BK446" s="195">
        <f>ROUND(I446*H446,2)</f>
        <v>0</v>
      </c>
      <c r="BL446" s="24" t="s">
        <v>177</v>
      </c>
      <c r="BM446" s="24" t="s">
        <v>783</v>
      </c>
    </row>
    <row r="447" spans="2:65" s="1" customFormat="1" ht="27">
      <c r="B447" s="42"/>
      <c r="C447" s="64"/>
      <c r="D447" s="211" t="s">
        <v>365</v>
      </c>
      <c r="E447" s="64"/>
      <c r="F447" s="263" t="s">
        <v>784</v>
      </c>
      <c r="G447" s="64"/>
      <c r="H447" s="64"/>
      <c r="I447" s="157"/>
      <c r="J447" s="64"/>
      <c r="K447" s="64"/>
      <c r="L447" s="62"/>
      <c r="M447" s="264"/>
      <c r="N447" s="43"/>
      <c r="O447" s="43"/>
      <c r="P447" s="43"/>
      <c r="Q447" s="43"/>
      <c r="R447" s="43"/>
      <c r="S447" s="43"/>
      <c r="T447" s="79"/>
      <c r="AT447" s="24" t="s">
        <v>365</v>
      </c>
      <c r="AU447" s="24" t="s">
        <v>89</v>
      </c>
    </row>
    <row r="448" spans="2:65" s="12" customFormat="1" ht="13.5">
      <c r="B448" s="220"/>
      <c r="C448" s="221"/>
      <c r="D448" s="211" t="s">
        <v>257</v>
      </c>
      <c r="E448" s="221"/>
      <c r="F448" s="223" t="s">
        <v>785</v>
      </c>
      <c r="G448" s="221"/>
      <c r="H448" s="224">
        <v>5</v>
      </c>
      <c r="I448" s="225"/>
      <c r="J448" s="221"/>
      <c r="K448" s="221"/>
      <c r="L448" s="226"/>
      <c r="M448" s="227"/>
      <c r="N448" s="228"/>
      <c r="O448" s="228"/>
      <c r="P448" s="228"/>
      <c r="Q448" s="228"/>
      <c r="R448" s="228"/>
      <c r="S448" s="228"/>
      <c r="T448" s="229"/>
      <c r="AT448" s="230" t="s">
        <v>257</v>
      </c>
      <c r="AU448" s="230" t="s">
        <v>89</v>
      </c>
      <c r="AV448" s="12" t="s">
        <v>89</v>
      </c>
      <c r="AW448" s="12" t="s">
        <v>6</v>
      </c>
      <c r="AX448" s="12" t="s">
        <v>87</v>
      </c>
      <c r="AY448" s="230" t="s">
        <v>146</v>
      </c>
    </row>
    <row r="449" spans="2:65" s="1" customFormat="1" ht="25.5" customHeight="1">
      <c r="B449" s="42"/>
      <c r="C449" s="184" t="s">
        <v>786</v>
      </c>
      <c r="D449" s="184" t="s">
        <v>147</v>
      </c>
      <c r="E449" s="185" t="s">
        <v>787</v>
      </c>
      <c r="F449" s="186" t="s">
        <v>788</v>
      </c>
      <c r="G449" s="187" t="s">
        <v>281</v>
      </c>
      <c r="H449" s="188">
        <v>2.5000000000000001E-2</v>
      </c>
      <c r="I449" s="189"/>
      <c r="J449" s="190">
        <f>ROUND(I449*H449,2)</f>
        <v>0</v>
      </c>
      <c r="K449" s="186" t="s">
        <v>255</v>
      </c>
      <c r="L449" s="62"/>
      <c r="M449" s="191" t="s">
        <v>35</v>
      </c>
      <c r="N449" s="192" t="s">
        <v>50</v>
      </c>
      <c r="O449" s="43"/>
      <c r="P449" s="193">
        <f>O449*H449</f>
        <v>0</v>
      </c>
      <c r="Q449" s="193">
        <v>0</v>
      </c>
      <c r="R449" s="193">
        <f>Q449*H449</f>
        <v>0</v>
      </c>
      <c r="S449" s="193">
        <v>0</v>
      </c>
      <c r="T449" s="194">
        <f>S449*H449</f>
        <v>0</v>
      </c>
      <c r="AR449" s="24" t="s">
        <v>177</v>
      </c>
      <c r="AT449" s="24" t="s">
        <v>147</v>
      </c>
      <c r="AU449" s="24" t="s">
        <v>89</v>
      </c>
      <c r="AY449" s="24" t="s">
        <v>146</v>
      </c>
      <c r="BE449" s="195">
        <f>IF(N449="základní",J449,0)</f>
        <v>0</v>
      </c>
      <c r="BF449" s="195">
        <f>IF(N449="snížená",J449,0)</f>
        <v>0</v>
      </c>
      <c r="BG449" s="195">
        <f>IF(N449="zákl. přenesená",J449,0)</f>
        <v>0</v>
      </c>
      <c r="BH449" s="195">
        <f>IF(N449="sníž. přenesená",J449,0)</f>
        <v>0</v>
      </c>
      <c r="BI449" s="195">
        <f>IF(N449="nulová",J449,0)</f>
        <v>0</v>
      </c>
      <c r="BJ449" s="24" t="s">
        <v>87</v>
      </c>
      <c r="BK449" s="195">
        <f>ROUND(I449*H449,2)</f>
        <v>0</v>
      </c>
      <c r="BL449" s="24" t="s">
        <v>177</v>
      </c>
      <c r="BM449" s="24" t="s">
        <v>789</v>
      </c>
    </row>
    <row r="450" spans="2:65" s="1" customFormat="1" ht="25.5" customHeight="1">
      <c r="B450" s="42"/>
      <c r="C450" s="184" t="s">
        <v>790</v>
      </c>
      <c r="D450" s="184" t="s">
        <v>147</v>
      </c>
      <c r="E450" s="185" t="s">
        <v>791</v>
      </c>
      <c r="F450" s="186" t="s">
        <v>792</v>
      </c>
      <c r="G450" s="187" t="s">
        <v>281</v>
      </c>
      <c r="H450" s="188">
        <v>2.5000000000000001E-2</v>
      </c>
      <c r="I450" s="189"/>
      <c r="J450" s="190">
        <f>ROUND(I450*H450,2)</f>
        <v>0</v>
      </c>
      <c r="K450" s="186" t="s">
        <v>255</v>
      </c>
      <c r="L450" s="62"/>
      <c r="M450" s="191" t="s">
        <v>35</v>
      </c>
      <c r="N450" s="192" t="s">
        <v>50</v>
      </c>
      <c r="O450" s="43"/>
      <c r="P450" s="193">
        <f>O450*H450</f>
        <v>0</v>
      </c>
      <c r="Q450" s="193">
        <v>0</v>
      </c>
      <c r="R450" s="193">
        <f>Q450*H450</f>
        <v>0</v>
      </c>
      <c r="S450" s="193">
        <v>0</v>
      </c>
      <c r="T450" s="194">
        <f>S450*H450</f>
        <v>0</v>
      </c>
      <c r="AR450" s="24" t="s">
        <v>177</v>
      </c>
      <c r="AT450" s="24" t="s">
        <v>147</v>
      </c>
      <c r="AU450" s="24" t="s">
        <v>89</v>
      </c>
      <c r="AY450" s="24" t="s">
        <v>146</v>
      </c>
      <c r="BE450" s="195">
        <f>IF(N450="základní",J450,0)</f>
        <v>0</v>
      </c>
      <c r="BF450" s="195">
        <f>IF(N450="snížená",J450,0)</f>
        <v>0</v>
      </c>
      <c r="BG450" s="195">
        <f>IF(N450="zákl. přenesená",J450,0)</f>
        <v>0</v>
      </c>
      <c r="BH450" s="195">
        <f>IF(N450="sníž. přenesená",J450,0)</f>
        <v>0</v>
      </c>
      <c r="BI450" s="195">
        <f>IF(N450="nulová",J450,0)</f>
        <v>0</v>
      </c>
      <c r="BJ450" s="24" t="s">
        <v>87</v>
      </c>
      <c r="BK450" s="195">
        <f>ROUND(I450*H450,2)</f>
        <v>0</v>
      </c>
      <c r="BL450" s="24" t="s">
        <v>177</v>
      </c>
      <c r="BM450" s="24" t="s">
        <v>793</v>
      </c>
    </row>
    <row r="451" spans="2:65" s="9" customFormat="1" ht="29.85" customHeight="1">
      <c r="B451" s="170"/>
      <c r="C451" s="171"/>
      <c r="D451" s="172" t="s">
        <v>78</v>
      </c>
      <c r="E451" s="207" t="s">
        <v>794</v>
      </c>
      <c r="F451" s="207" t="s">
        <v>795</v>
      </c>
      <c r="G451" s="171"/>
      <c r="H451" s="171"/>
      <c r="I451" s="174"/>
      <c r="J451" s="208">
        <f>BK451</f>
        <v>0</v>
      </c>
      <c r="K451" s="171"/>
      <c r="L451" s="176"/>
      <c r="M451" s="177"/>
      <c r="N451" s="178"/>
      <c r="O451" s="178"/>
      <c r="P451" s="179">
        <f>SUM(P452:P459)</f>
        <v>0</v>
      </c>
      <c r="Q451" s="178"/>
      <c r="R451" s="179">
        <f>SUM(R452:R459)</f>
        <v>0</v>
      </c>
      <c r="S451" s="178"/>
      <c r="T451" s="180">
        <f>SUM(T452:T459)</f>
        <v>0.25719000000000003</v>
      </c>
      <c r="AR451" s="181" t="s">
        <v>89</v>
      </c>
      <c r="AT451" s="182" t="s">
        <v>78</v>
      </c>
      <c r="AU451" s="182" t="s">
        <v>87</v>
      </c>
      <c r="AY451" s="181" t="s">
        <v>146</v>
      </c>
      <c r="BK451" s="183">
        <f>SUM(BK452:BK459)</f>
        <v>0</v>
      </c>
    </row>
    <row r="452" spans="2:65" s="1" customFormat="1" ht="16.5" customHeight="1">
      <c r="B452" s="42"/>
      <c r="C452" s="184" t="s">
        <v>669</v>
      </c>
      <c r="D452" s="184" t="s">
        <v>147</v>
      </c>
      <c r="E452" s="185" t="s">
        <v>796</v>
      </c>
      <c r="F452" s="186" t="s">
        <v>797</v>
      </c>
      <c r="G452" s="187" t="s">
        <v>150</v>
      </c>
      <c r="H452" s="188">
        <v>1</v>
      </c>
      <c r="I452" s="189"/>
      <c r="J452" s="190">
        <f>ROUND(I452*H452,2)</f>
        <v>0</v>
      </c>
      <c r="K452" s="186" t="s">
        <v>255</v>
      </c>
      <c r="L452" s="62"/>
      <c r="M452" s="191" t="s">
        <v>35</v>
      </c>
      <c r="N452" s="192" t="s">
        <v>50</v>
      </c>
      <c r="O452" s="43"/>
      <c r="P452" s="193">
        <f>O452*H452</f>
        <v>0</v>
      </c>
      <c r="Q452" s="193">
        <v>0</v>
      </c>
      <c r="R452" s="193">
        <f>Q452*H452</f>
        <v>0</v>
      </c>
      <c r="S452" s="193">
        <v>1.933E-2</v>
      </c>
      <c r="T452" s="194">
        <f>S452*H452</f>
        <v>1.933E-2</v>
      </c>
      <c r="AR452" s="24" t="s">
        <v>177</v>
      </c>
      <c r="AT452" s="24" t="s">
        <v>147</v>
      </c>
      <c r="AU452" s="24" t="s">
        <v>89</v>
      </c>
      <c r="AY452" s="24" t="s">
        <v>146</v>
      </c>
      <c r="BE452" s="195">
        <f>IF(N452="základní",J452,0)</f>
        <v>0</v>
      </c>
      <c r="BF452" s="195">
        <f>IF(N452="snížená",J452,0)</f>
        <v>0</v>
      </c>
      <c r="BG452" s="195">
        <f>IF(N452="zákl. přenesená",J452,0)</f>
        <v>0</v>
      </c>
      <c r="BH452" s="195">
        <f>IF(N452="sníž. přenesená",J452,0)</f>
        <v>0</v>
      </c>
      <c r="BI452" s="195">
        <f>IF(N452="nulová",J452,0)</f>
        <v>0</v>
      </c>
      <c r="BJ452" s="24" t="s">
        <v>87</v>
      </c>
      <c r="BK452" s="195">
        <f>ROUND(I452*H452,2)</f>
        <v>0</v>
      </c>
      <c r="BL452" s="24" t="s">
        <v>177</v>
      </c>
      <c r="BM452" s="24" t="s">
        <v>798</v>
      </c>
    </row>
    <row r="453" spans="2:65" s="12" customFormat="1" ht="13.5">
      <c r="B453" s="220"/>
      <c r="C453" s="221"/>
      <c r="D453" s="211" t="s">
        <v>257</v>
      </c>
      <c r="E453" s="222" t="s">
        <v>35</v>
      </c>
      <c r="F453" s="223" t="s">
        <v>799</v>
      </c>
      <c r="G453" s="221"/>
      <c r="H453" s="224">
        <v>1</v>
      </c>
      <c r="I453" s="225"/>
      <c r="J453" s="221"/>
      <c r="K453" s="221"/>
      <c r="L453" s="226"/>
      <c r="M453" s="227"/>
      <c r="N453" s="228"/>
      <c r="O453" s="228"/>
      <c r="P453" s="228"/>
      <c r="Q453" s="228"/>
      <c r="R453" s="228"/>
      <c r="S453" s="228"/>
      <c r="T453" s="229"/>
      <c r="AT453" s="230" t="s">
        <v>257</v>
      </c>
      <c r="AU453" s="230" t="s">
        <v>89</v>
      </c>
      <c r="AV453" s="12" t="s">
        <v>89</v>
      </c>
      <c r="AW453" s="12" t="s">
        <v>42</v>
      </c>
      <c r="AX453" s="12" t="s">
        <v>87</v>
      </c>
      <c r="AY453" s="230" t="s">
        <v>146</v>
      </c>
    </row>
    <row r="454" spans="2:65" s="1" customFormat="1" ht="16.5" customHeight="1">
      <c r="B454" s="42"/>
      <c r="C454" s="184" t="s">
        <v>800</v>
      </c>
      <c r="D454" s="184" t="s">
        <v>147</v>
      </c>
      <c r="E454" s="185" t="s">
        <v>801</v>
      </c>
      <c r="F454" s="186" t="s">
        <v>802</v>
      </c>
      <c r="G454" s="187" t="s">
        <v>150</v>
      </c>
      <c r="H454" s="188">
        <v>1</v>
      </c>
      <c r="I454" s="189"/>
      <c r="J454" s="190">
        <f>ROUND(I454*H454,2)</f>
        <v>0</v>
      </c>
      <c r="K454" s="186" t="s">
        <v>255</v>
      </c>
      <c r="L454" s="62"/>
      <c r="M454" s="191" t="s">
        <v>35</v>
      </c>
      <c r="N454" s="192" t="s">
        <v>50</v>
      </c>
      <c r="O454" s="43"/>
      <c r="P454" s="193">
        <f>O454*H454</f>
        <v>0</v>
      </c>
      <c r="Q454" s="193">
        <v>0</v>
      </c>
      <c r="R454" s="193">
        <f>Q454*H454</f>
        <v>0</v>
      </c>
      <c r="S454" s="193">
        <v>1.9460000000000002E-2</v>
      </c>
      <c r="T454" s="194">
        <f>S454*H454</f>
        <v>1.9460000000000002E-2</v>
      </c>
      <c r="AR454" s="24" t="s">
        <v>177</v>
      </c>
      <c r="AT454" s="24" t="s">
        <v>147</v>
      </c>
      <c r="AU454" s="24" t="s">
        <v>89</v>
      </c>
      <c r="AY454" s="24" t="s">
        <v>146</v>
      </c>
      <c r="BE454" s="195">
        <f>IF(N454="základní",J454,0)</f>
        <v>0</v>
      </c>
      <c r="BF454" s="195">
        <f>IF(N454="snížená",J454,0)</f>
        <v>0</v>
      </c>
      <c r="BG454" s="195">
        <f>IF(N454="zákl. přenesená",J454,0)</f>
        <v>0</v>
      </c>
      <c r="BH454" s="195">
        <f>IF(N454="sníž. přenesená",J454,0)</f>
        <v>0</v>
      </c>
      <c r="BI454" s="195">
        <f>IF(N454="nulová",J454,0)</f>
        <v>0</v>
      </c>
      <c r="BJ454" s="24" t="s">
        <v>87</v>
      </c>
      <c r="BK454" s="195">
        <f>ROUND(I454*H454,2)</f>
        <v>0</v>
      </c>
      <c r="BL454" s="24" t="s">
        <v>177</v>
      </c>
      <c r="BM454" s="24" t="s">
        <v>803</v>
      </c>
    </row>
    <row r="455" spans="2:65" s="12" customFormat="1" ht="13.5">
      <c r="B455" s="220"/>
      <c r="C455" s="221"/>
      <c r="D455" s="211" t="s">
        <v>257</v>
      </c>
      <c r="E455" s="222" t="s">
        <v>35</v>
      </c>
      <c r="F455" s="223" t="s">
        <v>804</v>
      </c>
      <c r="G455" s="221"/>
      <c r="H455" s="224">
        <v>1</v>
      </c>
      <c r="I455" s="225"/>
      <c r="J455" s="221"/>
      <c r="K455" s="221"/>
      <c r="L455" s="226"/>
      <c r="M455" s="227"/>
      <c r="N455" s="228"/>
      <c r="O455" s="228"/>
      <c r="P455" s="228"/>
      <c r="Q455" s="228"/>
      <c r="R455" s="228"/>
      <c r="S455" s="228"/>
      <c r="T455" s="229"/>
      <c r="AT455" s="230" t="s">
        <v>257</v>
      </c>
      <c r="AU455" s="230" t="s">
        <v>89</v>
      </c>
      <c r="AV455" s="12" t="s">
        <v>89</v>
      </c>
      <c r="AW455" s="12" t="s">
        <v>42</v>
      </c>
      <c r="AX455" s="12" t="s">
        <v>87</v>
      </c>
      <c r="AY455" s="230" t="s">
        <v>146</v>
      </c>
    </row>
    <row r="456" spans="2:65" s="1" customFormat="1" ht="25.5" customHeight="1">
      <c r="B456" s="42"/>
      <c r="C456" s="184" t="s">
        <v>805</v>
      </c>
      <c r="D456" s="184" t="s">
        <v>147</v>
      </c>
      <c r="E456" s="185" t="s">
        <v>806</v>
      </c>
      <c r="F456" s="186" t="s">
        <v>807</v>
      </c>
      <c r="G456" s="187" t="s">
        <v>150</v>
      </c>
      <c r="H456" s="188">
        <v>4</v>
      </c>
      <c r="I456" s="189"/>
      <c r="J456" s="190">
        <f>ROUND(I456*H456,2)</f>
        <v>0</v>
      </c>
      <c r="K456" s="186" t="s">
        <v>255</v>
      </c>
      <c r="L456" s="62"/>
      <c r="M456" s="191" t="s">
        <v>35</v>
      </c>
      <c r="N456" s="192" t="s">
        <v>50</v>
      </c>
      <c r="O456" s="43"/>
      <c r="P456" s="193">
        <f>O456*H456</f>
        <v>0</v>
      </c>
      <c r="Q456" s="193">
        <v>0</v>
      </c>
      <c r="R456" s="193">
        <f>Q456*H456</f>
        <v>0</v>
      </c>
      <c r="S456" s="193">
        <v>4.0500000000000001E-2</v>
      </c>
      <c r="T456" s="194">
        <f>S456*H456</f>
        <v>0.16200000000000001</v>
      </c>
      <c r="AR456" s="24" t="s">
        <v>177</v>
      </c>
      <c r="AT456" s="24" t="s">
        <v>147</v>
      </c>
      <c r="AU456" s="24" t="s">
        <v>89</v>
      </c>
      <c r="AY456" s="24" t="s">
        <v>146</v>
      </c>
      <c r="BE456" s="195">
        <f>IF(N456="základní",J456,0)</f>
        <v>0</v>
      </c>
      <c r="BF456" s="195">
        <f>IF(N456="snížená",J456,0)</f>
        <v>0</v>
      </c>
      <c r="BG456" s="195">
        <f>IF(N456="zákl. přenesená",J456,0)</f>
        <v>0</v>
      </c>
      <c r="BH456" s="195">
        <f>IF(N456="sníž. přenesená",J456,0)</f>
        <v>0</v>
      </c>
      <c r="BI456" s="195">
        <f>IF(N456="nulová",J456,0)</f>
        <v>0</v>
      </c>
      <c r="BJ456" s="24" t="s">
        <v>87</v>
      </c>
      <c r="BK456" s="195">
        <f>ROUND(I456*H456,2)</f>
        <v>0</v>
      </c>
      <c r="BL456" s="24" t="s">
        <v>177</v>
      </c>
      <c r="BM456" s="24" t="s">
        <v>808</v>
      </c>
    </row>
    <row r="457" spans="2:65" s="12" customFormat="1" ht="13.5">
      <c r="B457" s="220"/>
      <c r="C457" s="221"/>
      <c r="D457" s="211" t="s">
        <v>257</v>
      </c>
      <c r="E457" s="222" t="s">
        <v>35</v>
      </c>
      <c r="F457" s="223" t="s">
        <v>809</v>
      </c>
      <c r="G457" s="221"/>
      <c r="H457" s="224">
        <v>4</v>
      </c>
      <c r="I457" s="225"/>
      <c r="J457" s="221"/>
      <c r="K457" s="221"/>
      <c r="L457" s="226"/>
      <c r="M457" s="227"/>
      <c r="N457" s="228"/>
      <c r="O457" s="228"/>
      <c r="P457" s="228"/>
      <c r="Q457" s="228"/>
      <c r="R457" s="228"/>
      <c r="S457" s="228"/>
      <c r="T457" s="229"/>
      <c r="AT457" s="230" t="s">
        <v>257</v>
      </c>
      <c r="AU457" s="230" t="s">
        <v>89</v>
      </c>
      <c r="AV457" s="12" t="s">
        <v>89</v>
      </c>
      <c r="AW457" s="12" t="s">
        <v>42</v>
      </c>
      <c r="AX457" s="12" t="s">
        <v>87</v>
      </c>
      <c r="AY457" s="230" t="s">
        <v>146</v>
      </c>
    </row>
    <row r="458" spans="2:65" s="1" customFormat="1" ht="16.5" customHeight="1">
      <c r="B458" s="42"/>
      <c r="C458" s="184" t="s">
        <v>810</v>
      </c>
      <c r="D458" s="184" t="s">
        <v>147</v>
      </c>
      <c r="E458" s="185" t="s">
        <v>811</v>
      </c>
      <c r="F458" s="186" t="s">
        <v>812</v>
      </c>
      <c r="G458" s="187" t="s">
        <v>150</v>
      </c>
      <c r="H458" s="188">
        <v>3</v>
      </c>
      <c r="I458" s="189"/>
      <c r="J458" s="190">
        <f>ROUND(I458*H458,2)</f>
        <v>0</v>
      </c>
      <c r="K458" s="186" t="s">
        <v>255</v>
      </c>
      <c r="L458" s="62"/>
      <c r="M458" s="191" t="s">
        <v>35</v>
      </c>
      <c r="N458" s="192" t="s">
        <v>50</v>
      </c>
      <c r="O458" s="43"/>
      <c r="P458" s="193">
        <f>O458*H458</f>
        <v>0</v>
      </c>
      <c r="Q458" s="193">
        <v>0</v>
      </c>
      <c r="R458" s="193">
        <f>Q458*H458</f>
        <v>0</v>
      </c>
      <c r="S458" s="193">
        <v>1.8800000000000001E-2</v>
      </c>
      <c r="T458" s="194">
        <f>S458*H458</f>
        <v>5.6400000000000006E-2</v>
      </c>
      <c r="AR458" s="24" t="s">
        <v>177</v>
      </c>
      <c r="AT458" s="24" t="s">
        <v>147</v>
      </c>
      <c r="AU458" s="24" t="s">
        <v>89</v>
      </c>
      <c r="AY458" s="24" t="s">
        <v>146</v>
      </c>
      <c r="BE458" s="195">
        <f>IF(N458="základní",J458,0)</f>
        <v>0</v>
      </c>
      <c r="BF458" s="195">
        <f>IF(N458="snížená",J458,0)</f>
        <v>0</v>
      </c>
      <c r="BG458" s="195">
        <f>IF(N458="zákl. přenesená",J458,0)</f>
        <v>0</v>
      </c>
      <c r="BH458" s="195">
        <f>IF(N458="sníž. přenesená",J458,0)</f>
        <v>0</v>
      </c>
      <c r="BI458" s="195">
        <f>IF(N458="nulová",J458,0)</f>
        <v>0</v>
      </c>
      <c r="BJ458" s="24" t="s">
        <v>87</v>
      </c>
      <c r="BK458" s="195">
        <f>ROUND(I458*H458,2)</f>
        <v>0</v>
      </c>
      <c r="BL458" s="24" t="s">
        <v>177</v>
      </c>
      <c r="BM458" s="24" t="s">
        <v>813</v>
      </c>
    </row>
    <row r="459" spans="2:65" s="12" customFormat="1" ht="13.5">
      <c r="B459" s="220"/>
      <c r="C459" s="221"/>
      <c r="D459" s="211" t="s">
        <v>257</v>
      </c>
      <c r="E459" s="222" t="s">
        <v>35</v>
      </c>
      <c r="F459" s="223" t="s">
        <v>814</v>
      </c>
      <c r="G459" s="221"/>
      <c r="H459" s="224">
        <v>3</v>
      </c>
      <c r="I459" s="225"/>
      <c r="J459" s="221"/>
      <c r="K459" s="221"/>
      <c r="L459" s="226"/>
      <c r="M459" s="227"/>
      <c r="N459" s="228"/>
      <c r="O459" s="228"/>
      <c r="P459" s="228"/>
      <c r="Q459" s="228"/>
      <c r="R459" s="228"/>
      <c r="S459" s="228"/>
      <c r="T459" s="229"/>
      <c r="AT459" s="230" t="s">
        <v>257</v>
      </c>
      <c r="AU459" s="230" t="s">
        <v>89</v>
      </c>
      <c r="AV459" s="12" t="s">
        <v>89</v>
      </c>
      <c r="AW459" s="12" t="s">
        <v>42</v>
      </c>
      <c r="AX459" s="12" t="s">
        <v>87</v>
      </c>
      <c r="AY459" s="230" t="s">
        <v>146</v>
      </c>
    </row>
    <row r="460" spans="2:65" s="9" customFormat="1" ht="29.85" customHeight="1">
      <c r="B460" s="170"/>
      <c r="C460" s="171"/>
      <c r="D460" s="172" t="s">
        <v>78</v>
      </c>
      <c r="E460" s="207" t="s">
        <v>815</v>
      </c>
      <c r="F460" s="207" t="s">
        <v>816</v>
      </c>
      <c r="G460" s="171"/>
      <c r="H460" s="171"/>
      <c r="I460" s="174"/>
      <c r="J460" s="208">
        <f>BK460</f>
        <v>0</v>
      </c>
      <c r="K460" s="171"/>
      <c r="L460" s="176"/>
      <c r="M460" s="177"/>
      <c r="N460" s="178"/>
      <c r="O460" s="178"/>
      <c r="P460" s="179">
        <f>SUM(P461:P476)</f>
        <v>0</v>
      </c>
      <c r="Q460" s="178"/>
      <c r="R460" s="179">
        <f>SUM(R461:R476)</f>
        <v>0.49640279999999992</v>
      </c>
      <c r="S460" s="178"/>
      <c r="T460" s="180">
        <f>SUM(T461:T476)</f>
        <v>8.299999999999999E-2</v>
      </c>
      <c r="AR460" s="181" t="s">
        <v>89</v>
      </c>
      <c r="AT460" s="182" t="s">
        <v>78</v>
      </c>
      <c r="AU460" s="182" t="s">
        <v>87</v>
      </c>
      <c r="AY460" s="181" t="s">
        <v>146</v>
      </c>
      <c r="BK460" s="183">
        <f>SUM(BK461:BK476)</f>
        <v>0</v>
      </c>
    </row>
    <row r="461" spans="2:65" s="1" customFormat="1" ht="25.5" customHeight="1">
      <c r="B461" s="42"/>
      <c r="C461" s="184" t="s">
        <v>817</v>
      </c>
      <c r="D461" s="184" t="s">
        <v>147</v>
      </c>
      <c r="E461" s="185" t="s">
        <v>818</v>
      </c>
      <c r="F461" s="186" t="s">
        <v>819</v>
      </c>
      <c r="G461" s="187" t="s">
        <v>207</v>
      </c>
      <c r="H461" s="188">
        <v>16.239999999999998</v>
      </c>
      <c r="I461" s="189"/>
      <c r="J461" s="190">
        <f>ROUND(I461*H461,2)</f>
        <v>0</v>
      </c>
      <c r="K461" s="186" t="s">
        <v>35</v>
      </c>
      <c r="L461" s="62"/>
      <c r="M461" s="191" t="s">
        <v>35</v>
      </c>
      <c r="N461" s="192" t="s">
        <v>50</v>
      </c>
      <c r="O461" s="43"/>
      <c r="P461" s="193">
        <f>O461*H461</f>
        <v>0</v>
      </c>
      <c r="Q461" s="193">
        <v>2.792E-2</v>
      </c>
      <c r="R461" s="193">
        <f>Q461*H461</f>
        <v>0.45342079999999996</v>
      </c>
      <c r="S461" s="193">
        <v>0</v>
      </c>
      <c r="T461" s="194">
        <f>S461*H461</f>
        <v>0</v>
      </c>
      <c r="AR461" s="24" t="s">
        <v>177</v>
      </c>
      <c r="AT461" s="24" t="s">
        <v>147</v>
      </c>
      <c r="AU461" s="24" t="s">
        <v>89</v>
      </c>
      <c r="AY461" s="24" t="s">
        <v>146</v>
      </c>
      <c r="BE461" s="195">
        <f>IF(N461="základní",J461,0)</f>
        <v>0</v>
      </c>
      <c r="BF461" s="195">
        <f>IF(N461="snížená",J461,0)</f>
        <v>0</v>
      </c>
      <c r="BG461" s="195">
        <f>IF(N461="zákl. přenesená",J461,0)</f>
        <v>0</v>
      </c>
      <c r="BH461" s="195">
        <f>IF(N461="sníž. přenesená",J461,0)</f>
        <v>0</v>
      </c>
      <c r="BI461" s="195">
        <f>IF(N461="nulová",J461,0)</f>
        <v>0</v>
      </c>
      <c r="BJ461" s="24" t="s">
        <v>87</v>
      </c>
      <c r="BK461" s="195">
        <f>ROUND(I461*H461,2)</f>
        <v>0</v>
      </c>
      <c r="BL461" s="24" t="s">
        <v>177</v>
      </c>
      <c r="BM461" s="24" t="s">
        <v>820</v>
      </c>
    </row>
    <row r="462" spans="2:65" s="11" customFormat="1" ht="13.5">
      <c r="B462" s="209"/>
      <c r="C462" s="210"/>
      <c r="D462" s="211" t="s">
        <v>257</v>
      </c>
      <c r="E462" s="212" t="s">
        <v>35</v>
      </c>
      <c r="F462" s="213" t="s">
        <v>294</v>
      </c>
      <c r="G462" s="210"/>
      <c r="H462" s="212" t="s">
        <v>35</v>
      </c>
      <c r="I462" s="214"/>
      <c r="J462" s="210"/>
      <c r="K462" s="210"/>
      <c r="L462" s="215"/>
      <c r="M462" s="216"/>
      <c r="N462" s="217"/>
      <c r="O462" s="217"/>
      <c r="P462" s="217"/>
      <c r="Q462" s="217"/>
      <c r="R462" s="217"/>
      <c r="S462" s="217"/>
      <c r="T462" s="218"/>
      <c r="AT462" s="219" t="s">
        <v>257</v>
      </c>
      <c r="AU462" s="219" t="s">
        <v>89</v>
      </c>
      <c r="AV462" s="11" t="s">
        <v>87</v>
      </c>
      <c r="AW462" s="11" t="s">
        <v>42</v>
      </c>
      <c r="AX462" s="11" t="s">
        <v>79</v>
      </c>
      <c r="AY462" s="219" t="s">
        <v>146</v>
      </c>
    </row>
    <row r="463" spans="2:65" s="12" customFormat="1" ht="13.5">
      <c r="B463" s="220"/>
      <c r="C463" s="221"/>
      <c r="D463" s="211" t="s">
        <v>257</v>
      </c>
      <c r="E463" s="222" t="s">
        <v>35</v>
      </c>
      <c r="F463" s="223" t="s">
        <v>821</v>
      </c>
      <c r="G463" s="221"/>
      <c r="H463" s="224">
        <v>9.86</v>
      </c>
      <c r="I463" s="225"/>
      <c r="J463" s="221"/>
      <c r="K463" s="221"/>
      <c r="L463" s="226"/>
      <c r="M463" s="227"/>
      <c r="N463" s="228"/>
      <c r="O463" s="228"/>
      <c r="P463" s="228"/>
      <c r="Q463" s="228"/>
      <c r="R463" s="228"/>
      <c r="S463" s="228"/>
      <c r="T463" s="229"/>
      <c r="AT463" s="230" t="s">
        <v>257</v>
      </c>
      <c r="AU463" s="230" t="s">
        <v>89</v>
      </c>
      <c r="AV463" s="12" t="s">
        <v>89</v>
      </c>
      <c r="AW463" s="12" t="s">
        <v>42</v>
      </c>
      <c r="AX463" s="12" t="s">
        <v>79</v>
      </c>
      <c r="AY463" s="230" t="s">
        <v>146</v>
      </c>
    </row>
    <row r="464" spans="2:65" s="12" customFormat="1" ht="13.5">
      <c r="B464" s="220"/>
      <c r="C464" s="221"/>
      <c r="D464" s="211" t="s">
        <v>257</v>
      </c>
      <c r="E464" s="222" t="s">
        <v>35</v>
      </c>
      <c r="F464" s="223" t="s">
        <v>822</v>
      </c>
      <c r="G464" s="221"/>
      <c r="H464" s="224">
        <v>6.38</v>
      </c>
      <c r="I464" s="225"/>
      <c r="J464" s="221"/>
      <c r="K464" s="221"/>
      <c r="L464" s="226"/>
      <c r="M464" s="227"/>
      <c r="N464" s="228"/>
      <c r="O464" s="228"/>
      <c r="P464" s="228"/>
      <c r="Q464" s="228"/>
      <c r="R464" s="228"/>
      <c r="S464" s="228"/>
      <c r="T464" s="229"/>
      <c r="AT464" s="230" t="s">
        <v>257</v>
      </c>
      <c r="AU464" s="230" t="s">
        <v>89</v>
      </c>
      <c r="AV464" s="12" t="s">
        <v>89</v>
      </c>
      <c r="AW464" s="12" t="s">
        <v>42</v>
      </c>
      <c r="AX464" s="12" t="s">
        <v>79</v>
      </c>
      <c r="AY464" s="230" t="s">
        <v>146</v>
      </c>
    </row>
    <row r="465" spans="2:65" s="14" customFormat="1" ht="13.5">
      <c r="B465" s="242"/>
      <c r="C465" s="243"/>
      <c r="D465" s="211" t="s">
        <v>257</v>
      </c>
      <c r="E465" s="244" t="s">
        <v>35</v>
      </c>
      <c r="F465" s="245" t="s">
        <v>278</v>
      </c>
      <c r="G465" s="243"/>
      <c r="H465" s="246">
        <v>16.239999999999998</v>
      </c>
      <c r="I465" s="247"/>
      <c r="J465" s="243"/>
      <c r="K465" s="243"/>
      <c r="L465" s="248"/>
      <c r="M465" s="249"/>
      <c r="N465" s="250"/>
      <c r="O465" s="250"/>
      <c r="P465" s="250"/>
      <c r="Q465" s="250"/>
      <c r="R465" s="250"/>
      <c r="S465" s="250"/>
      <c r="T465" s="251"/>
      <c r="AT465" s="252" t="s">
        <v>257</v>
      </c>
      <c r="AU465" s="252" t="s">
        <v>89</v>
      </c>
      <c r="AV465" s="14" t="s">
        <v>151</v>
      </c>
      <c r="AW465" s="14" t="s">
        <v>42</v>
      </c>
      <c r="AX465" s="14" t="s">
        <v>87</v>
      </c>
      <c r="AY465" s="252" t="s">
        <v>146</v>
      </c>
    </row>
    <row r="466" spans="2:65" s="1" customFormat="1" ht="16.5" customHeight="1">
      <c r="B466" s="42"/>
      <c r="C466" s="184" t="s">
        <v>823</v>
      </c>
      <c r="D466" s="184" t="s">
        <v>147</v>
      </c>
      <c r="E466" s="185" t="s">
        <v>824</v>
      </c>
      <c r="F466" s="186" t="s">
        <v>825</v>
      </c>
      <c r="G466" s="187" t="s">
        <v>207</v>
      </c>
      <c r="H466" s="188">
        <v>16.239999999999998</v>
      </c>
      <c r="I466" s="189"/>
      <c r="J466" s="190">
        <f>ROUND(I466*H466,2)</f>
        <v>0</v>
      </c>
      <c r="K466" s="186" t="s">
        <v>255</v>
      </c>
      <c r="L466" s="62"/>
      <c r="M466" s="191" t="s">
        <v>35</v>
      </c>
      <c r="N466" s="192" t="s">
        <v>50</v>
      </c>
      <c r="O466" s="43"/>
      <c r="P466" s="193">
        <f>O466*H466</f>
        <v>0</v>
      </c>
      <c r="Q466" s="193">
        <v>1E-4</v>
      </c>
      <c r="R466" s="193">
        <f>Q466*H466</f>
        <v>1.624E-3</v>
      </c>
      <c r="S466" s="193">
        <v>0</v>
      </c>
      <c r="T466" s="194">
        <f>S466*H466</f>
        <v>0</v>
      </c>
      <c r="AR466" s="24" t="s">
        <v>177</v>
      </c>
      <c r="AT466" s="24" t="s">
        <v>147</v>
      </c>
      <c r="AU466" s="24" t="s">
        <v>89</v>
      </c>
      <c r="AY466" s="24" t="s">
        <v>146</v>
      </c>
      <c r="BE466" s="195">
        <f>IF(N466="základní",J466,0)</f>
        <v>0</v>
      </c>
      <c r="BF466" s="195">
        <f>IF(N466="snížená",J466,0)</f>
        <v>0</v>
      </c>
      <c r="BG466" s="195">
        <f>IF(N466="zákl. přenesená",J466,0)</f>
        <v>0</v>
      </c>
      <c r="BH466" s="195">
        <f>IF(N466="sníž. přenesená",J466,0)</f>
        <v>0</v>
      </c>
      <c r="BI466" s="195">
        <f>IF(N466="nulová",J466,0)</f>
        <v>0</v>
      </c>
      <c r="BJ466" s="24" t="s">
        <v>87</v>
      </c>
      <c r="BK466" s="195">
        <f>ROUND(I466*H466,2)</f>
        <v>0</v>
      </c>
      <c r="BL466" s="24" t="s">
        <v>177</v>
      </c>
      <c r="BM466" s="24" t="s">
        <v>826</v>
      </c>
    </row>
    <row r="467" spans="2:65" s="1" customFormat="1" ht="25.5" customHeight="1">
      <c r="B467" s="42"/>
      <c r="C467" s="184" t="s">
        <v>827</v>
      </c>
      <c r="D467" s="184" t="s">
        <v>147</v>
      </c>
      <c r="E467" s="185" t="s">
        <v>828</v>
      </c>
      <c r="F467" s="186" t="s">
        <v>829</v>
      </c>
      <c r="G467" s="187" t="s">
        <v>404</v>
      </c>
      <c r="H467" s="188">
        <v>1</v>
      </c>
      <c r="I467" s="189"/>
      <c r="J467" s="190">
        <f>ROUND(I467*H467,2)</f>
        <v>0</v>
      </c>
      <c r="K467" s="186" t="s">
        <v>255</v>
      </c>
      <c r="L467" s="62"/>
      <c r="M467" s="191" t="s">
        <v>35</v>
      </c>
      <c r="N467" s="192" t="s">
        <v>50</v>
      </c>
      <c r="O467" s="43"/>
      <c r="P467" s="193">
        <f>O467*H467</f>
        <v>0</v>
      </c>
      <c r="Q467" s="193">
        <v>1.9740000000000001E-2</v>
      </c>
      <c r="R467" s="193">
        <f>Q467*H467</f>
        <v>1.9740000000000001E-2</v>
      </c>
      <c r="S467" s="193">
        <v>7.1999999999999995E-2</v>
      </c>
      <c r="T467" s="194">
        <f>S467*H467</f>
        <v>7.1999999999999995E-2</v>
      </c>
      <c r="AR467" s="24" t="s">
        <v>177</v>
      </c>
      <c r="AT467" s="24" t="s">
        <v>147</v>
      </c>
      <c r="AU467" s="24" t="s">
        <v>89</v>
      </c>
      <c r="AY467" s="24" t="s">
        <v>146</v>
      </c>
      <c r="BE467" s="195">
        <f>IF(N467="základní",J467,0)</f>
        <v>0</v>
      </c>
      <c r="BF467" s="195">
        <f>IF(N467="snížená",J467,0)</f>
        <v>0</v>
      </c>
      <c r="BG467" s="195">
        <f>IF(N467="zákl. přenesená",J467,0)</f>
        <v>0</v>
      </c>
      <c r="BH467" s="195">
        <f>IF(N467="sníž. přenesená",J467,0)</f>
        <v>0</v>
      </c>
      <c r="BI467" s="195">
        <f>IF(N467="nulová",J467,0)</f>
        <v>0</v>
      </c>
      <c r="BJ467" s="24" t="s">
        <v>87</v>
      </c>
      <c r="BK467" s="195">
        <f>ROUND(I467*H467,2)</f>
        <v>0</v>
      </c>
      <c r="BL467" s="24" t="s">
        <v>177</v>
      </c>
      <c r="BM467" s="24" t="s">
        <v>830</v>
      </c>
    </row>
    <row r="468" spans="2:65" s="1" customFormat="1" ht="25.5" customHeight="1">
      <c r="B468" s="42"/>
      <c r="C468" s="184" t="s">
        <v>831</v>
      </c>
      <c r="D468" s="184" t="s">
        <v>147</v>
      </c>
      <c r="E468" s="185" t="s">
        <v>832</v>
      </c>
      <c r="F468" s="186" t="s">
        <v>833</v>
      </c>
      <c r="G468" s="187" t="s">
        <v>404</v>
      </c>
      <c r="H468" s="188">
        <v>1</v>
      </c>
      <c r="I468" s="189"/>
      <c r="J468" s="190">
        <f>ROUND(I468*H468,2)</f>
        <v>0</v>
      </c>
      <c r="K468" s="186" t="s">
        <v>255</v>
      </c>
      <c r="L468" s="62"/>
      <c r="M468" s="191" t="s">
        <v>35</v>
      </c>
      <c r="N468" s="192" t="s">
        <v>50</v>
      </c>
      <c r="O468" s="43"/>
      <c r="P468" s="193">
        <f>O468*H468</f>
        <v>0</v>
      </c>
      <c r="Q468" s="193">
        <v>1.47E-3</v>
      </c>
      <c r="R468" s="193">
        <f>Q468*H468</f>
        <v>1.47E-3</v>
      </c>
      <c r="S468" s="193">
        <v>1.0999999999999999E-2</v>
      </c>
      <c r="T468" s="194">
        <f>S468*H468</f>
        <v>1.0999999999999999E-2</v>
      </c>
      <c r="AR468" s="24" t="s">
        <v>177</v>
      </c>
      <c r="AT468" s="24" t="s">
        <v>147</v>
      </c>
      <c r="AU468" s="24" t="s">
        <v>89</v>
      </c>
      <c r="AY468" s="24" t="s">
        <v>146</v>
      </c>
      <c r="BE468" s="195">
        <f>IF(N468="základní",J468,0)</f>
        <v>0</v>
      </c>
      <c r="BF468" s="195">
        <f>IF(N468="snížená",J468,0)</f>
        <v>0</v>
      </c>
      <c r="BG468" s="195">
        <f>IF(N468="zákl. přenesená",J468,0)</f>
        <v>0</v>
      </c>
      <c r="BH468" s="195">
        <f>IF(N468="sníž. přenesená",J468,0)</f>
        <v>0</v>
      </c>
      <c r="BI468" s="195">
        <f>IF(N468="nulová",J468,0)</f>
        <v>0</v>
      </c>
      <c r="BJ468" s="24" t="s">
        <v>87</v>
      </c>
      <c r="BK468" s="195">
        <f>ROUND(I468*H468,2)</f>
        <v>0</v>
      </c>
      <c r="BL468" s="24" t="s">
        <v>177</v>
      </c>
      <c r="BM468" s="24" t="s">
        <v>834</v>
      </c>
    </row>
    <row r="469" spans="2:65" s="12" customFormat="1" ht="13.5">
      <c r="B469" s="220"/>
      <c r="C469" s="221"/>
      <c r="D469" s="211" t="s">
        <v>257</v>
      </c>
      <c r="E469" s="222" t="s">
        <v>35</v>
      </c>
      <c r="F469" s="223" t="s">
        <v>835</v>
      </c>
      <c r="G469" s="221"/>
      <c r="H469" s="224">
        <v>1</v>
      </c>
      <c r="I469" s="225"/>
      <c r="J469" s="221"/>
      <c r="K469" s="221"/>
      <c r="L469" s="226"/>
      <c r="M469" s="227"/>
      <c r="N469" s="228"/>
      <c r="O469" s="228"/>
      <c r="P469" s="228"/>
      <c r="Q469" s="228"/>
      <c r="R469" s="228"/>
      <c r="S469" s="228"/>
      <c r="T469" s="229"/>
      <c r="AT469" s="230" t="s">
        <v>257</v>
      </c>
      <c r="AU469" s="230" t="s">
        <v>89</v>
      </c>
      <c r="AV469" s="12" t="s">
        <v>89</v>
      </c>
      <c r="AW469" s="12" t="s">
        <v>42</v>
      </c>
      <c r="AX469" s="12" t="s">
        <v>87</v>
      </c>
      <c r="AY469" s="230" t="s">
        <v>146</v>
      </c>
    </row>
    <row r="470" spans="2:65" s="1" customFormat="1" ht="16.5" customHeight="1">
      <c r="B470" s="42"/>
      <c r="C470" s="184" t="s">
        <v>836</v>
      </c>
      <c r="D470" s="184" t="s">
        <v>147</v>
      </c>
      <c r="E470" s="185" t="s">
        <v>837</v>
      </c>
      <c r="F470" s="186" t="s">
        <v>838</v>
      </c>
      <c r="G470" s="187" t="s">
        <v>404</v>
      </c>
      <c r="H470" s="188">
        <v>1</v>
      </c>
      <c r="I470" s="189"/>
      <c r="J470" s="190">
        <f>ROUND(I470*H470,2)</f>
        <v>0</v>
      </c>
      <c r="K470" s="186" t="s">
        <v>255</v>
      </c>
      <c r="L470" s="62"/>
      <c r="M470" s="191" t="s">
        <v>35</v>
      </c>
      <c r="N470" s="192" t="s">
        <v>50</v>
      </c>
      <c r="O470" s="43"/>
      <c r="P470" s="193">
        <f>O470*H470</f>
        <v>0</v>
      </c>
      <c r="Q470" s="193">
        <v>4.0000000000000003E-5</v>
      </c>
      <c r="R470" s="193">
        <f>Q470*H470</f>
        <v>4.0000000000000003E-5</v>
      </c>
      <c r="S470" s="193">
        <v>0</v>
      </c>
      <c r="T470" s="194">
        <f>S470*H470</f>
        <v>0</v>
      </c>
      <c r="AR470" s="24" t="s">
        <v>177</v>
      </c>
      <c r="AT470" s="24" t="s">
        <v>147</v>
      </c>
      <c r="AU470" s="24" t="s">
        <v>89</v>
      </c>
      <c r="AY470" s="24" t="s">
        <v>146</v>
      </c>
      <c r="BE470" s="195">
        <f>IF(N470="základní",J470,0)</f>
        <v>0</v>
      </c>
      <c r="BF470" s="195">
        <f>IF(N470="snížená",J470,0)</f>
        <v>0</v>
      </c>
      <c r="BG470" s="195">
        <f>IF(N470="zákl. přenesená",J470,0)</f>
        <v>0</v>
      </c>
      <c r="BH470" s="195">
        <f>IF(N470="sníž. přenesená",J470,0)</f>
        <v>0</v>
      </c>
      <c r="BI470" s="195">
        <f>IF(N470="nulová",J470,0)</f>
        <v>0</v>
      </c>
      <c r="BJ470" s="24" t="s">
        <v>87</v>
      </c>
      <c r="BK470" s="195">
        <f>ROUND(I470*H470,2)</f>
        <v>0</v>
      </c>
      <c r="BL470" s="24" t="s">
        <v>177</v>
      </c>
      <c r="BM470" s="24" t="s">
        <v>839</v>
      </c>
    </row>
    <row r="471" spans="2:65" s="1" customFormat="1" ht="16.5" customHeight="1">
      <c r="B471" s="42"/>
      <c r="C471" s="253" t="s">
        <v>840</v>
      </c>
      <c r="D471" s="253" t="s">
        <v>361</v>
      </c>
      <c r="E471" s="254" t="s">
        <v>841</v>
      </c>
      <c r="F471" s="255" t="s">
        <v>842</v>
      </c>
      <c r="G471" s="256" t="s">
        <v>404</v>
      </c>
      <c r="H471" s="257">
        <v>1</v>
      </c>
      <c r="I471" s="258"/>
      <c r="J471" s="259">
        <f>ROUND(I471*H471,2)</f>
        <v>0</v>
      </c>
      <c r="K471" s="255" t="s">
        <v>255</v>
      </c>
      <c r="L471" s="260"/>
      <c r="M471" s="261" t="s">
        <v>35</v>
      </c>
      <c r="N471" s="262" t="s">
        <v>50</v>
      </c>
      <c r="O471" s="43"/>
      <c r="P471" s="193">
        <f>O471*H471</f>
        <v>0</v>
      </c>
      <c r="Q471" s="193">
        <v>1.6999999999999999E-3</v>
      </c>
      <c r="R471" s="193">
        <f>Q471*H471</f>
        <v>1.6999999999999999E-3</v>
      </c>
      <c r="S471" s="193">
        <v>0</v>
      </c>
      <c r="T471" s="194">
        <f>S471*H471</f>
        <v>0</v>
      </c>
      <c r="AR471" s="24" t="s">
        <v>211</v>
      </c>
      <c r="AT471" s="24" t="s">
        <v>361</v>
      </c>
      <c r="AU471" s="24" t="s">
        <v>89</v>
      </c>
      <c r="AY471" s="24" t="s">
        <v>146</v>
      </c>
      <c r="BE471" s="195">
        <f>IF(N471="základní",J471,0)</f>
        <v>0</v>
      </c>
      <c r="BF471" s="195">
        <f>IF(N471="snížená",J471,0)</f>
        <v>0</v>
      </c>
      <c r="BG471" s="195">
        <f>IF(N471="zákl. přenesená",J471,0)</f>
        <v>0</v>
      </c>
      <c r="BH471" s="195">
        <f>IF(N471="sníž. přenesená",J471,0)</f>
        <v>0</v>
      </c>
      <c r="BI471" s="195">
        <f>IF(N471="nulová",J471,0)</f>
        <v>0</v>
      </c>
      <c r="BJ471" s="24" t="s">
        <v>87</v>
      </c>
      <c r="BK471" s="195">
        <f>ROUND(I471*H471,2)</f>
        <v>0</v>
      </c>
      <c r="BL471" s="24" t="s">
        <v>177</v>
      </c>
      <c r="BM471" s="24" t="s">
        <v>843</v>
      </c>
    </row>
    <row r="472" spans="2:65" s="12" customFormat="1" ht="13.5">
      <c r="B472" s="220"/>
      <c r="C472" s="221"/>
      <c r="D472" s="211" t="s">
        <v>257</v>
      </c>
      <c r="E472" s="222" t="s">
        <v>35</v>
      </c>
      <c r="F472" s="223" t="s">
        <v>835</v>
      </c>
      <c r="G472" s="221"/>
      <c r="H472" s="224">
        <v>1</v>
      </c>
      <c r="I472" s="225"/>
      <c r="J472" s="221"/>
      <c r="K472" s="221"/>
      <c r="L472" s="226"/>
      <c r="M472" s="227"/>
      <c r="N472" s="228"/>
      <c r="O472" s="228"/>
      <c r="P472" s="228"/>
      <c r="Q472" s="228"/>
      <c r="R472" s="228"/>
      <c r="S472" s="228"/>
      <c r="T472" s="229"/>
      <c r="AT472" s="230" t="s">
        <v>257</v>
      </c>
      <c r="AU472" s="230" t="s">
        <v>89</v>
      </c>
      <c r="AV472" s="12" t="s">
        <v>89</v>
      </c>
      <c r="AW472" s="12" t="s">
        <v>42</v>
      </c>
      <c r="AX472" s="12" t="s">
        <v>87</v>
      </c>
      <c r="AY472" s="230" t="s">
        <v>146</v>
      </c>
    </row>
    <row r="473" spans="2:65" s="1" customFormat="1" ht="16.5" customHeight="1">
      <c r="B473" s="42"/>
      <c r="C473" s="184" t="s">
        <v>844</v>
      </c>
      <c r="D473" s="184" t="s">
        <v>147</v>
      </c>
      <c r="E473" s="185" t="s">
        <v>845</v>
      </c>
      <c r="F473" s="186" t="s">
        <v>846</v>
      </c>
      <c r="G473" s="187" t="s">
        <v>166</v>
      </c>
      <c r="H473" s="188">
        <v>5.2</v>
      </c>
      <c r="I473" s="189"/>
      <c r="J473" s="190">
        <f>ROUND(I473*H473,2)</f>
        <v>0</v>
      </c>
      <c r="K473" s="186" t="s">
        <v>255</v>
      </c>
      <c r="L473" s="62"/>
      <c r="M473" s="191" t="s">
        <v>35</v>
      </c>
      <c r="N473" s="192" t="s">
        <v>50</v>
      </c>
      <c r="O473" s="43"/>
      <c r="P473" s="193">
        <f>O473*H473</f>
        <v>0</v>
      </c>
      <c r="Q473" s="193">
        <v>3.5400000000000002E-3</v>
      </c>
      <c r="R473" s="193">
        <f>Q473*H473</f>
        <v>1.8408000000000001E-2</v>
      </c>
      <c r="S473" s="193">
        <v>0</v>
      </c>
      <c r="T473" s="194">
        <f>S473*H473</f>
        <v>0</v>
      </c>
      <c r="AR473" s="24" t="s">
        <v>177</v>
      </c>
      <c r="AT473" s="24" t="s">
        <v>147</v>
      </c>
      <c r="AU473" s="24" t="s">
        <v>89</v>
      </c>
      <c r="AY473" s="24" t="s">
        <v>146</v>
      </c>
      <c r="BE473" s="195">
        <f>IF(N473="základní",J473,0)</f>
        <v>0</v>
      </c>
      <c r="BF473" s="195">
        <f>IF(N473="snížená",J473,0)</f>
        <v>0</v>
      </c>
      <c r="BG473" s="195">
        <f>IF(N473="zákl. přenesená",J473,0)</f>
        <v>0</v>
      </c>
      <c r="BH473" s="195">
        <f>IF(N473="sníž. přenesená",J473,0)</f>
        <v>0</v>
      </c>
      <c r="BI473" s="195">
        <f>IF(N473="nulová",J473,0)</f>
        <v>0</v>
      </c>
      <c r="BJ473" s="24" t="s">
        <v>87</v>
      </c>
      <c r="BK473" s="195">
        <f>ROUND(I473*H473,2)</f>
        <v>0</v>
      </c>
      <c r="BL473" s="24" t="s">
        <v>177</v>
      </c>
      <c r="BM473" s="24" t="s">
        <v>847</v>
      </c>
    </row>
    <row r="474" spans="2:65" s="12" customFormat="1" ht="13.5">
      <c r="B474" s="220"/>
      <c r="C474" s="221"/>
      <c r="D474" s="211" t="s">
        <v>257</v>
      </c>
      <c r="E474" s="222" t="s">
        <v>35</v>
      </c>
      <c r="F474" s="223" t="s">
        <v>848</v>
      </c>
      <c r="G474" s="221"/>
      <c r="H474" s="224">
        <v>5.2</v>
      </c>
      <c r="I474" s="225"/>
      <c r="J474" s="221"/>
      <c r="K474" s="221"/>
      <c r="L474" s="226"/>
      <c r="M474" s="227"/>
      <c r="N474" s="228"/>
      <c r="O474" s="228"/>
      <c r="P474" s="228"/>
      <c r="Q474" s="228"/>
      <c r="R474" s="228"/>
      <c r="S474" s="228"/>
      <c r="T474" s="229"/>
      <c r="AT474" s="230" t="s">
        <v>257</v>
      </c>
      <c r="AU474" s="230" t="s">
        <v>89</v>
      </c>
      <c r="AV474" s="12" t="s">
        <v>89</v>
      </c>
      <c r="AW474" s="12" t="s">
        <v>42</v>
      </c>
      <c r="AX474" s="12" t="s">
        <v>87</v>
      </c>
      <c r="AY474" s="230" t="s">
        <v>146</v>
      </c>
    </row>
    <row r="475" spans="2:65" s="1" customFormat="1" ht="25.5" customHeight="1">
      <c r="B475" s="42"/>
      <c r="C475" s="184" t="s">
        <v>849</v>
      </c>
      <c r="D475" s="184" t="s">
        <v>147</v>
      </c>
      <c r="E475" s="185" t="s">
        <v>850</v>
      </c>
      <c r="F475" s="186" t="s">
        <v>851</v>
      </c>
      <c r="G475" s="187" t="s">
        <v>281</v>
      </c>
      <c r="H475" s="188">
        <v>0.496</v>
      </c>
      <c r="I475" s="189"/>
      <c r="J475" s="190">
        <f>ROUND(I475*H475,2)</f>
        <v>0</v>
      </c>
      <c r="K475" s="186" t="s">
        <v>255</v>
      </c>
      <c r="L475" s="62"/>
      <c r="M475" s="191" t="s">
        <v>35</v>
      </c>
      <c r="N475" s="192" t="s">
        <v>50</v>
      </c>
      <c r="O475" s="43"/>
      <c r="P475" s="193">
        <f>O475*H475</f>
        <v>0</v>
      </c>
      <c r="Q475" s="193">
        <v>0</v>
      </c>
      <c r="R475" s="193">
        <f>Q475*H475</f>
        <v>0</v>
      </c>
      <c r="S475" s="193">
        <v>0</v>
      </c>
      <c r="T475" s="194">
        <f>S475*H475</f>
        <v>0</v>
      </c>
      <c r="AR475" s="24" t="s">
        <v>177</v>
      </c>
      <c r="AT475" s="24" t="s">
        <v>147</v>
      </c>
      <c r="AU475" s="24" t="s">
        <v>89</v>
      </c>
      <c r="AY475" s="24" t="s">
        <v>146</v>
      </c>
      <c r="BE475" s="195">
        <f>IF(N475="základní",J475,0)</f>
        <v>0</v>
      </c>
      <c r="BF475" s="195">
        <f>IF(N475="snížená",J475,0)</f>
        <v>0</v>
      </c>
      <c r="BG475" s="195">
        <f>IF(N475="zákl. přenesená",J475,0)</f>
        <v>0</v>
      </c>
      <c r="BH475" s="195">
        <f>IF(N475="sníž. přenesená",J475,0)</f>
        <v>0</v>
      </c>
      <c r="BI475" s="195">
        <f>IF(N475="nulová",J475,0)</f>
        <v>0</v>
      </c>
      <c r="BJ475" s="24" t="s">
        <v>87</v>
      </c>
      <c r="BK475" s="195">
        <f>ROUND(I475*H475,2)</f>
        <v>0</v>
      </c>
      <c r="BL475" s="24" t="s">
        <v>177</v>
      </c>
      <c r="BM475" s="24" t="s">
        <v>852</v>
      </c>
    </row>
    <row r="476" spans="2:65" s="1" customFormat="1" ht="25.5" customHeight="1">
      <c r="B476" s="42"/>
      <c r="C476" s="184" t="s">
        <v>853</v>
      </c>
      <c r="D476" s="184" t="s">
        <v>147</v>
      </c>
      <c r="E476" s="185" t="s">
        <v>854</v>
      </c>
      <c r="F476" s="186" t="s">
        <v>855</v>
      </c>
      <c r="G476" s="187" t="s">
        <v>281</v>
      </c>
      <c r="H476" s="188">
        <v>0.496</v>
      </c>
      <c r="I476" s="189"/>
      <c r="J476" s="190">
        <f>ROUND(I476*H476,2)</f>
        <v>0</v>
      </c>
      <c r="K476" s="186" t="s">
        <v>255</v>
      </c>
      <c r="L476" s="62"/>
      <c r="M476" s="191" t="s">
        <v>35</v>
      </c>
      <c r="N476" s="192" t="s">
        <v>50</v>
      </c>
      <c r="O476" s="43"/>
      <c r="P476" s="193">
        <f>O476*H476</f>
        <v>0</v>
      </c>
      <c r="Q476" s="193">
        <v>0</v>
      </c>
      <c r="R476" s="193">
        <f>Q476*H476</f>
        <v>0</v>
      </c>
      <c r="S476" s="193">
        <v>0</v>
      </c>
      <c r="T476" s="194">
        <f>S476*H476</f>
        <v>0</v>
      </c>
      <c r="AR476" s="24" t="s">
        <v>177</v>
      </c>
      <c r="AT476" s="24" t="s">
        <v>147</v>
      </c>
      <c r="AU476" s="24" t="s">
        <v>89</v>
      </c>
      <c r="AY476" s="24" t="s">
        <v>146</v>
      </c>
      <c r="BE476" s="195">
        <f>IF(N476="základní",J476,0)</f>
        <v>0</v>
      </c>
      <c r="BF476" s="195">
        <f>IF(N476="snížená",J476,0)</f>
        <v>0</v>
      </c>
      <c r="BG476" s="195">
        <f>IF(N476="zákl. přenesená",J476,0)</f>
        <v>0</v>
      </c>
      <c r="BH476" s="195">
        <f>IF(N476="sníž. přenesená",J476,0)</f>
        <v>0</v>
      </c>
      <c r="BI476" s="195">
        <f>IF(N476="nulová",J476,0)</f>
        <v>0</v>
      </c>
      <c r="BJ476" s="24" t="s">
        <v>87</v>
      </c>
      <c r="BK476" s="195">
        <f>ROUND(I476*H476,2)</f>
        <v>0</v>
      </c>
      <c r="BL476" s="24" t="s">
        <v>177</v>
      </c>
      <c r="BM476" s="24" t="s">
        <v>856</v>
      </c>
    </row>
    <row r="477" spans="2:65" s="9" customFormat="1" ht="29.85" customHeight="1">
      <c r="B477" s="170"/>
      <c r="C477" s="171"/>
      <c r="D477" s="172" t="s">
        <v>78</v>
      </c>
      <c r="E477" s="207" t="s">
        <v>857</v>
      </c>
      <c r="F477" s="207" t="s">
        <v>858</v>
      </c>
      <c r="G477" s="171"/>
      <c r="H477" s="171"/>
      <c r="I477" s="174"/>
      <c r="J477" s="208">
        <f>BK477</f>
        <v>0</v>
      </c>
      <c r="K477" s="171"/>
      <c r="L477" s="176"/>
      <c r="M477" s="177"/>
      <c r="N477" s="178"/>
      <c r="O477" s="178"/>
      <c r="P477" s="179">
        <f>SUM(P478:P479)</f>
        <v>0</v>
      </c>
      <c r="Q477" s="178"/>
      <c r="R477" s="179">
        <f>SUM(R478:R479)</f>
        <v>0</v>
      </c>
      <c r="S477" s="178"/>
      <c r="T477" s="180">
        <f>SUM(T478:T479)</f>
        <v>0</v>
      </c>
      <c r="AR477" s="181" t="s">
        <v>89</v>
      </c>
      <c r="AT477" s="182" t="s">
        <v>78</v>
      </c>
      <c r="AU477" s="182" t="s">
        <v>87</v>
      </c>
      <c r="AY477" s="181" t="s">
        <v>146</v>
      </c>
      <c r="BK477" s="183">
        <f>SUM(BK478:BK479)</f>
        <v>0</v>
      </c>
    </row>
    <row r="478" spans="2:65" s="1" customFormat="1" ht="38.25" customHeight="1">
      <c r="B478" s="42"/>
      <c r="C478" s="184" t="s">
        <v>859</v>
      </c>
      <c r="D478" s="184" t="s">
        <v>147</v>
      </c>
      <c r="E478" s="185" t="s">
        <v>860</v>
      </c>
      <c r="F478" s="186" t="s">
        <v>861</v>
      </c>
      <c r="G478" s="187" t="s">
        <v>404</v>
      </c>
      <c r="H478" s="188">
        <v>1</v>
      </c>
      <c r="I478" s="189"/>
      <c r="J478" s="190">
        <f>ROUND(I478*H478,2)</f>
        <v>0</v>
      </c>
      <c r="K478" s="186" t="s">
        <v>35</v>
      </c>
      <c r="L478" s="62"/>
      <c r="M478" s="191" t="s">
        <v>35</v>
      </c>
      <c r="N478" s="192" t="s">
        <v>50</v>
      </c>
      <c r="O478" s="43"/>
      <c r="P478" s="193">
        <f>O478*H478</f>
        <v>0</v>
      </c>
      <c r="Q478" s="193">
        <v>0</v>
      </c>
      <c r="R478" s="193">
        <f>Q478*H478</f>
        <v>0</v>
      </c>
      <c r="S478" s="193">
        <v>0</v>
      </c>
      <c r="T478" s="194">
        <f>S478*H478</f>
        <v>0</v>
      </c>
      <c r="AR478" s="24" t="s">
        <v>177</v>
      </c>
      <c r="AT478" s="24" t="s">
        <v>147</v>
      </c>
      <c r="AU478" s="24" t="s">
        <v>89</v>
      </c>
      <c r="AY478" s="24" t="s">
        <v>146</v>
      </c>
      <c r="BE478" s="195">
        <f>IF(N478="základní",J478,0)</f>
        <v>0</v>
      </c>
      <c r="BF478" s="195">
        <f>IF(N478="snížená",J478,0)</f>
        <v>0</v>
      </c>
      <c r="BG478" s="195">
        <f>IF(N478="zákl. přenesená",J478,0)</f>
        <v>0</v>
      </c>
      <c r="BH478" s="195">
        <f>IF(N478="sníž. přenesená",J478,0)</f>
        <v>0</v>
      </c>
      <c r="BI478" s="195">
        <f>IF(N478="nulová",J478,0)</f>
        <v>0</v>
      </c>
      <c r="BJ478" s="24" t="s">
        <v>87</v>
      </c>
      <c r="BK478" s="195">
        <f>ROUND(I478*H478,2)</f>
        <v>0</v>
      </c>
      <c r="BL478" s="24" t="s">
        <v>177</v>
      </c>
      <c r="BM478" s="24" t="s">
        <v>862</v>
      </c>
    </row>
    <row r="479" spans="2:65" s="1" customFormat="1" ht="54">
      <c r="B479" s="42"/>
      <c r="C479" s="64"/>
      <c r="D479" s="211" t="s">
        <v>365</v>
      </c>
      <c r="E479" s="64"/>
      <c r="F479" s="263" t="s">
        <v>863</v>
      </c>
      <c r="G479" s="64"/>
      <c r="H479" s="64"/>
      <c r="I479" s="157"/>
      <c r="J479" s="64"/>
      <c r="K479" s="64"/>
      <c r="L479" s="62"/>
      <c r="M479" s="264"/>
      <c r="N479" s="43"/>
      <c r="O479" s="43"/>
      <c r="P479" s="43"/>
      <c r="Q479" s="43"/>
      <c r="R479" s="43"/>
      <c r="S479" s="43"/>
      <c r="T479" s="79"/>
      <c r="AT479" s="24" t="s">
        <v>365</v>
      </c>
      <c r="AU479" s="24" t="s">
        <v>89</v>
      </c>
    </row>
    <row r="480" spans="2:65" s="9" customFormat="1" ht="29.85" customHeight="1">
      <c r="B480" s="170"/>
      <c r="C480" s="171"/>
      <c r="D480" s="172" t="s">
        <v>78</v>
      </c>
      <c r="E480" s="207" t="s">
        <v>864</v>
      </c>
      <c r="F480" s="207" t="s">
        <v>865</v>
      </c>
      <c r="G480" s="171"/>
      <c r="H480" s="171"/>
      <c r="I480" s="174"/>
      <c r="J480" s="208">
        <f>BK480</f>
        <v>0</v>
      </c>
      <c r="K480" s="171"/>
      <c r="L480" s="176"/>
      <c r="M480" s="177"/>
      <c r="N480" s="178"/>
      <c r="O480" s="178"/>
      <c r="P480" s="179">
        <f>SUM(P481:P493)</f>
        <v>0</v>
      </c>
      <c r="Q480" s="178"/>
      <c r="R480" s="179">
        <f>SUM(R481:R493)</f>
        <v>4.3999999999999997E-2</v>
      </c>
      <c r="S480" s="178"/>
      <c r="T480" s="180">
        <f>SUM(T481:T493)</f>
        <v>1.1715659999999999</v>
      </c>
      <c r="AR480" s="181" t="s">
        <v>89</v>
      </c>
      <c r="AT480" s="182" t="s">
        <v>78</v>
      </c>
      <c r="AU480" s="182" t="s">
        <v>87</v>
      </c>
      <c r="AY480" s="181" t="s">
        <v>146</v>
      </c>
      <c r="BK480" s="183">
        <f>SUM(BK481:BK493)</f>
        <v>0</v>
      </c>
    </row>
    <row r="481" spans="2:65" s="1" customFormat="1" ht="25.5" customHeight="1">
      <c r="B481" s="42"/>
      <c r="C481" s="184" t="s">
        <v>866</v>
      </c>
      <c r="D481" s="184" t="s">
        <v>147</v>
      </c>
      <c r="E481" s="185" t="s">
        <v>867</v>
      </c>
      <c r="F481" s="186" t="s">
        <v>868</v>
      </c>
      <c r="G481" s="187" t="s">
        <v>207</v>
      </c>
      <c r="H481" s="188">
        <v>47.88</v>
      </c>
      <c r="I481" s="189"/>
      <c r="J481" s="190">
        <f>ROUND(I481*H481,2)</f>
        <v>0</v>
      </c>
      <c r="K481" s="186" t="s">
        <v>35</v>
      </c>
      <c r="L481" s="62"/>
      <c r="M481" s="191" t="s">
        <v>35</v>
      </c>
      <c r="N481" s="192" t="s">
        <v>50</v>
      </c>
      <c r="O481" s="43"/>
      <c r="P481" s="193">
        <f>O481*H481</f>
        <v>0</v>
      </c>
      <c r="Q481" s="193">
        <v>0</v>
      </c>
      <c r="R481" s="193">
        <f>Q481*H481</f>
        <v>0</v>
      </c>
      <c r="S481" s="193">
        <v>1.695E-2</v>
      </c>
      <c r="T481" s="194">
        <f>S481*H481</f>
        <v>0.81156600000000001</v>
      </c>
      <c r="AR481" s="24" t="s">
        <v>177</v>
      </c>
      <c r="AT481" s="24" t="s">
        <v>147</v>
      </c>
      <c r="AU481" s="24" t="s">
        <v>89</v>
      </c>
      <c r="AY481" s="24" t="s">
        <v>146</v>
      </c>
      <c r="BE481" s="195">
        <f>IF(N481="základní",J481,0)</f>
        <v>0</v>
      </c>
      <c r="BF481" s="195">
        <f>IF(N481="snížená",J481,0)</f>
        <v>0</v>
      </c>
      <c r="BG481" s="195">
        <f>IF(N481="zákl. přenesená",J481,0)</f>
        <v>0</v>
      </c>
      <c r="BH481" s="195">
        <f>IF(N481="sníž. přenesená",J481,0)</f>
        <v>0</v>
      </c>
      <c r="BI481" s="195">
        <f>IF(N481="nulová",J481,0)</f>
        <v>0</v>
      </c>
      <c r="BJ481" s="24" t="s">
        <v>87</v>
      </c>
      <c r="BK481" s="195">
        <f>ROUND(I481*H481,2)</f>
        <v>0</v>
      </c>
      <c r="BL481" s="24" t="s">
        <v>177</v>
      </c>
      <c r="BM481" s="24" t="s">
        <v>869</v>
      </c>
    </row>
    <row r="482" spans="2:65" s="11" customFormat="1" ht="13.5">
      <c r="B482" s="209"/>
      <c r="C482" s="210"/>
      <c r="D482" s="211" t="s">
        <v>257</v>
      </c>
      <c r="E482" s="212" t="s">
        <v>35</v>
      </c>
      <c r="F482" s="213" t="s">
        <v>258</v>
      </c>
      <c r="G482" s="210"/>
      <c r="H482" s="212" t="s">
        <v>35</v>
      </c>
      <c r="I482" s="214"/>
      <c r="J482" s="210"/>
      <c r="K482" s="210"/>
      <c r="L482" s="215"/>
      <c r="M482" s="216"/>
      <c r="N482" s="217"/>
      <c r="O482" s="217"/>
      <c r="P482" s="217"/>
      <c r="Q482" s="217"/>
      <c r="R482" s="217"/>
      <c r="S482" s="217"/>
      <c r="T482" s="218"/>
      <c r="AT482" s="219" t="s">
        <v>257</v>
      </c>
      <c r="AU482" s="219" t="s">
        <v>89</v>
      </c>
      <c r="AV482" s="11" t="s">
        <v>87</v>
      </c>
      <c r="AW482" s="11" t="s">
        <v>42</v>
      </c>
      <c r="AX482" s="11" t="s">
        <v>79</v>
      </c>
      <c r="AY482" s="219" t="s">
        <v>146</v>
      </c>
    </row>
    <row r="483" spans="2:65" s="11" customFormat="1" ht="13.5">
      <c r="B483" s="209"/>
      <c r="C483" s="210"/>
      <c r="D483" s="211" t="s">
        <v>257</v>
      </c>
      <c r="E483" s="212" t="s">
        <v>35</v>
      </c>
      <c r="F483" s="213" t="s">
        <v>870</v>
      </c>
      <c r="G483" s="210"/>
      <c r="H483" s="212" t="s">
        <v>35</v>
      </c>
      <c r="I483" s="214"/>
      <c r="J483" s="210"/>
      <c r="K483" s="210"/>
      <c r="L483" s="215"/>
      <c r="M483" s="216"/>
      <c r="N483" s="217"/>
      <c r="O483" s="217"/>
      <c r="P483" s="217"/>
      <c r="Q483" s="217"/>
      <c r="R483" s="217"/>
      <c r="S483" s="217"/>
      <c r="T483" s="218"/>
      <c r="AT483" s="219" t="s">
        <v>257</v>
      </c>
      <c r="AU483" s="219" t="s">
        <v>89</v>
      </c>
      <c r="AV483" s="11" t="s">
        <v>87</v>
      </c>
      <c r="AW483" s="11" t="s">
        <v>42</v>
      </c>
      <c r="AX483" s="11" t="s">
        <v>79</v>
      </c>
      <c r="AY483" s="219" t="s">
        <v>146</v>
      </c>
    </row>
    <row r="484" spans="2:65" s="12" customFormat="1" ht="13.5">
      <c r="B484" s="220"/>
      <c r="C484" s="221"/>
      <c r="D484" s="211" t="s">
        <v>257</v>
      </c>
      <c r="E484" s="222" t="s">
        <v>35</v>
      </c>
      <c r="F484" s="223" t="s">
        <v>871</v>
      </c>
      <c r="G484" s="221"/>
      <c r="H484" s="224">
        <v>47.88</v>
      </c>
      <c r="I484" s="225"/>
      <c r="J484" s="221"/>
      <c r="K484" s="221"/>
      <c r="L484" s="226"/>
      <c r="M484" s="227"/>
      <c r="N484" s="228"/>
      <c r="O484" s="228"/>
      <c r="P484" s="228"/>
      <c r="Q484" s="228"/>
      <c r="R484" s="228"/>
      <c r="S484" s="228"/>
      <c r="T484" s="229"/>
      <c r="AT484" s="230" t="s">
        <v>257</v>
      </c>
      <c r="AU484" s="230" t="s">
        <v>89</v>
      </c>
      <c r="AV484" s="12" t="s">
        <v>89</v>
      </c>
      <c r="AW484" s="12" t="s">
        <v>42</v>
      </c>
      <c r="AX484" s="12" t="s">
        <v>87</v>
      </c>
      <c r="AY484" s="230" t="s">
        <v>146</v>
      </c>
    </row>
    <row r="485" spans="2:65" s="1" customFormat="1" ht="16.5" customHeight="1">
      <c r="B485" s="42"/>
      <c r="C485" s="184" t="s">
        <v>872</v>
      </c>
      <c r="D485" s="184" t="s">
        <v>147</v>
      </c>
      <c r="E485" s="185" t="s">
        <v>873</v>
      </c>
      <c r="F485" s="186" t="s">
        <v>874</v>
      </c>
      <c r="G485" s="187" t="s">
        <v>404</v>
      </c>
      <c r="H485" s="188">
        <v>15</v>
      </c>
      <c r="I485" s="189"/>
      <c r="J485" s="190">
        <f>ROUND(I485*H485,2)</f>
        <v>0</v>
      </c>
      <c r="K485" s="186" t="s">
        <v>255</v>
      </c>
      <c r="L485" s="62"/>
      <c r="M485" s="191" t="s">
        <v>35</v>
      </c>
      <c r="N485" s="192" t="s">
        <v>50</v>
      </c>
      <c r="O485" s="43"/>
      <c r="P485" s="193">
        <f>O485*H485</f>
        <v>0</v>
      </c>
      <c r="Q485" s="193">
        <v>0</v>
      </c>
      <c r="R485" s="193">
        <f>Q485*H485</f>
        <v>0</v>
      </c>
      <c r="S485" s="193">
        <v>2.4E-2</v>
      </c>
      <c r="T485" s="194">
        <f>S485*H485</f>
        <v>0.36</v>
      </c>
      <c r="AR485" s="24" t="s">
        <v>177</v>
      </c>
      <c r="AT485" s="24" t="s">
        <v>147</v>
      </c>
      <c r="AU485" s="24" t="s">
        <v>89</v>
      </c>
      <c r="AY485" s="24" t="s">
        <v>146</v>
      </c>
      <c r="BE485" s="195">
        <f>IF(N485="základní",J485,0)</f>
        <v>0</v>
      </c>
      <c r="BF485" s="195">
        <f>IF(N485="snížená",J485,0)</f>
        <v>0</v>
      </c>
      <c r="BG485" s="195">
        <f>IF(N485="zákl. přenesená",J485,0)</f>
        <v>0</v>
      </c>
      <c r="BH485" s="195">
        <f>IF(N485="sníž. přenesená",J485,0)</f>
        <v>0</v>
      </c>
      <c r="BI485" s="195">
        <f>IF(N485="nulová",J485,0)</f>
        <v>0</v>
      </c>
      <c r="BJ485" s="24" t="s">
        <v>87</v>
      </c>
      <c r="BK485" s="195">
        <f>ROUND(I485*H485,2)</f>
        <v>0</v>
      </c>
      <c r="BL485" s="24" t="s">
        <v>177</v>
      </c>
      <c r="BM485" s="24" t="s">
        <v>875</v>
      </c>
    </row>
    <row r="486" spans="2:65" s="1" customFormat="1" ht="25.5" customHeight="1">
      <c r="B486" s="42"/>
      <c r="C486" s="184" t="s">
        <v>876</v>
      </c>
      <c r="D486" s="184" t="s">
        <v>147</v>
      </c>
      <c r="E486" s="185" t="s">
        <v>877</v>
      </c>
      <c r="F486" s="186" t="s">
        <v>878</v>
      </c>
      <c r="G486" s="187" t="s">
        <v>879</v>
      </c>
      <c r="H486" s="188">
        <v>1</v>
      </c>
      <c r="I486" s="189"/>
      <c r="J486" s="190">
        <f>ROUND(I486*H486,2)</f>
        <v>0</v>
      </c>
      <c r="K486" s="186" t="s">
        <v>35</v>
      </c>
      <c r="L486" s="62"/>
      <c r="M486" s="191" t="s">
        <v>35</v>
      </c>
      <c r="N486" s="192" t="s">
        <v>50</v>
      </c>
      <c r="O486" s="43"/>
      <c r="P486" s="193">
        <f>O486*H486</f>
        <v>0</v>
      </c>
      <c r="Q486" s="193">
        <v>2.5000000000000001E-2</v>
      </c>
      <c r="R486" s="193">
        <f>Q486*H486</f>
        <v>2.5000000000000001E-2</v>
      </c>
      <c r="S486" s="193">
        <v>0</v>
      </c>
      <c r="T486" s="194">
        <f>S486*H486</f>
        <v>0</v>
      </c>
      <c r="AR486" s="24" t="s">
        <v>177</v>
      </c>
      <c r="AT486" s="24" t="s">
        <v>147</v>
      </c>
      <c r="AU486" s="24" t="s">
        <v>89</v>
      </c>
      <c r="AY486" s="24" t="s">
        <v>146</v>
      </c>
      <c r="BE486" s="195">
        <f>IF(N486="základní",J486,0)</f>
        <v>0</v>
      </c>
      <c r="BF486" s="195">
        <f>IF(N486="snížená",J486,0)</f>
        <v>0</v>
      </c>
      <c r="BG486" s="195">
        <f>IF(N486="zákl. přenesená",J486,0)</f>
        <v>0</v>
      </c>
      <c r="BH486" s="195">
        <f>IF(N486="sníž. přenesená",J486,0)</f>
        <v>0</v>
      </c>
      <c r="BI486" s="195">
        <f>IF(N486="nulová",J486,0)</f>
        <v>0</v>
      </c>
      <c r="BJ486" s="24" t="s">
        <v>87</v>
      </c>
      <c r="BK486" s="195">
        <f>ROUND(I486*H486,2)</f>
        <v>0</v>
      </c>
      <c r="BL486" s="24" t="s">
        <v>177</v>
      </c>
      <c r="BM486" s="24" t="s">
        <v>880</v>
      </c>
    </row>
    <row r="487" spans="2:65" s="1" customFormat="1" ht="54">
      <c r="B487" s="42"/>
      <c r="C487" s="64"/>
      <c r="D487" s="211" t="s">
        <v>365</v>
      </c>
      <c r="E487" s="64"/>
      <c r="F487" s="263" t="s">
        <v>881</v>
      </c>
      <c r="G487" s="64"/>
      <c r="H487" s="64"/>
      <c r="I487" s="157"/>
      <c r="J487" s="64"/>
      <c r="K487" s="64"/>
      <c r="L487" s="62"/>
      <c r="M487" s="264"/>
      <c r="N487" s="43"/>
      <c r="O487" s="43"/>
      <c r="P487" s="43"/>
      <c r="Q487" s="43"/>
      <c r="R487" s="43"/>
      <c r="S487" s="43"/>
      <c r="T487" s="79"/>
      <c r="AT487" s="24" t="s">
        <v>365</v>
      </c>
      <c r="AU487" s="24" t="s">
        <v>89</v>
      </c>
    </row>
    <row r="488" spans="2:65" s="1" customFormat="1" ht="38.25" customHeight="1">
      <c r="B488" s="42"/>
      <c r="C488" s="184" t="s">
        <v>882</v>
      </c>
      <c r="D488" s="184" t="s">
        <v>147</v>
      </c>
      <c r="E488" s="185" t="s">
        <v>883</v>
      </c>
      <c r="F488" s="186" t="s">
        <v>884</v>
      </c>
      <c r="G488" s="187" t="s">
        <v>404</v>
      </c>
      <c r="H488" s="188">
        <v>1</v>
      </c>
      <c r="I488" s="189"/>
      <c r="J488" s="190">
        <f>ROUND(I488*H488,2)</f>
        <v>0</v>
      </c>
      <c r="K488" s="186" t="s">
        <v>35</v>
      </c>
      <c r="L488" s="62"/>
      <c r="M488" s="191" t="s">
        <v>35</v>
      </c>
      <c r="N488" s="192" t="s">
        <v>50</v>
      </c>
      <c r="O488" s="43"/>
      <c r="P488" s="193">
        <f>O488*H488</f>
        <v>0</v>
      </c>
      <c r="Q488" s="193">
        <v>8.0000000000000002E-3</v>
      </c>
      <c r="R488" s="193">
        <f>Q488*H488</f>
        <v>8.0000000000000002E-3</v>
      </c>
      <c r="S488" s="193">
        <v>0</v>
      </c>
      <c r="T488" s="194">
        <f>S488*H488</f>
        <v>0</v>
      </c>
      <c r="AR488" s="24" t="s">
        <v>177</v>
      </c>
      <c r="AT488" s="24" t="s">
        <v>147</v>
      </c>
      <c r="AU488" s="24" t="s">
        <v>89</v>
      </c>
      <c r="AY488" s="24" t="s">
        <v>146</v>
      </c>
      <c r="BE488" s="195">
        <f>IF(N488="základní",J488,0)</f>
        <v>0</v>
      </c>
      <c r="BF488" s="195">
        <f>IF(N488="snížená",J488,0)</f>
        <v>0</v>
      </c>
      <c r="BG488" s="195">
        <f>IF(N488="zákl. přenesená",J488,0)</f>
        <v>0</v>
      </c>
      <c r="BH488" s="195">
        <f>IF(N488="sníž. přenesená",J488,0)</f>
        <v>0</v>
      </c>
      <c r="BI488" s="195">
        <f>IF(N488="nulová",J488,0)</f>
        <v>0</v>
      </c>
      <c r="BJ488" s="24" t="s">
        <v>87</v>
      </c>
      <c r="BK488" s="195">
        <f>ROUND(I488*H488,2)</f>
        <v>0</v>
      </c>
      <c r="BL488" s="24" t="s">
        <v>177</v>
      </c>
      <c r="BM488" s="24" t="s">
        <v>885</v>
      </c>
    </row>
    <row r="489" spans="2:65" s="1" customFormat="1" ht="27">
      <c r="B489" s="42"/>
      <c r="C489" s="64"/>
      <c r="D489" s="211" t="s">
        <v>365</v>
      </c>
      <c r="E489" s="64"/>
      <c r="F489" s="263" t="s">
        <v>675</v>
      </c>
      <c r="G489" s="64"/>
      <c r="H489" s="64"/>
      <c r="I489" s="157"/>
      <c r="J489" s="64"/>
      <c r="K489" s="64"/>
      <c r="L489" s="62"/>
      <c r="M489" s="264"/>
      <c r="N489" s="43"/>
      <c r="O489" s="43"/>
      <c r="P489" s="43"/>
      <c r="Q489" s="43"/>
      <c r="R489" s="43"/>
      <c r="S489" s="43"/>
      <c r="T489" s="79"/>
      <c r="AT489" s="24" t="s">
        <v>365</v>
      </c>
      <c r="AU489" s="24" t="s">
        <v>89</v>
      </c>
    </row>
    <row r="490" spans="2:65" s="1" customFormat="1" ht="38.25" customHeight="1">
      <c r="B490" s="42"/>
      <c r="C490" s="184" t="s">
        <v>886</v>
      </c>
      <c r="D490" s="184" t="s">
        <v>147</v>
      </c>
      <c r="E490" s="185" t="s">
        <v>887</v>
      </c>
      <c r="F490" s="186" t="s">
        <v>888</v>
      </c>
      <c r="G490" s="187" t="s">
        <v>404</v>
      </c>
      <c r="H490" s="188">
        <v>1</v>
      </c>
      <c r="I490" s="189"/>
      <c r="J490" s="190">
        <f>ROUND(I490*H490,2)</f>
        <v>0</v>
      </c>
      <c r="K490" s="186" t="s">
        <v>35</v>
      </c>
      <c r="L490" s="62"/>
      <c r="M490" s="191" t="s">
        <v>35</v>
      </c>
      <c r="N490" s="192" t="s">
        <v>50</v>
      </c>
      <c r="O490" s="43"/>
      <c r="P490" s="193">
        <f>O490*H490</f>
        <v>0</v>
      </c>
      <c r="Q490" s="193">
        <v>5.0000000000000001E-3</v>
      </c>
      <c r="R490" s="193">
        <f>Q490*H490</f>
        <v>5.0000000000000001E-3</v>
      </c>
      <c r="S490" s="193">
        <v>0</v>
      </c>
      <c r="T490" s="194">
        <f>S490*H490</f>
        <v>0</v>
      </c>
      <c r="AR490" s="24" t="s">
        <v>177</v>
      </c>
      <c r="AT490" s="24" t="s">
        <v>147</v>
      </c>
      <c r="AU490" s="24" t="s">
        <v>89</v>
      </c>
      <c r="AY490" s="24" t="s">
        <v>146</v>
      </c>
      <c r="BE490" s="195">
        <f>IF(N490="základní",J490,0)</f>
        <v>0</v>
      </c>
      <c r="BF490" s="195">
        <f>IF(N490="snížená",J490,0)</f>
        <v>0</v>
      </c>
      <c r="BG490" s="195">
        <f>IF(N490="zákl. přenesená",J490,0)</f>
        <v>0</v>
      </c>
      <c r="BH490" s="195">
        <f>IF(N490="sníž. přenesená",J490,0)</f>
        <v>0</v>
      </c>
      <c r="BI490" s="195">
        <f>IF(N490="nulová",J490,0)</f>
        <v>0</v>
      </c>
      <c r="BJ490" s="24" t="s">
        <v>87</v>
      </c>
      <c r="BK490" s="195">
        <f>ROUND(I490*H490,2)</f>
        <v>0</v>
      </c>
      <c r="BL490" s="24" t="s">
        <v>177</v>
      </c>
      <c r="BM490" s="24" t="s">
        <v>889</v>
      </c>
    </row>
    <row r="491" spans="2:65" s="1" customFormat="1" ht="38.25" customHeight="1">
      <c r="B491" s="42"/>
      <c r="C491" s="184" t="s">
        <v>890</v>
      </c>
      <c r="D491" s="184" t="s">
        <v>147</v>
      </c>
      <c r="E491" s="185" t="s">
        <v>891</v>
      </c>
      <c r="F491" s="186" t="s">
        <v>892</v>
      </c>
      <c r="G491" s="187" t="s">
        <v>404</v>
      </c>
      <c r="H491" s="188">
        <v>1</v>
      </c>
      <c r="I491" s="189"/>
      <c r="J491" s="190">
        <f>ROUND(I491*H491,2)</f>
        <v>0</v>
      </c>
      <c r="K491" s="186" t="s">
        <v>35</v>
      </c>
      <c r="L491" s="62"/>
      <c r="M491" s="191" t="s">
        <v>35</v>
      </c>
      <c r="N491" s="192" t="s">
        <v>50</v>
      </c>
      <c r="O491" s="43"/>
      <c r="P491" s="193">
        <f>O491*H491</f>
        <v>0</v>
      </c>
      <c r="Q491" s="193">
        <v>6.0000000000000001E-3</v>
      </c>
      <c r="R491" s="193">
        <f>Q491*H491</f>
        <v>6.0000000000000001E-3</v>
      </c>
      <c r="S491" s="193">
        <v>0</v>
      </c>
      <c r="T491" s="194">
        <f>S491*H491</f>
        <v>0</v>
      </c>
      <c r="AR491" s="24" t="s">
        <v>177</v>
      </c>
      <c r="AT491" s="24" t="s">
        <v>147</v>
      </c>
      <c r="AU491" s="24" t="s">
        <v>89</v>
      </c>
      <c r="AY491" s="24" t="s">
        <v>146</v>
      </c>
      <c r="BE491" s="195">
        <f>IF(N491="základní",J491,0)</f>
        <v>0</v>
      </c>
      <c r="BF491" s="195">
        <f>IF(N491="snížená",J491,0)</f>
        <v>0</v>
      </c>
      <c r="BG491" s="195">
        <f>IF(N491="zákl. přenesená",J491,0)</f>
        <v>0</v>
      </c>
      <c r="BH491" s="195">
        <f>IF(N491="sníž. přenesená",J491,0)</f>
        <v>0</v>
      </c>
      <c r="BI491" s="195">
        <f>IF(N491="nulová",J491,0)</f>
        <v>0</v>
      </c>
      <c r="BJ491" s="24" t="s">
        <v>87</v>
      </c>
      <c r="BK491" s="195">
        <f>ROUND(I491*H491,2)</f>
        <v>0</v>
      </c>
      <c r="BL491" s="24" t="s">
        <v>177</v>
      </c>
      <c r="BM491" s="24" t="s">
        <v>893</v>
      </c>
    </row>
    <row r="492" spans="2:65" s="1" customFormat="1" ht="27">
      <c r="B492" s="42"/>
      <c r="C492" s="64"/>
      <c r="D492" s="211" t="s">
        <v>365</v>
      </c>
      <c r="E492" s="64"/>
      <c r="F492" s="263" t="s">
        <v>675</v>
      </c>
      <c r="G492" s="64"/>
      <c r="H492" s="64"/>
      <c r="I492" s="157"/>
      <c r="J492" s="64"/>
      <c r="K492" s="64"/>
      <c r="L492" s="62"/>
      <c r="M492" s="264"/>
      <c r="N492" s="43"/>
      <c r="O492" s="43"/>
      <c r="P492" s="43"/>
      <c r="Q492" s="43"/>
      <c r="R492" s="43"/>
      <c r="S492" s="43"/>
      <c r="T492" s="79"/>
      <c r="AT492" s="24" t="s">
        <v>365</v>
      </c>
      <c r="AU492" s="24" t="s">
        <v>89</v>
      </c>
    </row>
    <row r="493" spans="2:65" s="1" customFormat="1" ht="25.5" customHeight="1">
      <c r="B493" s="42"/>
      <c r="C493" s="184" t="s">
        <v>894</v>
      </c>
      <c r="D493" s="184" t="s">
        <v>147</v>
      </c>
      <c r="E493" s="185" t="s">
        <v>895</v>
      </c>
      <c r="F493" s="186" t="s">
        <v>896</v>
      </c>
      <c r="G493" s="187" t="s">
        <v>404</v>
      </c>
      <c r="H493" s="188">
        <v>2</v>
      </c>
      <c r="I493" s="189"/>
      <c r="J493" s="190">
        <f>ROUND(I493*H493,2)</f>
        <v>0</v>
      </c>
      <c r="K493" s="186" t="s">
        <v>35</v>
      </c>
      <c r="L493" s="62"/>
      <c r="M493" s="191" t="s">
        <v>35</v>
      </c>
      <c r="N493" s="192" t="s">
        <v>50</v>
      </c>
      <c r="O493" s="43"/>
      <c r="P493" s="193">
        <f>O493*H493</f>
        <v>0</v>
      </c>
      <c r="Q493" s="193">
        <v>0</v>
      </c>
      <c r="R493" s="193">
        <f>Q493*H493</f>
        <v>0</v>
      </c>
      <c r="S493" s="193">
        <v>0</v>
      </c>
      <c r="T493" s="194">
        <f>S493*H493</f>
        <v>0</v>
      </c>
      <c r="AR493" s="24" t="s">
        <v>177</v>
      </c>
      <c r="AT493" s="24" t="s">
        <v>147</v>
      </c>
      <c r="AU493" s="24" t="s">
        <v>89</v>
      </c>
      <c r="AY493" s="24" t="s">
        <v>146</v>
      </c>
      <c r="BE493" s="195">
        <f>IF(N493="základní",J493,0)</f>
        <v>0</v>
      </c>
      <c r="BF493" s="195">
        <f>IF(N493="snížená",J493,0)</f>
        <v>0</v>
      </c>
      <c r="BG493" s="195">
        <f>IF(N493="zákl. přenesená",J493,0)</f>
        <v>0</v>
      </c>
      <c r="BH493" s="195">
        <f>IF(N493="sníž. přenesená",J493,0)</f>
        <v>0</v>
      </c>
      <c r="BI493" s="195">
        <f>IF(N493="nulová",J493,0)</f>
        <v>0</v>
      </c>
      <c r="BJ493" s="24" t="s">
        <v>87</v>
      </c>
      <c r="BK493" s="195">
        <f>ROUND(I493*H493,2)</f>
        <v>0</v>
      </c>
      <c r="BL493" s="24" t="s">
        <v>177</v>
      </c>
      <c r="BM493" s="24" t="s">
        <v>897</v>
      </c>
    </row>
    <row r="494" spans="2:65" s="9" customFormat="1" ht="29.85" customHeight="1">
      <c r="B494" s="170"/>
      <c r="C494" s="171"/>
      <c r="D494" s="172" t="s">
        <v>78</v>
      </c>
      <c r="E494" s="207" t="s">
        <v>898</v>
      </c>
      <c r="F494" s="207" t="s">
        <v>899</v>
      </c>
      <c r="G494" s="171"/>
      <c r="H494" s="171"/>
      <c r="I494" s="174"/>
      <c r="J494" s="208">
        <f>BK494</f>
        <v>0</v>
      </c>
      <c r="K494" s="171"/>
      <c r="L494" s="176"/>
      <c r="M494" s="177"/>
      <c r="N494" s="178"/>
      <c r="O494" s="178"/>
      <c r="P494" s="179">
        <f>SUM(P495:P505)</f>
        <v>0</v>
      </c>
      <c r="Q494" s="178"/>
      <c r="R494" s="179">
        <f>SUM(R495:R505)</f>
        <v>0</v>
      </c>
      <c r="S494" s="178"/>
      <c r="T494" s="180">
        <f>SUM(T495:T505)</f>
        <v>0</v>
      </c>
      <c r="AR494" s="181" t="s">
        <v>89</v>
      </c>
      <c r="AT494" s="182" t="s">
        <v>78</v>
      </c>
      <c r="AU494" s="182" t="s">
        <v>87</v>
      </c>
      <c r="AY494" s="181" t="s">
        <v>146</v>
      </c>
      <c r="BK494" s="183">
        <f>SUM(BK495:BK505)</f>
        <v>0</v>
      </c>
    </row>
    <row r="495" spans="2:65" s="1" customFormat="1" ht="38.25" customHeight="1">
      <c r="B495" s="42"/>
      <c r="C495" s="184" t="s">
        <v>900</v>
      </c>
      <c r="D495" s="184" t="s">
        <v>147</v>
      </c>
      <c r="E495" s="185" t="s">
        <v>901</v>
      </c>
      <c r="F495" s="186" t="s">
        <v>902</v>
      </c>
      <c r="G495" s="187" t="s">
        <v>879</v>
      </c>
      <c r="H495" s="188">
        <v>1</v>
      </c>
      <c r="I495" s="189"/>
      <c r="J495" s="190">
        <f t="shared" ref="J495:J505" si="0">ROUND(I495*H495,2)</f>
        <v>0</v>
      </c>
      <c r="K495" s="186" t="s">
        <v>35</v>
      </c>
      <c r="L495" s="62"/>
      <c r="M495" s="191" t="s">
        <v>35</v>
      </c>
      <c r="N495" s="192" t="s">
        <v>50</v>
      </c>
      <c r="O495" s="43"/>
      <c r="P495" s="193">
        <f t="shared" ref="P495:P505" si="1">O495*H495</f>
        <v>0</v>
      </c>
      <c r="Q495" s="193">
        <v>0</v>
      </c>
      <c r="R495" s="193">
        <f t="shared" ref="R495:R505" si="2">Q495*H495</f>
        <v>0</v>
      </c>
      <c r="S495" s="193">
        <v>0</v>
      </c>
      <c r="T495" s="194">
        <f t="shared" ref="T495:T505" si="3">S495*H495</f>
        <v>0</v>
      </c>
      <c r="AR495" s="24" t="s">
        <v>177</v>
      </c>
      <c r="AT495" s="24" t="s">
        <v>147</v>
      </c>
      <c r="AU495" s="24" t="s">
        <v>89</v>
      </c>
      <c r="AY495" s="24" t="s">
        <v>146</v>
      </c>
      <c r="BE495" s="195">
        <f t="shared" ref="BE495:BE505" si="4">IF(N495="základní",J495,0)</f>
        <v>0</v>
      </c>
      <c r="BF495" s="195">
        <f t="shared" ref="BF495:BF505" si="5">IF(N495="snížená",J495,0)</f>
        <v>0</v>
      </c>
      <c r="BG495" s="195">
        <f t="shared" ref="BG495:BG505" si="6">IF(N495="zákl. přenesená",J495,0)</f>
        <v>0</v>
      </c>
      <c r="BH495" s="195">
        <f t="shared" ref="BH495:BH505" si="7">IF(N495="sníž. přenesená",J495,0)</f>
        <v>0</v>
      </c>
      <c r="BI495" s="195">
        <f t="shared" ref="BI495:BI505" si="8">IF(N495="nulová",J495,0)</f>
        <v>0</v>
      </c>
      <c r="BJ495" s="24" t="s">
        <v>87</v>
      </c>
      <c r="BK495" s="195">
        <f t="shared" ref="BK495:BK505" si="9">ROUND(I495*H495,2)</f>
        <v>0</v>
      </c>
      <c r="BL495" s="24" t="s">
        <v>177</v>
      </c>
      <c r="BM495" s="24" t="s">
        <v>903</v>
      </c>
    </row>
    <row r="496" spans="2:65" s="1" customFormat="1" ht="38.25" customHeight="1">
      <c r="B496" s="42"/>
      <c r="C496" s="184" t="s">
        <v>904</v>
      </c>
      <c r="D496" s="184" t="s">
        <v>147</v>
      </c>
      <c r="E496" s="185" t="s">
        <v>905</v>
      </c>
      <c r="F496" s="186" t="s">
        <v>906</v>
      </c>
      <c r="G496" s="187" t="s">
        <v>404</v>
      </c>
      <c r="H496" s="188">
        <v>1</v>
      </c>
      <c r="I496" s="189"/>
      <c r="J496" s="190">
        <f t="shared" si="0"/>
        <v>0</v>
      </c>
      <c r="K496" s="186" t="s">
        <v>35</v>
      </c>
      <c r="L496" s="62"/>
      <c r="M496" s="191" t="s">
        <v>35</v>
      </c>
      <c r="N496" s="192" t="s">
        <v>50</v>
      </c>
      <c r="O496" s="43"/>
      <c r="P496" s="193">
        <f t="shared" si="1"/>
        <v>0</v>
      </c>
      <c r="Q496" s="193">
        <v>0</v>
      </c>
      <c r="R496" s="193">
        <f t="shared" si="2"/>
        <v>0</v>
      </c>
      <c r="S496" s="193">
        <v>0</v>
      </c>
      <c r="T496" s="194">
        <f t="shared" si="3"/>
        <v>0</v>
      </c>
      <c r="AR496" s="24" t="s">
        <v>177</v>
      </c>
      <c r="AT496" s="24" t="s">
        <v>147</v>
      </c>
      <c r="AU496" s="24" t="s">
        <v>89</v>
      </c>
      <c r="AY496" s="24" t="s">
        <v>146</v>
      </c>
      <c r="BE496" s="195">
        <f t="shared" si="4"/>
        <v>0</v>
      </c>
      <c r="BF496" s="195">
        <f t="shared" si="5"/>
        <v>0</v>
      </c>
      <c r="BG496" s="195">
        <f t="shared" si="6"/>
        <v>0</v>
      </c>
      <c r="BH496" s="195">
        <f t="shared" si="7"/>
        <v>0</v>
      </c>
      <c r="BI496" s="195">
        <f t="shared" si="8"/>
        <v>0</v>
      </c>
      <c r="BJ496" s="24" t="s">
        <v>87</v>
      </c>
      <c r="BK496" s="195">
        <f t="shared" si="9"/>
        <v>0</v>
      </c>
      <c r="BL496" s="24" t="s">
        <v>177</v>
      </c>
      <c r="BM496" s="24" t="s">
        <v>907</v>
      </c>
    </row>
    <row r="497" spans="2:65" s="1" customFormat="1" ht="38.25" customHeight="1">
      <c r="B497" s="42"/>
      <c r="C497" s="184" t="s">
        <v>908</v>
      </c>
      <c r="D497" s="184" t="s">
        <v>147</v>
      </c>
      <c r="E497" s="185" t="s">
        <v>909</v>
      </c>
      <c r="F497" s="186" t="s">
        <v>910</v>
      </c>
      <c r="G497" s="187" t="s">
        <v>404</v>
      </c>
      <c r="H497" s="188">
        <v>1</v>
      </c>
      <c r="I497" s="189"/>
      <c r="J497" s="190">
        <f t="shared" si="0"/>
        <v>0</v>
      </c>
      <c r="K497" s="186" t="s">
        <v>35</v>
      </c>
      <c r="L497" s="62"/>
      <c r="M497" s="191" t="s">
        <v>35</v>
      </c>
      <c r="N497" s="192" t="s">
        <v>50</v>
      </c>
      <c r="O497" s="43"/>
      <c r="P497" s="193">
        <f t="shared" si="1"/>
        <v>0</v>
      </c>
      <c r="Q497" s="193">
        <v>0</v>
      </c>
      <c r="R497" s="193">
        <f t="shared" si="2"/>
        <v>0</v>
      </c>
      <c r="S497" s="193">
        <v>0</v>
      </c>
      <c r="T497" s="194">
        <f t="shared" si="3"/>
        <v>0</v>
      </c>
      <c r="AR497" s="24" t="s">
        <v>177</v>
      </c>
      <c r="AT497" s="24" t="s">
        <v>147</v>
      </c>
      <c r="AU497" s="24" t="s">
        <v>89</v>
      </c>
      <c r="AY497" s="24" t="s">
        <v>146</v>
      </c>
      <c r="BE497" s="195">
        <f t="shared" si="4"/>
        <v>0</v>
      </c>
      <c r="BF497" s="195">
        <f t="shared" si="5"/>
        <v>0</v>
      </c>
      <c r="BG497" s="195">
        <f t="shared" si="6"/>
        <v>0</v>
      </c>
      <c r="BH497" s="195">
        <f t="shared" si="7"/>
        <v>0</v>
      </c>
      <c r="BI497" s="195">
        <f t="shared" si="8"/>
        <v>0</v>
      </c>
      <c r="BJ497" s="24" t="s">
        <v>87</v>
      </c>
      <c r="BK497" s="195">
        <f t="shared" si="9"/>
        <v>0</v>
      </c>
      <c r="BL497" s="24" t="s">
        <v>177</v>
      </c>
      <c r="BM497" s="24" t="s">
        <v>911</v>
      </c>
    </row>
    <row r="498" spans="2:65" s="1" customFormat="1" ht="25.5" customHeight="1">
      <c r="B498" s="42"/>
      <c r="C498" s="184" t="s">
        <v>912</v>
      </c>
      <c r="D498" s="184" t="s">
        <v>147</v>
      </c>
      <c r="E498" s="185" t="s">
        <v>913</v>
      </c>
      <c r="F498" s="186" t="s">
        <v>914</v>
      </c>
      <c r="G498" s="187" t="s">
        <v>404</v>
      </c>
      <c r="H498" s="188">
        <v>1</v>
      </c>
      <c r="I498" s="189"/>
      <c r="J498" s="190">
        <f t="shared" si="0"/>
        <v>0</v>
      </c>
      <c r="K498" s="186" t="s">
        <v>35</v>
      </c>
      <c r="L498" s="62"/>
      <c r="M498" s="191" t="s">
        <v>35</v>
      </c>
      <c r="N498" s="192" t="s">
        <v>50</v>
      </c>
      <c r="O498" s="43"/>
      <c r="P498" s="193">
        <f t="shared" si="1"/>
        <v>0</v>
      </c>
      <c r="Q498" s="193">
        <v>0</v>
      </c>
      <c r="R498" s="193">
        <f t="shared" si="2"/>
        <v>0</v>
      </c>
      <c r="S498" s="193">
        <v>0</v>
      </c>
      <c r="T498" s="194">
        <f t="shared" si="3"/>
        <v>0</v>
      </c>
      <c r="AR498" s="24" t="s">
        <v>177</v>
      </c>
      <c r="AT498" s="24" t="s">
        <v>147</v>
      </c>
      <c r="AU498" s="24" t="s">
        <v>89</v>
      </c>
      <c r="AY498" s="24" t="s">
        <v>146</v>
      </c>
      <c r="BE498" s="195">
        <f t="shared" si="4"/>
        <v>0</v>
      </c>
      <c r="BF498" s="195">
        <f t="shared" si="5"/>
        <v>0</v>
      </c>
      <c r="BG498" s="195">
        <f t="shared" si="6"/>
        <v>0</v>
      </c>
      <c r="BH498" s="195">
        <f t="shared" si="7"/>
        <v>0</v>
      </c>
      <c r="BI498" s="195">
        <f t="shared" si="8"/>
        <v>0</v>
      </c>
      <c r="BJ498" s="24" t="s">
        <v>87</v>
      </c>
      <c r="BK498" s="195">
        <f t="shared" si="9"/>
        <v>0</v>
      </c>
      <c r="BL498" s="24" t="s">
        <v>177</v>
      </c>
      <c r="BM498" s="24" t="s">
        <v>915</v>
      </c>
    </row>
    <row r="499" spans="2:65" s="1" customFormat="1" ht="38.25" customHeight="1">
      <c r="B499" s="42"/>
      <c r="C499" s="184" t="s">
        <v>916</v>
      </c>
      <c r="D499" s="184" t="s">
        <v>147</v>
      </c>
      <c r="E499" s="185" t="s">
        <v>917</v>
      </c>
      <c r="F499" s="186" t="s">
        <v>918</v>
      </c>
      <c r="G499" s="187" t="s">
        <v>404</v>
      </c>
      <c r="H499" s="188">
        <v>4</v>
      </c>
      <c r="I499" s="189"/>
      <c r="J499" s="190">
        <f t="shared" si="0"/>
        <v>0</v>
      </c>
      <c r="K499" s="186" t="s">
        <v>35</v>
      </c>
      <c r="L499" s="62"/>
      <c r="M499" s="191" t="s">
        <v>35</v>
      </c>
      <c r="N499" s="192" t="s">
        <v>50</v>
      </c>
      <c r="O499" s="43"/>
      <c r="P499" s="193">
        <f t="shared" si="1"/>
        <v>0</v>
      </c>
      <c r="Q499" s="193">
        <v>0</v>
      </c>
      <c r="R499" s="193">
        <f t="shared" si="2"/>
        <v>0</v>
      </c>
      <c r="S499" s="193">
        <v>0</v>
      </c>
      <c r="T499" s="194">
        <f t="shared" si="3"/>
        <v>0</v>
      </c>
      <c r="AR499" s="24" t="s">
        <v>177</v>
      </c>
      <c r="AT499" s="24" t="s">
        <v>147</v>
      </c>
      <c r="AU499" s="24" t="s">
        <v>89</v>
      </c>
      <c r="AY499" s="24" t="s">
        <v>146</v>
      </c>
      <c r="BE499" s="195">
        <f t="shared" si="4"/>
        <v>0</v>
      </c>
      <c r="BF499" s="195">
        <f t="shared" si="5"/>
        <v>0</v>
      </c>
      <c r="BG499" s="195">
        <f t="shared" si="6"/>
        <v>0</v>
      </c>
      <c r="BH499" s="195">
        <f t="shared" si="7"/>
        <v>0</v>
      </c>
      <c r="BI499" s="195">
        <f t="shared" si="8"/>
        <v>0</v>
      </c>
      <c r="BJ499" s="24" t="s">
        <v>87</v>
      </c>
      <c r="BK499" s="195">
        <f t="shared" si="9"/>
        <v>0</v>
      </c>
      <c r="BL499" s="24" t="s">
        <v>177</v>
      </c>
      <c r="BM499" s="24" t="s">
        <v>919</v>
      </c>
    </row>
    <row r="500" spans="2:65" s="1" customFormat="1" ht="38.25" customHeight="1">
      <c r="B500" s="42"/>
      <c r="C500" s="184" t="s">
        <v>920</v>
      </c>
      <c r="D500" s="184" t="s">
        <v>147</v>
      </c>
      <c r="E500" s="185" t="s">
        <v>921</v>
      </c>
      <c r="F500" s="186" t="s">
        <v>922</v>
      </c>
      <c r="G500" s="187" t="s">
        <v>404</v>
      </c>
      <c r="H500" s="188">
        <v>1</v>
      </c>
      <c r="I500" s="189"/>
      <c r="J500" s="190">
        <f t="shared" si="0"/>
        <v>0</v>
      </c>
      <c r="K500" s="186" t="s">
        <v>35</v>
      </c>
      <c r="L500" s="62"/>
      <c r="M500" s="191" t="s">
        <v>35</v>
      </c>
      <c r="N500" s="192" t="s">
        <v>50</v>
      </c>
      <c r="O500" s="43"/>
      <c r="P500" s="193">
        <f t="shared" si="1"/>
        <v>0</v>
      </c>
      <c r="Q500" s="193">
        <v>0</v>
      </c>
      <c r="R500" s="193">
        <f t="shared" si="2"/>
        <v>0</v>
      </c>
      <c r="S500" s="193">
        <v>0</v>
      </c>
      <c r="T500" s="194">
        <f t="shared" si="3"/>
        <v>0</v>
      </c>
      <c r="AR500" s="24" t="s">
        <v>177</v>
      </c>
      <c r="AT500" s="24" t="s">
        <v>147</v>
      </c>
      <c r="AU500" s="24" t="s">
        <v>89</v>
      </c>
      <c r="AY500" s="24" t="s">
        <v>146</v>
      </c>
      <c r="BE500" s="195">
        <f t="shared" si="4"/>
        <v>0</v>
      </c>
      <c r="BF500" s="195">
        <f t="shared" si="5"/>
        <v>0</v>
      </c>
      <c r="BG500" s="195">
        <f t="shared" si="6"/>
        <v>0</v>
      </c>
      <c r="BH500" s="195">
        <f t="shared" si="7"/>
        <v>0</v>
      </c>
      <c r="BI500" s="195">
        <f t="shared" si="8"/>
        <v>0</v>
      </c>
      <c r="BJ500" s="24" t="s">
        <v>87</v>
      </c>
      <c r="BK500" s="195">
        <f t="shared" si="9"/>
        <v>0</v>
      </c>
      <c r="BL500" s="24" t="s">
        <v>177</v>
      </c>
      <c r="BM500" s="24" t="s">
        <v>923</v>
      </c>
    </row>
    <row r="501" spans="2:65" s="1" customFormat="1" ht="38.25" customHeight="1">
      <c r="B501" s="42"/>
      <c r="C501" s="184" t="s">
        <v>924</v>
      </c>
      <c r="D501" s="184" t="s">
        <v>147</v>
      </c>
      <c r="E501" s="185" t="s">
        <v>925</v>
      </c>
      <c r="F501" s="186" t="s">
        <v>926</v>
      </c>
      <c r="G501" s="187" t="s">
        <v>404</v>
      </c>
      <c r="H501" s="188">
        <v>1</v>
      </c>
      <c r="I501" s="189"/>
      <c r="J501" s="190">
        <f t="shared" si="0"/>
        <v>0</v>
      </c>
      <c r="K501" s="186" t="s">
        <v>35</v>
      </c>
      <c r="L501" s="62"/>
      <c r="M501" s="191" t="s">
        <v>35</v>
      </c>
      <c r="N501" s="192" t="s">
        <v>50</v>
      </c>
      <c r="O501" s="43"/>
      <c r="P501" s="193">
        <f t="shared" si="1"/>
        <v>0</v>
      </c>
      <c r="Q501" s="193">
        <v>0</v>
      </c>
      <c r="R501" s="193">
        <f t="shared" si="2"/>
        <v>0</v>
      </c>
      <c r="S501" s="193">
        <v>0</v>
      </c>
      <c r="T501" s="194">
        <f t="shared" si="3"/>
        <v>0</v>
      </c>
      <c r="AR501" s="24" t="s">
        <v>177</v>
      </c>
      <c r="AT501" s="24" t="s">
        <v>147</v>
      </c>
      <c r="AU501" s="24" t="s">
        <v>89</v>
      </c>
      <c r="AY501" s="24" t="s">
        <v>146</v>
      </c>
      <c r="BE501" s="195">
        <f t="shared" si="4"/>
        <v>0</v>
      </c>
      <c r="BF501" s="195">
        <f t="shared" si="5"/>
        <v>0</v>
      </c>
      <c r="BG501" s="195">
        <f t="shared" si="6"/>
        <v>0</v>
      </c>
      <c r="BH501" s="195">
        <f t="shared" si="7"/>
        <v>0</v>
      </c>
      <c r="BI501" s="195">
        <f t="shared" si="8"/>
        <v>0</v>
      </c>
      <c r="BJ501" s="24" t="s">
        <v>87</v>
      </c>
      <c r="BK501" s="195">
        <f t="shared" si="9"/>
        <v>0</v>
      </c>
      <c r="BL501" s="24" t="s">
        <v>177</v>
      </c>
      <c r="BM501" s="24" t="s">
        <v>927</v>
      </c>
    </row>
    <row r="502" spans="2:65" s="1" customFormat="1" ht="25.5" customHeight="1">
      <c r="B502" s="42"/>
      <c r="C502" s="184" t="s">
        <v>928</v>
      </c>
      <c r="D502" s="184" t="s">
        <v>147</v>
      </c>
      <c r="E502" s="185" t="s">
        <v>929</v>
      </c>
      <c r="F502" s="186" t="s">
        <v>930</v>
      </c>
      <c r="G502" s="187" t="s">
        <v>404</v>
      </c>
      <c r="H502" s="188">
        <v>1</v>
      </c>
      <c r="I502" s="189"/>
      <c r="J502" s="190">
        <f t="shared" si="0"/>
        <v>0</v>
      </c>
      <c r="K502" s="186" t="s">
        <v>35</v>
      </c>
      <c r="L502" s="62"/>
      <c r="M502" s="191" t="s">
        <v>35</v>
      </c>
      <c r="N502" s="192" t="s">
        <v>50</v>
      </c>
      <c r="O502" s="43"/>
      <c r="P502" s="193">
        <f t="shared" si="1"/>
        <v>0</v>
      </c>
      <c r="Q502" s="193">
        <v>0</v>
      </c>
      <c r="R502" s="193">
        <f t="shared" si="2"/>
        <v>0</v>
      </c>
      <c r="S502" s="193">
        <v>0</v>
      </c>
      <c r="T502" s="194">
        <f t="shared" si="3"/>
        <v>0</v>
      </c>
      <c r="AR502" s="24" t="s">
        <v>177</v>
      </c>
      <c r="AT502" s="24" t="s">
        <v>147</v>
      </c>
      <c r="AU502" s="24" t="s">
        <v>89</v>
      </c>
      <c r="AY502" s="24" t="s">
        <v>146</v>
      </c>
      <c r="BE502" s="195">
        <f t="shared" si="4"/>
        <v>0</v>
      </c>
      <c r="BF502" s="195">
        <f t="shared" si="5"/>
        <v>0</v>
      </c>
      <c r="BG502" s="195">
        <f t="shared" si="6"/>
        <v>0</v>
      </c>
      <c r="BH502" s="195">
        <f t="shared" si="7"/>
        <v>0</v>
      </c>
      <c r="BI502" s="195">
        <f t="shared" si="8"/>
        <v>0</v>
      </c>
      <c r="BJ502" s="24" t="s">
        <v>87</v>
      </c>
      <c r="BK502" s="195">
        <f t="shared" si="9"/>
        <v>0</v>
      </c>
      <c r="BL502" s="24" t="s">
        <v>177</v>
      </c>
      <c r="BM502" s="24" t="s">
        <v>931</v>
      </c>
    </row>
    <row r="503" spans="2:65" s="1" customFormat="1" ht="25.5" customHeight="1">
      <c r="B503" s="42"/>
      <c r="C503" s="184" t="s">
        <v>932</v>
      </c>
      <c r="D503" s="184" t="s">
        <v>147</v>
      </c>
      <c r="E503" s="185" t="s">
        <v>933</v>
      </c>
      <c r="F503" s="186" t="s">
        <v>934</v>
      </c>
      <c r="G503" s="187" t="s">
        <v>404</v>
      </c>
      <c r="H503" s="188">
        <v>1</v>
      </c>
      <c r="I503" s="189"/>
      <c r="J503" s="190">
        <f t="shared" si="0"/>
        <v>0</v>
      </c>
      <c r="K503" s="186" t="s">
        <v>35</v>
      </c>
      <c r="L503" s="62"/>
      <c r="M503" s="191" t="s">
        <v>35</v>
      </c>
      <c r="N503" s="192" t="s">
        <v>50</v>
      </c>
      <c r="O503" s="43"/>
      <c r="P503" s="193">
        <f t="shared" si="1"/>
        <v>0</v>
      </c>
      <c r="Q503" s="193">
        <v>0</v>
      </c>
      <c r="R503" s="193">
        <f t="shared" si="2"/>
        <v>0</v>
      </c>
      <c r="S503" s="193">
        <v>0</v>
      </c>
      <c r="T503" s="194">
        <f t="shared" si="3"/>
        <v>0</v>
      </c>
      <c r="AR503" s="24" t="s">
        <v>177</v>
      </c>
      <c r="AT503" s="24" t="s">
        <v>147</v>
      </c>
      <c r="AU503" s="24" t="s">
        <v>89</v>
      </c>
      <c r="AY503" s="24" t="s">
        <v>146</v>
      </c>
      <c r="BE503" s="195">
        <f t="shared" si="4"/>
        <v>0</v>
      </c>
      <c r="BF503" s="195">
        <f t="shared" si="5"/>
        <v>0</v>
      </c>
      <c r="BG503" s="195">
        <f t="shared" si="6"/>
        <v>0</v>
      </c>
      <c r="BH503" s="195">
        <f t="shared" si="7"/>
        <v>0</v>
      </c>
      <c r="BI503" s="195">
        <f t="shared" si="8"/>
        <v>0</v>
      </c>
      <c r="BJ503" s="24" t="s">
        <v>87</v>
      </c>
      <c r="BK503" s="195">
        <f t="shared" si="9"/>
        <v>0</v>
      </c>
      <c r="BL503" s="24" t="s">
        <v>177</v>
      </c>
      <c r="BM503" s="24" t="s">
        <v>935</v>
      </c>
    </row>
    <row r="504" spans="2:65" s="1" customFormat="1" ht="25.5" customHeight="1">
      <c r="B504" s="42"/>
      <c r="C504" s="184" t="s">
        <v>936</v>
      </c>
      <c r="D504" s="184" t="s">
        <v>147</v>
      </c>
      <c r="E504" s="185" t="s">
        <v>937</v>
      </c>
      <c r="F504" s="186" t="s">
        <v>938</v>
      </c>
      <c r="G504" s="187" t="s">
        <v>404</v>
      </c>
      <c r="H504" s="188">
        <v>1</v>
      </c>
      <c r="I504" s="189"/>
      <c r="J504" s="190">
        <f t="shared" si="0"/>
        <v>0</v>
      </c>
      <c r="K504" s="186" t="s">
        <v>35</v>
      </c>
      <c r="L504" s="62"/>
      <c r="M504" s="191" t="s">
        <v>35</v>
      </c>
      <c r="N504" s="192" t="s">
        <v>50</v>
      </c>
      <c r="O504" s="43"/>
      <c r="P504" s="193">
        <f t="shared" si="1"/>
        <v>0</v>
      </c>
      <c r="Q504" s="193">
        <v>0</v>
      </c>
      <c r="R504" s="193">
        <f t="shared" si="2"/>
        <v>0</v>
      </c>
      <c r="S504" s="193">
        <v>0</v>
      </c>
      <c r="T504" s="194">
        <f t="shared" si="3"/>
        <v>0</v>
      </c>
      <c r="AR504" s="24" t="s">
        <v>177</v>
      </c>
      <c r="AT504" s="24" t="s">
        <v>147</v>
      </c>
      <c r="AU504" s="24" t="s">
        <v>89</v>
      </c>
      <c r="AY504" s="24" t="s">
        <v>146</v>
      </c>
      <c r="BE504" s="195">
        <f t="shared" si="4"/>
        <v>0</v>
      </c>
      <c r="BF504" s="195">
        <f t="shared" si="5"/>
        <v>0</v>
      </c>
      <c r="BG504" s="195">
        <f t="shared" si="6"/>
        <v>0</v>
      </c>
      <c r="BH504" s="195">
        <f t="shared" si="7"/>
        <v>0</v>
      </c>
      <c r="BI504" s="195">
        <f t="shared" si="8"/>
        <v>0</v>
      </c>
      <c r="BJ504" s="24" t="s">
        <v>87</v>
      </c>
      <c r="BK504" s="195">
        <f t="shared" si="9"/>
        <v>0</v>
      </c>
      <c r="BL504" s="24" t="s">
        <v>177</v>
      </c>
      <c r="BM504" s="24" t="s">
        <v>939</v>
      </c>
    </row>
    <row r="505" spans="2:65" s="1" customFormat="1" ht="25.5" customHeight="1">
      <c r="B505" s="42"/>
      <c r="C505" s="184" t="s">
        <v>940</v>
      </c>
      <c r="D505" s="184" t="s">
        <v>147</v>
      </c>
      <c r="E505" s="185" t="s">
        <v>941</v>
      </c>
      <c r="F505" s="186" t="s">
        <v>942</v>
      </c>
      <c r="G505" s="187" t="s">
        <v>404</v>
      </c>
      <c r="H505" s="188">
        <v>1</v>
      </c>
      <c r="I505" s="189"/>
      <c r="J505" s="190">
        <f t="shared" si="0"/>
        <v>0</v>
      </c>
      <c r="K505" s="186" t="s">
        <v>35</v>
      </c>
      <c r="L505" s="62"/>
      <c r="M505" s="191" t="s">
        <v>35</v>
      </c>
      <c r="N505" s="192" t="s">
        <v>50</v>
      </c>
      <c r="O505" s="43"/>
      <c r="P505" s="193">
        <f t="shared" si="1"/>
        <v>0</v>
      </c>
      <c r="Q505" s="193">
        <v>0</v>
      </c>
      <c r="R505" s="193">
        <f t="shared" si="2"/>
        <v>0</v>
      </c>
      <c r="S505" s="193">
        <v>0</v>
      </c>
      <c r="T505" s="194">
        <f t="shared" si="3"/>
        <v>0</v>
      </c>
      <c r="AR505" s="24" t="s">
        <v>177</v>
      </c>
      <c r="AT505" s="24" t="s">
        <v>147</v>
      </c>
      <c r="AU505" s="24" t="s">
        <v>89</v>
      </c>
      <c r="AY505" s="24" t="s">
        <v>146</v>
      </c>
      <c r="BE505" s="195">
        <f t="shared" si="4"/>
        <v>0</v>
      </c>
      <c r="BF505" s="195">
        <f t="shared" si="5"/>
        <v>0</v>
      </c>
      <c r="BG505" s="195">
        <f t="shared" si="6"/>
        <v>0</v>
      </c>
      <c r="BH505" s="195">
        <f t="shared" si="7"/>
        <v>0</v>
      </c>
      <c r="BI505" s="195">
        <f t="shared" si="8"/>
        <v>0</v>
      </c>
      <c r="BJ505" s="24" t="s">
        <v>87</v>
      </c>
      <c r="BK505" s="195">
        <f t="shared" si="9"/>
        <v>0</v>
      </c>
      <c r="BL505" s="24" t="s">
        <v>177</v>
      </c>
      <c r="BM505" s="24" t="s">
        <v>943</v>
      </c>
    </row>
    <row r="506" spans="2:65" s="9" customFormat="1" ht="29.85" customHeight="1">
      <c r="B506" s="170"/>
      <c r="C506" s="171"/>
      <c r="D506" s="172" t="s">
        <v>78</v>
      </c>
      <c r="E506" s="207" t="s">
        <v>944</v>
      </c>
      <c r="F506" s="207" t="s">
        <v>945</v>
      </c>
      <c r="G506" s="171"/>
      <c r="H506" s="171"/>
      <c r="I506" s="174"/>
      <c r="J506" s="208">
        <f>BK506</f>
        <v>0</v>
      </c>
      <c r="K506" s="171"/>
      <c r="L506" s="176"/>
      <c r="M506" s="177"/>
      <c r="N506" s="178"/>
      <c r="O506" s="178"/>
      <c r="P506" s="179">
        <f>SUM(P507:P593)</f>
        <v>0</v>
      </c>
      <c r="Q506" s="178"/>
      <c r="R506" s="179">
        <f>SUM(R507:R593)</f>
        <v>3.3246971800000007</v>
      </c>
      <c r="S506" s="178"/>
      <c r="T506" s="180">
        <f>SUM(T507:T593)</f>
        <v>12.740645959999998</v>
      </c>
      <c r="AR506" s="181" t="s">
        <v>89</v>
      </c>
      <c r="AT506" s="182" t="s">
        <v>78</v>
      </c>
      <c r="AU506" s="182" t="s">
        <v>87</v>
      </c>
      <c r="AY506" s="181" t="s">
        <v>146</v>
      </c>
      <c r="BK506" s="183">
        <f>SUM(BK507:BK593)</f>
        <v>0</v>
      </c>
    </row>
    <row r="507" spans="2:65" s="1" customFormat="1" ht="25.5" customHeight="1">
      <c r="B507" s="42"/>
      <c r="C507" s="184" t="s">
        <v>946</v>
      </c>
      <c r="D507" s="184" t="s">
        <v>147</v>
      </c>
      <c r="E507" s="185" t="s">
        <v>947</v>
      </c>
      <c r="F507" s="186" t="s">
        <v>948</v>
      </c>
      <c r="G507" s="187" t="s">
        <v>166</v>
      </c>
      <c r="H507" s="188">
        <v>7.5</v>
      </c>
      <c r="I507" s="189"/>
      <c r="J507" s="190">
        <f>ROUND(I507*H507,2)</f>
        <v>0</v>
      </c>
      <c r="K507" s="186" t="s">
        <v>255</v>
      </c>
      <c r="L507" s="62"/>
      <c r="M507" s="191" t="s">
        <v>35</v>
      </c>
      <c r="N507" s="192" t="s">
        <v>50</v>
      </c>
      <c r="O507" s="43"/>
      <c r="P507" s="193">
        <f>O507*H507</f>
        <v>0</v>
      </c>
      <c r="Q507" s="193">
        <v>6.2E-4</v>
      </c>
      <c r="R507" s="193">
        <f>Q507*H507</f>
        <v>4.6499999999999996E-3</v>
      </c>
      <c r="S507" s="193">
        <v>0</v>
      </c>
      <c r="T507" s="194">
        <f>S507*H507</f>
        <v>0</v>
      </c>
      <c r="AR507" s="24" t="s">
        <v>177</v>
      </c>
      <c r="AT507" s="24" t="s">
        <v>147</v>
      </c>
      <c r="AU507" s="24" t="s">
        <v>89</v>
      </c>
      <c r="AY507" s="24" t="s">
        <v>146</v>
      </c>
      <c r="BE507" s="195">
        <f>IF(N507="základní",J507,0)</f>
        <v>0</v>
      </c>
      <c r="BF507" s="195">
        <f>IF(N507="snížená",J507,0)</f>
        <v>0</v>
      </c>
      <c r="BG507" s="195">
        <f>IF(N507="zákl. přenesená",J507,0)</f>
        <v>0</v>
      </c>
      <c r="BH507" s="195">
        <f>IF(N507="sníž. přenesená",J507,0)</f>
        <v>0</v>
      </c>
      <c r="BI507" s="195">
        <f>IF(N507="nulová",J507,0)</f>
        <v>0</v>
      </c>
      <c r="BJ507" s="24" t="s">
        <v>87</v>
      </c>
      <c r="BK507" s="195">
        <f>ROUND(I507*H507,2)</f>
        <v>0</v>
      </c>
      <c r="BL507" s="24" t="s">
        <v>177</v>
      </c>
      <c r="BM507" s="24" t="s">
        <v>949</v>
      </c>
    </row>
    <row r="508" spans="2:65" s="11" customFormat="1" ht="13.5">
      <c r="B508" s="209"/>
      <c r="C508" s="210"/>
      <c r="D508" s="211" t="s">
        <v>257</v>
      </c>
      <c r="E508" s="212" t="s">
        <v>35</v>
      </c>
      <c r="F508" s="213" t="s">
        <v>294</v>
      </c>
      <c r="G508" s="210"/>
      <c r="H508" s="212" t="s">
        <v>35</v>
      </c>
      <c r="I508" s="214"/>
      <c r="J508" s="210"/>
      <c r="K508" s="210"/>
      <c r="L508" s="215"/>
      <c r="M508" s="216"/>
      <c r="N508" s="217"/>
      <c r="O508" s="217"/>
      <c r="P508" s="217"/>
      <c r="Q508" s="217"/>
      <c r="R508" s="217"/>
      <c r="S508" s="217"/>
      <c r="T508" s="218"/>
      <c r="AT508" s="219" t="s">
        <v>257</v>
      </c>
      <c r="AU508" s="219" t="s">
        <v>89</v>
      </c>
      <c r="AV508" s="11" t="s">
        <v>87</v>
      </c>
      <c r="AW508" s="11" t="s">
        <v>42</v>
      </c>
      <c r="AX508" s="11" t="s">
        <v>79</v>
      </c>
      <c r="AY508" s="219" t="s">
        <v>146</v>
      </c>
    </row>
    <row r="509" spans="2:65" s="12" customFormat="1" ht="13.5">
      <c r="B509" s="220"/>
      <c r="C509" s="221"/>
      <c r="D509" s="211" t="s">
        <v>257</v>
      </c>
      <c r="E509" s="222" t="s">
        <v>35</v>
      </c>
      <c r="F509" s="223" t="s">
        <v>950</v>
      </c>
      <c r="G509" s="221"/>
      <c r="H509" s="224">
        <v>5.7</v>
      </c>
      <c r="I509" s="225"/>
      <c r="J509" s="221"/>
      <c r="K509" s="221"/>
      <c r="L509" s="226"/>
      <c r="M509" s="227"/>
      <c r="N509" s="228"/>
      <c r="O509" s="228"/>
      <c r="P509" s="228"/>
      <c r="Q509" s="228"/>
      <c r="R509" s="228"/>
      <c r="S509" s="228"/>
      <c r="T509" s="229"/>
      <c r="AT509" s="230" t="s">
        <v>257</v>
      </c>
      <c r="AU509" s="230" t="s">
        <v>89</v>
      </c>
      <c r="AV509" s="12" t="s">
        <v>89</v>
      </c>
      <c r="AW509" s="12" t="s">
        <v>42</v>
      </c>
      <c r="AX509" s="12" t="s">
        <v>79</v>
      </c>
      <c r="AY509" s="230" t="s">
        <v>146</v>
      </c>
    </row>
    <row r="510" spans="2:65" s="12" customFormat="1" ht="13.5">
      <c r="B510" s="220"/>
      <c r="C510" s="221"/>
      <c r="D510" s="211" t="s">
        <v>257</v>
      </c>
      <c r="E510" s="222" t="s">
        <v>35</v>
      </c>
      <c r="F510" s="223" t="s">
        <v>951</v>
      </c>
      <c r="G510" s="221"/>
      <c r="H510" s="224">
        <v>1.8</v>
      </c>
      <c r="I510" s="225"/>
      <c r="J510" s="221"/>
      <c r="K510" s="221"/>
      <c r="L510" s="226"/>
      <c r="M510" s="227"/>
      <c r="N510" s="228"/>
      <c r="O510" s="228"/>
      <c r="P510" s="228"/>
      <c r="Q510" s="228"/>
      <c r="R510" s="228"/>
      <c r="S510" s="228"/>
      <c r="T510" s="229"/>
      <c r="AT510" s="230" t="s">
        <v>257</v>
      </c>
      <c r="AU510" s="230" t="s">
        <v>89</v>
      </c>
      <c r="AV510" s="12" t="s">
        <v>89</v>
      </c>
      <c r="AW510" s="12" t="s">
        <v>42</v>
      </c>
      <c r="AX510" s="12" t="s">
        <v>79</v>
      </c>
      <c r="AY510" s="230" t="s">
        <v>146</v>
      </c>
    </row>
    <row r="511" spans="2:65" s="14" customFormat="1" ht="13.5">
      <c r="B511" s="242"/>
      <c r="C511" s="243"/>
      <c r="D511" s="211" t="s">
        <v>257</v>
      </c>
      <c r="E511" s="244" t="s">
        <v>35</v>
      </c>
      <c r="F511" s="245" t="s">
        <v>278</v>
      </c>
      <c r="G511" s="243"/>
      <c r="H511" s="246">
        <v>7.5</v>
      </c>
      <c r="I511" s="247"/>
      <c r="J511" s="243"/>
      <c r="K511" s="243"/>
      <c r="L511" s="248"/>
      <c r="M511" s="249"/>
      <c r="N511" s="250"/>
      <c r="O511" s="250"/>
      <c r="P511" s="250"/>
      <c r="Q511" s="250"/>
      <c r="R511" s="250"/>
      <c r="S511" s="250"/>
      <c r="T511" s="251"/>
      <c r="AT511" s="252" t="s">
        <v>257</v>
      </c>
      <c r="AU511" s="252" t="s">
        <v>89</v>
      </c>
      <c r="AV511" s="14" t="s">
        <v>151</v>
      </c>
      <c r="AW511" s="14" t="s">
        <v>42</v>
      </c>
      <c r="AX511" s="14" t="s">
        <v>87</v>
      </c>
      <c r="AY511" s="252" t="s">
        <v>146</v>
      </c>
    </row>
    <row r="512" spans="2:65" s="1" customFormat="1" ht="16.5" customHeight="1">
      <c r="B512" s="42"/>
      <c r="C512" s="253" t="s">
        <v>952</v>
      </c>
      <c r="D512" s="253" t="s">
        <v>361</v>
      </c>
      <c r="E512" s="254" t="s">
        <v>953</v>
      </c>
      <c r="F512" s="255" t="s">
        <v>954</v>
      </c>
      <c r="G512" s="256" t="s">
        <v>166</v>
      </c>
      <c r="H512" s="257">
        <v>8.3819999999999997</v>
      </c>
      <c r="I512" s="258"/>
      <c r="J512" s="259">
        <f>ROUND(I512*H512,2)</f>
        <v>0</v>
      </c>
      <c r="K512" s="255" t="s">
        <v>255</v>
      </c>
      <c r="L512" s="260"/>
      <c r="M512" s="261" t="s">
        <v>35</v>
      </c>
      <c r="N512" s="262" t="s">
        <v>50</v>
      </c>
      <c r="O512" s="43"/>
      <c r="P512" s="193">
        <f>O512*H512</f>
        <v>0</v>
      </c>
      <c r="Q512" s="193">
        <v>3.6000000000000002E-4</v>
      </c>
      <c r="R512" s="193">
        <f>Q512*H512</f>
        <v>3.0175200000000001E-3</v>
      </c>
      <c r="S512" s="193">
        <v>0</v>
      </c>
      <c r="T512" s="194">
        <f>S512*H512</f>
        <v>0</v>
      </c>
      <c r="AR512" s="24" t="s">
        <v>211</v>
      </c>
      <c r="AT512" s="24" t="s">
        <v>361</v>
      </c>
      <c r="AU512" s="24" t="s">
        <v>89</v>
      </c>
      <c r="AY512" s="24" t="s">
        <v>146</v>
      </c>
      <c r="BE512" s="195">
        <f>IF(N512="základní",J512,0)</f>
        <v>0</v>
      </c>
      <c r="BF512" s="195">
        <f>IF(N512="snížená",J512,0)</f>
        <v>0</v>
      </c>
      <c r="BG512" s="195">
        <f>IF(N512="zákl. přenesená",J512,0)</f>
        <v>0</v>
      </c>
      <c r="BH512" s="195">
        <f>IF(N512="sníž. přenesená",J512,0)</f>
        <v>0</v>
      </c>
      <c r="BI512" s="195">
        <f>IF(N512="nulová",J512,0)</f>
        <v>0</v>
      </c>
      <c r="BJ512" s="24" t="s">
        <v>87</v>
      </c>
      <c r="BK512" s="195">
        <f>ROUND(I512*H512,2)</f>
        <v>0</v>
      </c>
      <c r="BL512" s="24" t="s">
        <v>177</v>
      </c>
      <c r="BM512" s="24" t="s">
        <v>955</v>
      </c>
    </row>
    <row r="513" spans="2:65" s="12" customFormat="1" ht="13.5">
      <c r="B513" s="220"/>
      <c r="C513" s="221"/>
      <c r="D513" s="211" t="s">
        <v>257</v>
      </c>
      <c r="E513" s="221"/>
      <c r="F513" s="223" t="s">
        <v>956</v>
      </c>
      <c r="G513" s="221"/>
      <c r="H513" s="224">
        <v>8.3819999999999997</v>
      </c>
      <c r="I513" s="225"/>
      <c r="J513" s="221"/>
      <c r="K513" s="221"/>
      <c r="L513" s="226"/>
      <c r="M513" s="227"/>
      <c r="N513" s="228"/>
      <c r="O513" s="228"/>
      <c r="P513" s="228"/>
      <c r="Q513" s="228"/>
      <c r="R513" s="228"/>
      <c r="S513" s="228"/>
      <c r="T513" s="229"/>
      <c r="AT513" s="230" t="s">
        <v>257</v>
      </c>
      <c r="AU513" s="230" t="s">
        <v>89</v>
      </c>
      <c r="AV513" s="12" t="s">
        <v>89</v>
      </c>
      <c r="AW513" s="12" t="s">
        <v>6</v>
      </c>
      <c r="AX513" s="12" t="s">
        <v>87</v>
      </c>
      <c r="AY513" s="230" t="s">
        <v>146</v>
      </c>
    </row>
    <row r="514" spans="2:65" s="1" customFormat="1" ht="16.5" customHeight="1">
      <c r="B514" s="42"/>
      <c r="C514" s="184" t="s">
        <v>957</v>
      </c>
      <c r="D514" s="184" t="s">
        <v>147</v>
      </c>
      <c r="E514" s="185" t="s">
        <v>958</v>
      </c>
      <c r="F514" s="186" t="s">
        <v>959</v>
      </c>
      <c r="G514" s="187" t="s">
        <v>207</v>
      </c>
      <c r="H514" s="188">
        <v>153.18799999999999</v>
      </c>
      <c r="I514" s="189"/>
      <c r="J514" s="190">
        <f>ROUND(I514*H514,2)</f>
        <v>0</v>
      </c>
      <c r="K514" s="186" t="s">
        <v>255</v>
      </c>
      <c r="L514" s="62"/>
      <c r="M514" s="191" t="s">
        <v>35</v>
      </c>
      <c r="N514" s="192" t="s">
        <v>50</v>
      </c>
      <c r="O514" s="43"/>
      <c r="P514" s="193">
        <f>O514*H514</f>
        <v>0</v>
      </c>
      <c r="Q514" s="193">
        <v>0</v>
      </c>
      <c r="R514" s="193">
        <f>Q514*H514</f>
        <v>0</v>
      </c>
      <c r="S514" s="193">
        <v>8.3169999999999994E-2</v>
      </c>
      <c r="T514" s="194">
        <f>S514*H514</f>
        <v>12.740645959999998</v>
      </c>
      <c r="AR514" s="24" t="s">
        <v>177</v>
      </c>
      <c r="AT514" s="24" t="s">
        <v>147</v>
      </c>
      <c r="AU514" s="24" t="s">
        <v>89</v>
      </c>
      <c r="AY514" s="24" t="s">
        <v>146</v>
      </c>
      <c r="BE514" s="195">
        <f>IF(N514="základní",J514,0)</f>
        <v>0</v>
      </c>
      <c r="BF514" s="195">
        <f>IF(N514="snížená",J514,0)</f>
        <v>0</v>
      </c>
      <c r="BG514" s="195">
        <f>IF(N514="zákl. přenesená",J514,0)</f>
        <v>0</v>
      </c>
      <c r="BH514" s="195">
        <f>IF(N514="sníž. přenesená",J514,0)</f>
        <v>0</v>
      </c>
      <c r="BI514" s="195">
        <f>IF(N514="nulová",J514,0)</f>
        <v>0</v>
      </c>
      <c r="BJ514" s="24" t="s">
        <v>87</v>
      </c>
      <c r="BK514" s="195">
        <f>ROUND(I514*H514,2)</f>
        <v>0</v>
      </c>
      <c r="BL514" s="24" t="s">
        <v>177</v>
      </c>
      <c r="BM514" s="24" t="s">
        <v>960</v>
      </c>
    </row>
    <row r="515" spans="2:65" s="11" customFormat="1" ht="13.5">
      <c r="B515" s="209"/>
      <c r="C515" s="210"/>
      <c r="D515" s="211" t="s">
        <v>257</v>
      </c>
      <c r="E515" s="212" t="s">
        <v>35</v>
      </c>
      <c r="F515" s="213" t="s">
        <v>258</v>
      </c>
      <c r="G515" s="210"/>
      <c r="H515" s="212" t="s">
        <v>35</v>
      </c>
      <c r="I515" s="214"/>
      <c r="J515" s="210"/>
      <c r="K515" s="210"/>
      <c r="L515" s="215"/>
      <c r="M515" s="216"/>
      <c r="N515" s="217"/>
      <c r="O515" s="217"/>
      <c r="P515" s="217"/>
      <c r="Q515" s="217"/>
      <c r="R515" s="217"/>
      <c r="S515" s="217"/>
      <c r="T515" s="218"/>
      <c r="AT515" s="219" t="s">
        <v>257</v>
      </c>
      <c r="AU515" s="219" t="s">
        <v>89</v>
      </c>
      <c r="AV515" s="11" t="s">
        <v>87</v>
      </c>
      <c r="AW515" s="11" t="s">
        <v>42</v>
      </c>
      <c r="AX515" s="11" t="s">
        <v>79</v>
      </c>
      <c r="AY515" s="219" t="s">
        <v>146</v>
      </c>
    </row>
    <row r="516" spans="2:65" s="12" customFormat="1" ht="13.5">
      <c r="B516" s="220"/>
      <c r="C516" s="221"/>
      <c r="D516" s="211" t="s">
        <v>257</v>
      </c>
      <c r="E516" s="222" t="s">
        <v>35</v>
      </c>
      <c r="F516" s="223" t="s">
        <v>961</v>
      </c>
      <c r="G516" s="221"/>
      <c r="H516" s="224">
        <v>4.4279999999999999</v>
      </c>
      <c r="I516" s="225"/>
      <c r="J516" s="221"/>
      <c r="K516" s="221"/>
      <c r="L516" s="226"/>
      <c r="M516" s="227"/>
      <c r="N516" s="228"/>
      <c r="O516" s="228"/>
      <c r="P516" s="228"/>
      <c r="Q516" s="228"/>
      <c r="R516" s="228"/>
      <c r="S516" s="228"/>
      <c r="T516" s="229"/>
      <c r="AT516" s="230" t="s">
        <v>257</v>
      </c>
      <c r="AU516" s="230" t="s">
        <v>89</v>
      </c>
      <c r="AV516" s="12" t="s">
        <v>89</v>
      </c>
      <c r="AW516" s="12" t="s">
        <v>42</v>
      </c>
      <c r="AX516" s="12" t="s">
        <v>79</v>
      </c>
      <c r="AY516" s="230" t="s">
        <v>146</v>
      </c>
    </row>
    <row r="517" spans="2:65" s="12" customFormat="1" ht="13.5">
      <c r="B517" s="220"/>
      <c r="C517" s="221"/>
      <c r="D517" s="211" t="s">
        <v>257</v>
      </c>
      <c r="E517" s="222" t="s">
        <v>35</v>
      </c>
      <c r="F517" s="223" t="s">
        <v>962</v>
      </c>
      <c r="G517" s="221"/>
      <c r="H517" s="224">
        <v>30.93</v>
      </c>
      <c r="I517" s="225"/>
      <c r="J517" s="221"/>
      <c r="K517" s="221"/>
      <c r="L517" s="226"/>
      <c r="M517" s="227"/>
      <c r="N517" s="228"/>
      <c r="O517" s="228"/>
      <c r="P517" s="228"/>
      <c r="Q517" s="228"/>
      <c r="R517" s="228"/>
      <c r="S517" s="228"/>
      <c r="T517" s="229"/>
      <c r="AT517" s="230" t="s">
        <v>257</v>
      </c>
      <c r="AU517" s="230" t="s">
        <v>89</v>
      </c>
      <c r="AV517" s="12" t="s">
        <v>89</v>
      </c>
      <c r="AW517" s="12" t="s">
        <v>42</v>
      </c>
      <c r="AX517" s="12" t="s">
        <v>79</v>
      </c>
      <c r="AY517" s="230" t="s">
        <v>146</v>
      </c>
    </row>
    <row r="518" spans="2:65" s="12" customFormat="1" ht="13.5">
      <c r="B518" s="220"/>
      <c r="C518" s="221"/>
      <c r="D518" s="211" t="s">
        <v>257</v>
      </c>
      <c r="E518" s="222" t="s">
        <v>35</v>
      </c>
      <c r="F518" s="223" t="s">
        <v>963</v>
      </c>
      <c r="G518" s="221"/>
      <c r="H518" s="224">
        <v>12.67</v>
      </c>
      <c r="I518" s="225"/>
      <c r="J518" s="221"/>
      <c r="K518" s="221"/>
      <c r="L518" s="226"/>
      <c r="M518" s="227"/>
      <c r="N518" s="228"/>
      <c r="O518" s="228"/>
      <c r="P518" s="228"/>
      <c r="Q518" s="228"/>
      <c r="R518" s="228"/>
      <c r="S518" s="228"/>
      <c r="T518" s="229"/>
      <c r="AT518" s="230" t="s">
        <v>257</v>
      </c>
      <c r="AU518" s="230" t="s">
        <v>89</v>
      </c>
      <c r="AV518" s="12" t="s">
        <v>89</v>
      </c>
      <c r="AW518" s="12" t="s">
        <v>42</v>
      </c>
      <c r="AX518" s="12" t="s">
        <v>79</v>
      </c>
      <c r="AY518" s="230" t="s">
        <v>146</v>
      </c>
    </row>
    <row r="519" spans="2:65" s="12" customFormat="1" ht="13.5">
      <c r="B519" s="220"/>
      <c r="C519" s="221"/>
      <c r="D519" s="211" t="s">
        <v>257</v>
      </c>
      <c r="E519" s="222" t="s">
        <v>35</v>
      </c>
      <c r="F519" s="223" t="s">
        <v>964</v>
      </c>
      <c r="G519" s="221"/>
      <c r="H519" s="224">
        <v>18.63</v>
      </c>
      <c r="I519" s="225"/>
      <c r="J519" s="221"/>
      <c r="K519" s="221"/>
      <c r="L519" s="226"/>
      <c r="M519" s="227"/>
      <c r="N519" s="228"/>
      <c r="O519" s="228"/>
      <c r="P519" s="228"/>
      <c r="Q519" s="228"/>
      <c r="R519" s="228"/>
      <c r="S519" s="228"/>
      <c r="T519" s="229"/>
      <c r="AT519" s="230" t="s">
        <v>257</v>
      </c>
      <c r="AU519" s="230" t="s">
        <v>89</v>
      </c>
      <c r="AV519" s="12" t="s">
        <v>89</v>
      </c>
      <c r="AW519" s="12" t="s">
        <v>42</v>
      </c>
      <c r="AX519" s="12" t="s">
        <v>79</v>
      </c>
      <c r="AY519" s="230" t="s">
        <v>146</v>
      </c>
    </row>
    <row r="520" spans="2:65" s="12" customFormat="1" ht="13.5">
      <c r="B520" s="220"/>
      <c r="C520" s="221"/>
      <c r="D520" s="211" t="s">
        <v>257</v>
      </c>
      <c r="E520" s="222" t="s">
        <v>35</v>
      </c>
      <c r="F520" s="223" t="s">
        <v>965</v>
      </c>
      <c r="G520" s="221"/>
      <c r="H520" s="224">
        <v>16.079999999999998</v>
      </c>
      <c r="I520" s="225"/>
      <c r="J520" s="221"/>
      <c r="K520" s="221"/>
      <c r="L520" s="226"/>
      <c r="M520" s="227"/>
      <c r="N520" s="228"/>
      <c r="O520" s="228"/>
      <c r="P520" s="228"/>
      <c r="Q520" s="228"/>
      <c r="R520" s="228"/>
      <c r="S520" s="228"/>
      <c r="T520" s="229"/>
      <c r="AT520" s="230" t="s">
        <v>257</v>
      </c>
      <c r="AU520" s="230" t="s">
        <v>89</v>
      </c>
      <c r="AV520" s="12" t="s">
        <v>89</v>
      </c>
      <c r="AW520" s="12" t="s">
        <v>42</v>
      </c>
      <c r="AX520" s="12" t="s">
        <v>79</v>
      </c>
      <c r="AY520" s="230" t="s">
        <v>146</v>
      </c>
    </row>
    <row r="521" spans="2:65" s="12" customFormat="1" ht="13.5">
      <c r="B521" s="220"/>
      <c r="C521" s="221"/>
      <c r="D521" s="211" t="s">
        <v>257</v>
      </c>
      <c r="E521" s="222" t="s">
        <v>35</v>
      </c>
      <c r="F521" s="223" t="s">
        <v>966</v>
      </c>
      <c r="G521" s="221"/>
      <c r="H521" s="224">
        <v>9.0399999999999991</v>
      </c>
      <c r="I521" s="225"/>
      <c r="J521" s="221"/>
      <c r="K521" s="221"/>
      <c r="L521" s="226"/>
      <c r="M521" s="227"/>
      <c r="N521" s="228"/>
      <c r="O521" s="228"/>
      <c r="P521" s="228"/>
      <c r="Q521" s="228"/>
      <c r="R521" s="228"/>
      <c r="S521" s="228"/>
      <c r="T521" s="229"/>
      <c r="AT521" s="230" t="s">
        <v>257</v>
      </c>
      <c r="AU521" s="230" t="s">
        <v>89</v>
      </c>
      <c r="AV521" s="12" t="s">
        <v>89</v>
      </c>
      <c r="AW521" s="12" t="s">
        <v>42</v>
      </c>
      <c r="AX521" s="12" t="s">
        <v>79</v>
      </c>
      <c r="AY521" s="230" t="s">
        <v>146</v>
      </c>
    </row>
    <row r="522" spans="2:65" s="12" customFormat="1" ht="13.5">
      <c r="B522" s="220"/>
      <c r="C522" s="221"/>
      <c r="D522" s="211" t="s">
        <v>257</v>
      </c>
      <c r="E522" s="222" t="s">
        <v>35</v>
      </c>
      <c r="F522" s="223" t="s">
        <v>967</v>
      </c>
      <c r="G522" s="221"/>
      <c r="H522" s="224">
        <v>10.87</v>
      </c>
      <c r="I522" s="225"/>
      <c r="J522" s="221"/>
      <c r="K522" s="221"/>
      <c r="L522" s="226"/>
      <c r="M522" s="227"/>
      <c r="N522" s="228"/>
      <c r="O522" s="228"/>
      <c r="P522" s="228"/>
      <c r="Q522" s="228"/>
      <c r="R522" s="228"/>
      <c r="S522" s="228"/>
      <c r="T522" s="229"/>
      <c r="AT522" s="230" t="s">
        <v>257</v>
      </c>
      <c r="AU522" s="230" t="s">
        <v>89</v>
      </c>
      <c r="AV522" s="12" t="s">
        <v>89</v>
      </c>
      <c r="AW522" s="12" t="s">
        <v>42</v>
      </c>
      <c r="AX522" s="12" t="s">
        <v>79</v>
      </c>
      <c r="AY522" s="230" t="s">
        <v>146</v>
      </c>
    </row>
    <row r="523" spans="2:65" s="12" customFormat="1" ht="13.5">
      <c r="B523" s="220"/>
      <c r="C523" s="221"/>
      <c r="D523" s="211" t="s">
        <v>257</v>
      </c>
      <c r="E523" s="222" t="s">
        <v>35</v>
      </c>
      <c r="F523" s="223" t="s">
        <v>968</v>
      </c>
      <c r="G523" s="221"/>
      <c r="H523" s="224">
        <v>0</v>
      </c>
      <c r="I523" s="225"/>
      <c r="J523" s="221"/>
      <c r="K523" s="221"/>
      <c r="L523" s="226"/>
      <c r="M523" s="227"/>
      <c r="N523" s="228"/>
      <c r="O523" s="228"/>
      <c r="P523" s="228"/>
      <c r="Q523" s="228"/>
      <c r="R523" s="228"/>
      <c r="S523" s="228"/>
      <c r="T523" s="229"/>
      <c r="AT523" s="230" t="s">
        <v>257</v>
      </c>
      <c r="AU523" s="230" t="s">
        <v>89</v>
      </c>
      <c r="AV523" s="12" t="s">
        <v>89</v>
      </c>
      <c r="AW523" s="12" t="s">
        <v>42</v>
      </c>
      <c r="AX523" s="12" t="s">
        <v>79</v>
      </c>
      <c r="AY523" s="230" t="s">
        <v>146</v>
      </c>
    </row>
    <row r="524" spans="2:65" s="12" customFormat="1" ht="13.5">
      <c r="B524" s="220"/>
      <c r="C524" s="221"/>
      <c r="D524" s="211" t="s">
        <v>257</v>
      </c>
      <c r="E524" s="222" t="s">
        <v>35</v>
      </c>
      <c r="F524" s="223" t="s">
        <v>969</v>
      </c>
      <c r="G524" s="221"/>
      <c r="H524" s="224">
        <v>10.59</v>
      </c>
      <c r="I524" s="225"/>
      <c r="J524" s="221"/>
      <c r="K524" s="221"/>
      <c r="L524" s="226"/>
      <c r="M524" s="227"/>
      <c r="N524" s="228"/>
      <c r="O524" s="228"/>
      <c r="P524" s="228"/>
      <c r="Q524" s="228"/>
      <c r="R524" s="228"/>
      <c r="S524" s="228"/>
      <c r="T524" s="229"/>
      <c r="AT524" s="230" t="s">
        <v>257</v>
      </c>
      <c r="AU524" s="230" t="s">
        <v>89</v>
      </c>
      <c r="AV524" s="12" t="s">
        <v>89</v>
      </c>
      <c r="AW524" s="12" t="s">
        <v>42</v>
      </c>
      <c r="AX524" s="12" t="s">
        <v>79</v>
      </c>
      <c r="AY524" s="230" t="s">
        <v>146</v>
      </c>
    </row>
    <row r="525" spans="2:65" s="12" customFormat="1" ht="13.5">
      <c r="B525" s="220"/>
      <c r="C525" s="221"/>
      <c r="D525" s="211" t="s">
        <v>257</v>
      </c>
      <c r="E525" s="222" t="s">
        <v>35</v>
      </c>
      <c r="F525" s="223" t="s">
        <v>970</v>
      </c>
      <c r="G525" s="221"/>
      <c r="H525" s="224">
        <v>1.98</v>
      </c>
      <c r="I525" s="225"/>
      <c r="J525" s="221"/>
      <c r="K525" s="221"/>
      <c r="L525" s="226"/>
      <c r="M525" s="227"/>
      <c r="N525" s="228"/>
      <c r="O525" s="228"/>
      <c r="P525" s="228"/>
      <c r="Q525" s="228"/>
      <c r="R525" s="228"/>
      <c r="S525" s="228"/>
      <c r="T525" s="229"/>
      <c r="AT525" s="230" t="s">
        <v>257</v>
      </c>
      <c r="AU525" s="230" t="s">
        <v>89</v>
      </c>
      <c r="AV525" s="12" t="s">
        <v>89</v>
      </c>
      <c r="AW525" s="12" t="s">
        <v>42</v>
      </c>
      <c r="AX525" s="12" t="s">
        <v>79</v>
      </c>
      <c r="AY525" s="230" t="s">
        <v>146</v>
      </c>
    </row>
    <row r="526" spans="2:65" s="12" customFormat="1" ht="13.5">
      <c r="B526" s="220"/>
      <c r="C526" s="221"/>
      <c r="D526" s="211" t="s">
        <v>257</v>
      </c>
      <c r="E526" s="222" t="s">
        <v>35</v>
      </c>
      <c r="F526" s="223" t="s">
        <v>971</v>
      </c>
      <c r="G526" s="221"/>
      <c r="H526" s="224">
        <v>9.68</v>
      </c>
      <c r="I526" s="225"/>
      <c r="J526" s="221"/>
      <c r="K526" s="221"/>
      <c r="L526" s="226"/>
      <c r="M526" s="227"/>
      <c r="N526" s="228"/>
      <c r="O526" s="228"/>
      <c r="P526" s="228"/>
      <c r="Q526" s="228"/>
      <c r="R526" s="228"/>
      <c r="S526" s="228"/>
      <c r="T526" s="229"/>
      <c r="AT526" s="230" t="s">
        <v>257</v>
      </c>
      <c r="AU526" s="230" t="s">
        <v>89</v>
      </c>
      <c r="AV526" s="12" t="s">
        <v>89</v>
      </c>
      <c r="AW526" s="12" t="s">
        <v>42</v>
      </c>
      <c r="AX526" s="12" t="s">
        <v>79</v>
      </c>
      <c r="AY526" s="230" t="s">
        <v>146</v>
      </c>
    </row>
    <row r="527" spans="2:65" s="12" customFormat="1" ht="13.5">
      <c r="B527" s="220"/>
      <c r="C527" s="221"/>
      <c r="D527" s="211" t="s">
        <v>257</v>
      </c>
      <c r="E527" s="222" t="s">
        <v>35</v>
      </c>
      <c r="F527" s="223" t="s">
        <v>972</v>
      </c>
      <c r="G527" s="221"/>
      <c r="H527" s="224">
        <v>10.96</v>
      </c>
      <c r="I527" s="225"/>
      <c r="J527" s="221"/>
      <c r="K527" s="221"/>
      <c r="L527" s="226"/>
      <c r="M527" s="227"/>
      <c r="N527" s="228"/>
      <c r="O527" s="228"/>
      <c r="P527" s="228"/>
      <c r="Q527" s="228"/>
      <c r="R527" s="228"/>
      <c r="S527" s="228"/>
      <c r="T527" s="229"/>
      <c r="AT527" s="230" t="s">
        <v>257</v>
      </c>
      <c r="AU527" s="230" t="s">
        <v>89</v>
      </c>
      <c r="AV527" s="12" t="s">
        <v>89</v>
      </c>
      <c r="AW527" s="12" t="s">
        <v>6</v>
      </c>
      <c r="AX527" s="12" t="s">
        <v>79</v>
      </c>
      <c r="AY527" s="230" t="s">
        <v>146</v>
      </c>
    </row>
    <row r="528" spans="2:65" s="12" customFormat="1" ht="13.5">
      <c r="B528" s="220"/>
      <c r="C528" s="221"/>
      <c r="D528" s="211" t="s">
        <v>257</v>
      </c>
      <c r="E528" s="222" t="s">
        <v>35</v>
      </c>
      <c r="F528" s="223" t="s">
        <v>973</v>
      </c>
      <c r="G528" s="221"/>
      <c r="H528" s="224">
        <v>4.5999999999999996</v>
      </c>
      <c r="I528" s="225"/>
      <c r="J528" s="221"/>
      <c r="K528" s="221"/>
      <c r="L528" s="226"/>
      <c r="M528" s="227"/>
      <c r="N528" s="228"/>
      <c r="O528" s="228"/>
      <c r="P528" s="228"/>
      <c r="Q528" s="228"/>
      <c r="R528" s="228"/>
      <c r="S528" s="228"/>
      <c r="T528" s="229"/>
      <c r="AT528" s="230" t="s">
        <v>257</v>
      </c>
      <c r="AU528" s="230" t="s">
        <v>89</v>
      </c>
      <c r="AV528" s="12" t="s">
        <v>89</v>
      </c>
      <c r="AW528" s="12" t="s">
        <v>42</v>
      </c>
      <c r="AX528" s="12" t="s">
        <v>79</v>
      </c>
      <c r="AY528" s="230" t="s">
        <v>146</v>
      </c>
    </row>
    <row r="529" spans="2:65" s="12" customFormat="1" ht="13.5">
      <c r="B529" s="220"/>
      <c r="C529" s="221"/>
      <c r="D529" s="211" t="s">
        <v>257</v>
      </c>
      <c r="E529" s="222" t="s">
        <v>35</v>
      </c>
      <c r="F529" s="223" t="s">
        <v>974</v>
      </c>
      <c r="G529" s="221"/>
      <c r="H529" s="224">
        <v>6.59</v>
      </c>
      <c r="I529" s="225"/>
      <c r="J529" s="221"/>
      <c r="K529" s="221"/>
      <c r="L529" s="226"/>
      <c r="M529" s="227"/>
      <c r="N529" s="228"/>
      <c r="O529" s="228"/>
      <c r="P529" s="228"/>
      <c r="Q529" s="228"/>
      <c r="R529" s="228"/>
      <c r="S529" s="228"/>
      <c r="T529" s="229"/>
      <c r="AT529" s="230" t="s">
        <v>257</v>
      </c>
      <c r="AU529" s="230" t="s">
        <v>89</v>
      </c>
      <c r="AV529" s="12" t="s">
        <v>89</v>
      </c>
      <c r="AW529" s="12" t="s">
        <v>42</v>
      </c>
      <c r="AX529" s="12" t="s">
        <v>79</v>
      </c>
      <c r="AY529" s="230" t="s">
        <v>146</v>
      </c>
    </row>
    <row r="530" spans="2:65" s="12" customFormat="1" ht="13.5">
      <c r="B530" s="220"/>
      <c r="C530" s="221"/>
      <c r="D530" s="211" t="s">
        <v>257</v>
      </c>
      <c r="E530" s="222" t="s">
        <v>35</v>
      </c>
      <c r="F530" s="223" t="s">
        <v>975</v>
      </c>
      <c r="G530" s="221"/>
      <c r="H530" s="224">
        <v>1.34</v>
      </c>
      <c r="I530" s="225"/>
      <c r="J530" s="221"/>
      <c r="K530" s="221"/>
      <c r="L530" s="226"/>
      <c r="M530" s="227"/>
      <c r="N530" s="228"/>
      <c r="O530" s="228"/>
      <c r="P530" s="228"/>
      <c r="Q530" s="228"/>
      <c r="R530" s="228"/>
      <c r="S530" s="228"/>
      <c r="T530" s="229"/>
      <c r="AT530" s="230" t="s">
        <v>257</v>
      </c>
      <c r="AU530" s="230" t="s">
        <v>89</v>
      </c>
      <c r="AV530" s="12" t="s">
        <v>89</v>
      </c>
      <c r="AW530" s="12" t="s">
        <v>42</v>
      </c>
      <c r="AX530" s="12" t="s">
        <v>79</v>
      </c>
      <c r="AY530" s="230" t="s">
        <v>146</v>
      </c>
    </row>
    <row r="531" spans="2:65" s="12" customFormat="1" ht="13.5">
      <c r="B531" s="220"/>
      <c r="C531" s="221"/>
      <c r="D531" s="211" t="s">
        <v>257</v>
      </c>
      <c r="E531" s="222" t="s">
        <v>35</v>
      </c>
      <c r="F531" s="223" t="s">
        <v>976</v>
      </c>
      <c r="G531" s="221"/>
      <c r="H531" s="224">
        <v>3.37</v>
      </c>
      <c r="I531" s="225"/>
      <c r="J531" s="221"/>
      <c r="K531" s="221"/>
      <c r="L531" s="226"/>
      <c r="M531" s="227"/>
      <c r="N531" s="228"/>
      <c r="O531" s="228"/>
      <c r="P531" s="228"/>
      <c r="Q531" s="228"/>
      <c r="R531" s="228"/>
      <c r="S531" s="228"/>
      <c r="T531" s="229"/>
      <c r="AT531" s="230" t="s">
        <v>257</v>
      </c>
      <c r="AU531" s="230" t="s">
        <v>89</v>
      </c>
      <c r="AV531" s="12" t="s">
        <v>89</v>
      </c>
      <c r="AW531" s="12" t="s">
        <v>42</v>
      </c>
      <c r="AX531" s="12" t="s">
        <v>79</v>
      </c>
      <c r="AY531" s="230" t="s">
        <v>146</v>
      </c>
    </row>
    <row r="532" spans="2:65" s="12" customFormat="1" ht="13.5">
      <c r="B532" s="220"/>
      <c r="C532" s="221"/>
      <c r="D532" s="211" t="s">
        <v>257</v>
      </c>
      <c r="E532" s="222" t="s">
        <v>35</v>
      </c>
      <c r="F532" s="223" t="s">
        <v>977</v>
      </c>
      <c r="G532" s="221"/>
      <c r="H532" s="224">
        <v>1.43</v>
      </c>
      <c r="I532" s="225"/>
      <c r="J532" s="221"/>
      <c r="K532" s="221"/>
      <c r="L532" s="226"/>
      <c r="M532" s="227"/>
      <c r="N532" s="228"/>
      <c r="O532" s="228"/>
      <c r="P532" s="228"/>
      <c r="Q532" s="228"/>
      <c r="R532" s="228"/>
      <c r="S532" s="228"/>
      <c r="T532" s="229"/>
      <c r="AT532" s="230" t="s">
        <v>257</v>
      </c>
      <c r="AU532" s="230" t="s">
        <v>89</v>
      </c>
      <c r="AV532" s="12" t="s">
        <v>89</v>
      </c>
      <c r="AW532" s="12" t="s">
        <v>42</v>
      </c>
      <c r="AX532" s="12" t="s">
        <v>79</v>
      </c>
      <c r="AY532" s="230" t="s">
        <v>146</v>
      </c>
    </row>
    <row r="533" spans="2:65" s="14" customFormat="1" ht="13.5">
      <c r="B533" s="242"/>
      <c r="C533" s="243"/>
      <c r="D533" s="211" t="s">
        <v>257</v>
      </c>
      <c r="E533" s="244" t="s">
        <v>35</v>
      </c>
      <c r="F533" s="245" t="s">
        <v>278</v>
      </c>
      <c r="G533" s="243"/>
      <c r="H533" s="246">
        <v>153.18799999999999</v>
      </c>
      <c r="I533" s="247"/>
      <c r="J533" s="243"/>
      <c r="K533" s="243"/>
      <c r="L533" s="248"/>
      <c r="M533" s="249"/>
      <c r="N533" s="250"/>
      <c r="O533" s="250"/>
      <c r="P533" s="250"/>
      <c r="Q533" s="250"/>
      <c r="R533" s="250"/>
      <c r="S533" s="250"/>
      <c r="T533" s="251"/>
      <c r="AT533" s="252" t="s">
        <v>257</v>
      </c>
      <c r="AU533" s="252" t="s">
        <v>89</v>
      </c>
      <c r="AV533" s="14" t="s">
        <v>151</v>
      </c>
      <c r="AW533" s="14" t="s">
        <v>42</v>
      </c>
      <c r="AX533" s="14" t="s">
        <v>87</v>
      </c>
      <c r="AY533" s="252" t="s">
        <v>146</v>
      </c>
    </row>
    <row r="534" spans="2:65" s="1" customFormat="1" ht="25.5" customHeight="1">
      <c r="B534" s="42"/>
      <c r="C534" s="184" t="s">
        <v>978</v>
      </c>
      <c r="D534" s="184" t="s">
        <v>147</v>
      </c>
      <c r="E534" s="185" t="s">
        <v>979</v>
      </c>
      <c r="F534" s="186" t="s">
        <v>980</v>
      </c>
      <c r="G534" s="187" t="s">
        <v>207</v>
      </c>
      <c r="H534" s="188">
        <v>159.858</v>
      </c>
      <c r="I534" s="189"/>
      <c r="J534" s="190">
        <f>ROUND(I534*H534,2)</f>
        <v>0</v>
      </c>
      <c r="K534" s="186" t="s">
        <v>255</v>
      </c>
      <c r="L534" s="62"/>
      <c r="M534" s="191" t="s">
        <v>35</v>
      </c>
      <c r="N534" s="192" t="s">
        <v>50</v>
      </c>
      <c r="O534" s="43"/>
      <c r="P534" s="193">
        <f>O534*H534</f>
        <v>0</v>
      </c>
      <c r="Q534" s="193">
        <v>4.2199999999999998E-3</v>
      </c>
      <c r="R534" s="193">
        <f>Q534*H534</f>
        <v>0.67460076000000002</v>
      </c>
      <c r="S534" s="193">
        <v>0</v>
      </c>
      <c r="T534" s="194">
        <f>S534*H534</f>
        <v>0</v>
      </c>
      <c r="AR534" s="24" t="s">
        <v>177</v>
      </c>
      <c r="AT534" s="24" t="s">
        <v>147</v>
      </c>
      <c r="AU534" s="24" t="s">
        <v>89</v>
      </c>
      <c r="AY534" s="24" t="s">
        <v>146</v>
      </c>
      <c r="BE534" s="195">
        <f>IF(N534="základní",J534,0)</f>
        <v>0</v>
      </c>
      <c r="BF534" s="195">
        <f>IF(N534="snížená",J534,0)</f>
        <v>0</v>
      </c>
      <c r="BG534" s="195">
        <f>IF(N534="zákl. přenesená",J534,0)</f>
        <v>0</v>
      </c>
      <c r="BH534" s="195">
        <f>IF(N534="sníž. přenesená",J534,0)</f>
        <v>0</v>
      </c>
      <c r="BI534" s="195">
        <f>IF(N534="nulová",J534,0)</f>
        <v>0</v>
      </c>
      <c r="BJ534" s="24" t="s">
        <v>87</v>
      </c>
      <c r="BK534" s="195">
        <f>ROUND(I534*H534,2)</f>
        <v>0</v>
      </c>
      <c r="BL534" s="24" t="s">
        <v>177</v>
      </c>
      <c r="BM534" s="24" t="s">
        <v>981</v>
      </c>
    </row>
    <row r="535" spans="2:65" s="11" customFormat="1" ht="13.5">
      <c r="B535" s="209"/>
      <c r="C535" s="210"/>
      <c r="D535" s="211" t="s">
        <v>257</v>
      </c>
      <c r="E535" s="212" t="s">
        <v>35</v>
      </c>
      <c r="F535" s="213" t="s">
        <v>294</v>
      </c>
      <c r="G535" s="210"/>
      <c r="H535" s="212" t="s">
        <v>35</v>
      </c>
      <c r="I535" s="214"/>
      <c r="J535" s="210"/>
      <c r="K535" s="210"/>
      <c r="L535" s="215"/>
      <c r="M535" s="216"/>
      <c r="N535" s="217"/>
      <c r="O535" s="217"/>
      <c r="P535" s="217"/>
      <c r="Q535" s="217"/>
      <c r="R535" s="217"/>
      <c r="S535" s="217"/>
      <c r="T535" s="218"/>
      <c r="AT535" s="219" t="s">
        <v>257</v>
      </c>
      <c r="AU535" s="219" t="s">
        <v>89</v>
      </c>
      <c r="AV535" s="11" t="s">
        <v>87</v>
      </c>
      <c r="AW535" s="11" t="s">
        <v>42</v>
      </c>
      <c r="AX535" s="11" t="s">
        <v>79</v>
      </c>
      <c r="AY535" s="219" t="s">
        <v>146</v>
      </c>
    </row>
    <row r="536" spans="2:65" s="12" customFormat="1" ht="13.5">
      <c r="B536" s="220"/>
      <c r="C536" s="221"/>
      <c r="D536" s="211" t="s">
        <v>257</v>
      </c>
      <c r="E536" s="222" t="s">
        <v>35</v>
      </c>
      <c r="F536" s="223" t="s">
        <v>982</v>
      </c>
      <c r="G536" s="221"/>
      <c r="H536" s="224">
        <v>4.7880000000000003</v>
      </c>
      <c r="I536" s="225"/>
      <c r="J536" s="221"/>
      <c r="K536" s="221"/>
      <c r="L536" s="226"/>
      <c r="M536" s="227"/>
      <c r="N536" s="228"/>
      <c r="O536" s="228"/>
      <c r="P536" s="228"/>
      <c r="Q536" s="228"/>
      <c r="R536" s="228"/>
      <c r="S536" s="228"/>
      <c r="T536" s="229"/>
      <c r="AT536" s="230" t="s">
        <v>257</v>
      </c>
      <c r="AU536" s="230" t="s">
        <v>89</v>
      </c>
      <c r="AV536" s="12" t="s">
        <v>89</v>
      </c>
      <c r="AW536" s="12" t="s">
        <v>42</v>
      </c>
      <c r="AX536" s="12" t="s">
        <v>79</v>
      </c>
      <c r="AY536" s="230" t="s">
        <v>146</v>
      </c>
    </row>
    <row r="537" spans="2:65" s="12" customFormat="1" ht="13.5">
      <c r="B537" s="220"/>
      <c r="C537" s="221"/>
      <c r="D537" s="211" t="s">
        <v>257</v>
      </c>
      <c r="E537" s="222" t="s">
        <v>35</v>
      </c>
      <c r="F537" s="223" t="s">
        <v>983</v>
      </c>
      <c r="G537" s="221"/>
      <c r="H537" s="224">
        <v>30.93</v>
      </c>
      <c r="I537" s="225"/>
      <c r="J537" s="221"/>
      <c r="K537" s="221"/>
      <c r="L537" s="226"/>
      <c r="M537" s="227"/>
      <c r="N537" s="228"/>
      <c r="O537" s="228"/>
      <c r="P537" s="228"/>
      <c r="Q537" s="228"/>
      <c r="R537" s="228"/>
      <c r="S537" s="228"/>
      <c r="T537" s="229"/>
      <c r="AT537" s="230" t="s">
        <v>257</v>
      </c>
      <c r="AU537" s="230" t="s">
        <v>89</v>
      </c>
      <c r="AV537" s="12" t="s">
        <v>89</v>
      </c>
      <c r="AW537" s="12" t="s">
        <v>42</v>
      </c>
      <c r="AX537" s="12" t="s">
        <v>79</v>
      </c>
      <c r="AY537" s="230" t="s">
        <v>146</v>
      </c>
    </row>
    <row r="538" spans="2:65" s="11" customFormat="1" ht="13.5">
      <c r="B538" s="209"/>
      <c r="C538" s="210"/>
      <c r="D538" s="211" t="s">
        <v>257</v>
      </c>
      <c r="E538" s="212" t="s">
        <v>35</v>
      </c>
      <c r="F538" s="213" t="s">
        <v>297</v>
      </c>
      <c r="G538" s="210"/>
      <c r="H538" s="212" t="s">
        <v>35</v>
      </c>
      <c r="I538" s="214"/>
      <c r="J538" s="210"/>
      <c r="K538" s="210"/>
      <c r="L538" s="215"/>
      <c r="M538" s="216"/>
      <c r="N538" s="217"/>
      <c r="O538" s="217"/>
      <c r="P538" s="217"/>
      <c r="Q538" s="217"/>
      <c r="R538" s="217"/>
      <c r="S538" s="217"/>
      <c r="T538" s="218"/>
      <c r="AT538" s="219" t="s">
        <v>257</v>
      </c>
      <c r="AU538" s="219" t="s">
        <v>89</v>
      </c>
      <c r="AV538" s="11" t="s">
        <v>87</v>
      </c>
      <c r="AW538" s="11" t="s">
        <v>42</v>
      </c>
      <c r="AX538" s="11" t="s">
        <v>79</v>
      </c>
      <c r="AY538" s="219" t="s">
        <v>146</v>
      </c>
    </row>
    <row r="539" spans="2:65" s="12" customFormat="1" ht="13.5">
      <c r="B539" s="220"/>
      <c r="C539" s="221"/>
      <c r="D539" s="211" t="s">
        <v>257</v>
      </c>
      <c r="E539" s="222" t="s">
        <v>35</v>
      </c>
      <c r="F539" s="223" t="s">
        <v>984</v>
      </c>
      <c r="G539" s="221"/>
      <c r="H539" s="224">
        <v>0</v>
      </c>
      <c r="I539" s="225"/>
      <c r="J539" s="221"/>
      <c r="K539" s="221"/>
      <c r="L539" s="226"/>
      <c r="M539" s="227"/>
      <c r="N539" s="228"/>
      <c r="O539" s="228"/>
      <c r="P539" s="228"/>
      <c r="Q539" s="228"/>
      <c r="R539" s="228"/>
      <c r="S539" s="228"/>
      <c r="T539" s="229"/>
      <c r="AT539" s="230" t="s">
        <v>257</v>
      </c>
      <c r="AU539" s="230" t="s">
        <v>89</v>
      </c>
      <c r="AV539" s="12" t="s">
        <v>89</v>
      </c>
      <c r="AW539" s="12" t="s">
        <v>42</v>
      </c>
      <c r="AX539" s="12" t="s">
        <v>79</v>
      </c>
      <c r="AY539" s="230" t="s">
        <v>146</v>
      </c>
    </row>
    <row r="540" spans="2:65" s="12" customFormat="1" ht="13.5">
      <c r="B540" s="220"/>
      <c r="C540" s="221"/>
      <c r="D540" s="211" t="s">
        <v>257</v>
      </c>
      <c r="E540" s="222" t="s">
        <v>35</v>
      </c>
      <c r="F540" s="223" t="s">
        <v>985</v>
      </c>
      <c r="G540" s="221"/>
      <c r="H540" s="224">
        <v>35.58</v>
      </c>
      <c r="I540" s="225"/>
      <c r="J540" s="221"/>
      <c r="K540" s="221"/>
      <c r="L540" s="226"/>
      <c r="M540" s="227"/>
      <c r="N540" s="228"/>
      <c r="O540" s="228"/>
      <c r="P540" s="228"/>
      <c r="Q540" s="228"/>
      <c r="R540" s="228"/>
      <c r="S540" s="228"/>
      <c r="T540" s="229"/>
      <c r="AT540" s="230" t="s">
        <v>257</v>
      </c>
      <c r="AU540" s="230" t="s">
        <v>89</v>
      </c>
      <c r="AV540" s="12" t="s">
        <v>89</v>
      </c>
      <c r="AW540" s="12" t="s">
        <v>42</v>
      </c>
      <c r="AX540" s="12" t="s">
        <v>79</v>
      </c>
      <c r="AY540" s="230" t="s">
        <v>146</v>
      </c>
    </row>
    <row r="541" spans="2:65" s="12" customFormat="1" ht="13.5">
      <c r="B541" s="220"/>
      <c r="C541" s="221"/>
      <c r="D541" s="211" t="s">
        <v>257</v>
      </c>
      <c r="E541" s="222" t="s">
        <v>35</v>
      </c>
      <c r="F541" s="223" t="s">
        <v>986</v>
      </c>
      <c r="G541" s="221"/>
      <c r="H541" s="224">
        <v>20.96</v>
      </c>
      <c r="I541" s="225"/>
      <c r="J541" s="221"/>
      <c r="K541" s="221"/>
      <c r="L541" s="226"/>
      <c r="M541" s="227"/>
      <c r="N541" s="228"/>
      <c r="O541" s="228"/>
      <c r="P541" s="228"/>
      <c r="Q541" s="228"/>
      <c r="R541" s="228"/>
      <c r="S541" s="228"/>
      <c r="T541" s="229"/>
      <c r="AT541" s="230" t="s">
        <v>257</v>
      </c>
      <c r="AU541" s="230" t="s">
        <v>89</v>
      </c>
      <c r="AV541" s="12" t="s">
        <v>89</v>
      </c>
      <c r="AW541" s="12" t="s">
        <v>42</v>
      </c>
      <c r="AX541" s="12" t="s">
        <v>79</v>
      </c>
      <c r="AY541" s="230" t="s">
        <v>146</v>
      </c>
    </row>
    <row r="542" spans="2:65" s="11" customFormat="1" ht="13.5">
      <c r="B542" s="209"/>
      <c r="C542" s="210"/>
      <c r="D542" s="211" t="s">
        <v>257</v>
      </c>
      <c r="E542" s="212" t="s">
        <v>35</v>
      </c>
      <c r="F542" s="213" t="s">
        <v>301</v>
      </c>
      <c r="G542" s="210"/>
      <c r="H542" s="212" t="s">
        <v>35</v>
      </c>
      <c r="I542" s="214"/>
      <c r="J542" s="210"/>
      <c r="K542" s="210"/>
      <c r="L542" s="215"/>
      <c r="M542" s="216"/>
      <c r="N542" s="217"/>
      <c r="O542" s="217"/>
      <c r="P542" s="217"/>
      <c r="Q542" s="217"/>
      <c r="R542" s="217"/>
      <c r="S542" s="217"/>
      <c r="T542" s="218"/>
      <c r="AT542" s="219" t="s">
        <v>257</v>
      </c>
      <c r="AU542" s="219" t="s">
        <v>89</v>
      </c>
      <c r="AV542" s="11" t="s">
        <v>87</v>
      </c>
      <c r="AW542" s="11" t="s">
        <v>42</v>
      </c>
      <c r="AX542" s="11" t="s">
        <v>79</v>
      </c>
      <c r="AY542" s="219" t="s">
        <v>146</v>
      </c>
    </row>
    <row r="543" spans="2:65" s="12" customFormat="1" ht="13.5">
      <c r="B543" s="220"/>
      <c r="C543" s="221"/>
      <c r="D543" s="211" t="s">
        <v>257</v>
      </c>
      <c r="E543" s="222" t="s">
        <v>35</v>
      </c>
      <c r="F543" s="223" t="s">
        <v>987</v>
      </c>
      <c r="G543" s="221"/>
      <c r="H543" s="224">
        <v>0</v>
      </c>
      <c r="I543" s="225"/>
      <c r="J543" s="221"/>
      <c r="K543" s="221"/>
      <c r="L543" s="226"/>
      <c r="M543" s="227"/>
      <c r="N543" s="228"/>
      <c r="O543" s="228"/>
      <c r="P543" s="228"/>
      <c r="Q543" s="228"/>
      <c r="R543" s="228"/>
      <c r="S543" s="228"/>
      <c r="T543" s="229"/>
      <c r="AT543" s="230" t="s">
        <v>257</v>
      </c>
      <c r="AU543" s="230" t="s">
        <v>89</v>
      </c>
      <c r="AV543" s="12" t="s">
        <v>89</v>
      </c>
      <c r="AW543" s="12" t="s">
        <v>42</v>
      </c>
      <c r="AX543" s="12" t="s">
        <v>79</v>
      </c>
      <c r="AY543" s="230" t="s">
        <v>146</v>
      </c>
    </row>
    <row r="544" spans="2:65" s="12" customFormat="1" ht="13.5">
      <c r="B544" s="220"/>
      <c r="C544" s="221"/>
      <c r="D544" s="211" t="s">
        <v>257</v>
      </c>
      <c r="E544" s="222" t="s">
        <v>35</v>
      </c>
      <c r="F544" s="223" t="s">
        <v>988</v>
      </c>
      <c r="G544" s="221"/>
      <c r="H544" s="224">
        <v>13.43</v>
      </c>
      <c r="I544" s="225"/>
      <c r="J544" s="221"/>
      <c r="K544" s="221"/>
      <c r="L544" s="226"/>
      <c r="M544" s="227"/>
      <c r="N544" s="228"/>
      <c r="O544" s="228"/>
      <c r="P544" s="228"/>
      <c r="Q544" s="228"/>
      <c r="R544" s="228"/>
      <c r="S544" s="228"/>
      <c r="T544" s="229"/>
      <c r="AT544" s="230" t="s">
        <v>257</v>
      </c>
      <c r="AU544" s="230" t="s">
        <v>89</v>
      </c>
      <c r="AV544" s="12" t="s">
        <v>89</v>
      </c>
      <c r="AW544" s="12" t="s">
        <v>42</v>
      </c>
      <c r="AX544" s="12" t="s">
        <v>79</v>
      </c>
      <c r="AY544" s="230" t="s">
        <v>146</v>
      </c>
    </row>
    <row r="545" spans="2:65" s="12" customFormat="1" ht="13.5">
      <c r="B545" s="220"/>
      <c r="C545" s="221"/>
      <c r="D545" s="211" t="s">
        <v>257</v>
      </c>
      <c r="E545" s="222" t="s">
        <v>35</v>
      </c>
      <c r="F545" s="223" t="s">
        <v>989</v>
      </c>
      <c r="G545" s="221"/>
      <c r="H545" s="224">
        <v>0</v>
      </c>
      <c r="I545" s="225"/>
      <c r="J545" s="221"/>
      <c r="K545" s="221"/>
      <c r="L545" s="226"/>
      <c r="M545" s="227"/>
      <c r="N545" s="228"/>
      <c r="O545" s="228"/>
      <c r="P545" s="228"/>
      <c r="Q545" s="228"/>
      <c r="R545" s="228"/>
      <c r="S545" s="228"/>
      <c r="T545" s="229"/>
      <c r="AT545" s="230" t="s">
        <v>257</v>
      </c>
      <c r="AU545" s="230" t="s">
        <v>89</v>
      </c>
      <c r="AV545" s="12" t="s">
        <v>89</v>
      </c>
      <c r="AW545" s="12" t="s">
        <v>42</v>
      </c>
      <c r="AX545" s="12" t="s">
        <v>79</v>
      </c>
      <c r="AY545" s="230" t="s">
        <v>146</v>
      </c>
    </row>
    <row r="546" spans="2:65" s="12" customFormat="1" ht="13.5">
      <c r="B546" s="220"/>
      <c r="C546" s="221"/>
      <c r="D546" s="211" t="s">
        <v>257</v>
      </c>
      <c r="E546" s="222" t="s">
        <v>35</v>
      </c>
      <c r="F546" s="223" t="s">
        <v>990</v>
      </c>
      <c r="G546" s="221"/>
      <c r="H546" s="224">
        <v>9.16</v>
      </c>
      <c r="I546" s="225"/>
      <c r="J546" s="221"/>
      <c r="K546" s="221"/>
      <c r="L546" s="226"/>
      <c r="M546" s="227"/>
      <c r="N546" s="228"/>
      <c r="O546" s="228"/>
      <c r="P546" s="228"/>
      <c r="Q546" s="228"/>
      <c r="R546" s="228"/>
      <c r="S546" s="228"/>
      <c r="T546" s="229"/>
      <c r="AT546" s="230" t="s">
        <v>257</v>
      </c>
      <c r="AU546" s="230" t="s">
        <v>89</v>
      </c>
      <c r="AV546" s="12" t="s">
        <v>89</v>
      </c>
      <c r="AW546" s="12" t="s">
        <v>42</v>
      </c>
      <c r="AX546" s="12" t="s">
        <v>79</v>
      </c>
      <c r="AY546" s="230" t="s">
        <v>146</v>
      </c>
    </row>
    <row r="547" spans="2:65" s="12" customFormat="1" ht="13.5">
      <c r="B547" s="220"/>
      <c r="C547" s="221"/>
      <c r="D547" s="211" t="s">
        <v>257</v>
      </c>
      <c r="E547" s="222" t="s">
        <v>35</v>
      </c>
      <c r="F547" s="223" t="s">
        <v>991</v>
      </c>
      <c r="G547" s="221"/>
      <c r="H547" s="224">
        <v>10.96</v>
      </c>
      <c r="I547" s="225"/>
      <c r="J547" s="221"/>
      <c r="K547" s="221"/>
      <c r="L547" s="226"/>
      <c r="M547" s="227"/>
      <c r="N547" s="228"/>
      <c r="O547" s="228"/>
      <c r="P547" s="228"/>
      <c r="Q547" s="228"/>
      <c r="R547" s="228"/>
      <c r="S547" s="228"/>
      <c r="T547" s="229"/>
      <c r="AT547" s="230" t="s">
        <v>257</v>
      </c>
      <c r="AU547" s="230" t="s">
        <v>89</v>
      </c>
      <c r="AV547" s="12" t="s">
        <v>89</v>
      </c>
      <c r="AW547" s="12" t="s">
        <v>42</v>
      </c>
      <c r="AX547" s="12" t="s">
        <v>79</v>
      </c>
      <c r="AY547" s="230" t="s">
        <v>146</v>
      </c>
    </row>
    <row r="548" spans="2:65" s="12" customFormat="1" ht="13.5">
      <c r="B548" s="220"/>
      <c r="C548" s="221"/>
      <c r="D548" s="211" t="s">
        <v>257</v>
      </c>
      <c r="E548" s="222" t="s">
        <v>35</v>
      </c>
      <c r="F548" s="223" t="s">
        <v>992</v>
      </c>
      <c r="G548" s="221"/>
      <c r="H548" s="224">
        <v>4.7</v>
      </c>
      <c r="I548" s="225"/>
      <c r="J548" s="221"/>
      <c r="K548" s="221"/>
      <c r="L548" s="226"/>
      <c r="M548" s="227"/>
      <c r="N548" s="228"/>
      <c r="O548" s="228"/>
      <c r="P548" s="228"/>
      <c r="Q548" s="228"/>
      <c r="R548" s="228"/>
      <c r="S548" s="228"/>
      <c r="T548" s="229"/>
      <c r="AT548" s="230" t="s">
        <v>257</v>
      </c>
      <c r="AU548" s="230" t="s">
        <v>89</v>
      </c>
      <c r="AV548" s="12" t="s">
        <v>89</v>
      </c>
      <c r="AW548" s="12" t="s">
        <v>42</v>
      </c>
      <c r="AX548" s="12" t="s">
        <v>79</v>
      </c>
      <c r="AY548" s="230" t="s">
        <v>146</v>
      </c>
    </row>
    <row r="549" spans="2:65" s="12" customFormat="1" ht="13.5">
      <c r="B549" s="220"/>
      <c r="C549" s="221"/>
      <c r="D549" s="211" t="s">
        <v>257</v>
      </c>
      <c r="E549" s="222" t="s">
        <v>35</v>
      </c>
      <c r="F549" s="223" t="s">
        <v>993</v>
      </c>
      <c r="G549" s="221"/>
      <c r="H549" s="224">
        <v>6.59</v>
      </c>
      <c r="I549" s="225"/>
      <c r="J549" s="221"/>
      <c r="K549" s="221"/>
      <c r="L549" s="226"/>
      <c r="M549" s="227"/>
      <c r="N549" s="228"/>
      <c r="O549" s="228"/>
      <c r="P549" s="228"/>
      <c r="Q549" s="228"/>
      <c r="R549" s="228"/>
      <c r="S549" s="228"/>
      <c r="T549" s="229"/>
      <c r="AT549" s="230" t="s">
        <v>257</v>
      </c>
      <c r="AU549" s="230" t="s">
        <v>89</v>
      </c>
      <c r="AV549" s="12" t="s">
        <v>89</v>
      </c>
      <c r="AW549" s="12" t="s">
        <v>42</v>
      </c>
      <c r="AX549" s="12" t="s">
        <v>79</v>
      </c>
      <c r="AY549" s="230" t="s">
        <v>146</v>
      </c>
    </row>
    <row r="550" spans="2:65" s="12" customFormat="1" ht="13.5">
      <c r="B550" s="220"/>
      <c r="C550" s="221"/>
      <c r="D550" s="211" t="s">
        <v>257</v>
      </c>
      <c r="E550" s="222" t="s">
        <v>35</v>
      </c>
      <c r="F550" s="223" t="s">
        <v>994</v>
      </c>
      <c r="G550" s="221"/>
      <c r="H550" s="224">
        <v>1.34</v>
      </c>
      <c r="I550" s="225"/>
      <c r="J550" s="221"/>
      <c r="K550" s="221"/>
      <c r="L550" s="226"/>
      <c r="M550" s="227"/>
      <c r="N550" s="228"/>
      <c r="O550" s="228"/>
      <c r="P550" s="228"/>
      <c r="Q550" s="228"/>
      <c r="R550" s="228"/>
      <c r="S550" s="228"/>
      <c r="T550" s="229"/>
      <c r="AT550" s="230" t="s">
        <v>257</v>
      </c>
      <c r="AU550" s="230" t="s">
        <v>89</v>
      </c>
      <c r="AV550" s="12" t="s">
        <v>89</v>
      </c>
      <c r="AW550" s="12" t="s">
        <v>42</v>
      </c>
      <c r="AX550" s="12" t="s">
        <v>79</v>
      </c>
      <c r="AY550" s="230" t="s">
        <v>146</v>
      </c>
    </row>
    <row r="551" spans="2:65" s="12" customFormat="1" ht="13.5">
      <c r="B551" s="220"/>
      <c r="C551" s="221"/>
      <c r="D551" s="211" t="s">
        <v>257</v>
      </c>
      <c r="E551" s="222" t="s">
        <v>35</v>
      </c>
      <c r="F551" s="223" t="s">
        <v>995</v>
      </c>
      <c r="G551" s="221"/>
      <c r="H551" s="224">
        <v>3.37</v>
      </c>
      <c r="I551" s="225"/>
      <c r="J551" s="221"/>
      <c r="K551" s="221"/>
      <c r="L551" s="226"/>
      <c r="M551" s="227"/>
      <c r="N551" s="228"/>
      <c r="O551" s="228"/>
      <c r="P551" s="228"/>
      <c r="Q551" s="228"/>
      <c r="R551" s="228"/>
      <c r="S551" s="228"/>
      <c r="T551" s="229"/>
      <c r="AT551" s="230" t="s">
        <v>257</v>
      </c>
      <c r="AU551" s="230" t="s">
        <v>89</v>
      </c>
      <c r="AV551" s="12" t="s">
        <v>89</v>
      </c>
      <c r="AW551" s="12" t="s">
        <v>42</v>
      </c>
      <c r="AX551" s="12" t="s">
        <v>79</v>
      </c>
      <c r="AY551" s="230" t="s">
        <v>146</v>
      </c>
    </row>
    <row r="552" spans="2:65" s="12" customFormat="1" ht="13.5">
      <c r="B552" s="220"/>
      <c r="C552" s="221"/>
      <c r="D552" s="211" t="s">
        <v>257</v>
      </c>
      <c r="E552" s="222" t="s">
        <v>35</v>
      </c>
      <c r="F552" s="223" t="s">
        <v>996</v>
      </c>
      <c r="G552" s="221"/>
      <c r="H552" s="224">
        <v>0.4</v>
      </c>
      <c r="I552" s="225"/>
      <c r="J552" s="221"/>
      <c r="K552" s="221"/>
      <c r="L552" s="226"/>
      <c r="M552" s="227"/>
      <c r="N552" s="228"/>
      <c r="O552" s="228"/>
      <c r="P552" s="228"/>
      <c r="Q552" s="228"/>
      <c r="R552" s="228"/>
      <c r="S552" s="228"/>
      <c r="T552" s="229"/>
      <c r="AT552" s="230" t="s">
        <v>257</v>
      </c>
      <c r="AU552" s="230" t="s">
        <v>89</v>
      </c>
      <c r="AV552" s="12" t="s">
        <v>89</v>
      </c>
      <c r="AW552" s="12" t="s">
        <v>42</v>
      </c>
      <c r="AX552" s="12" t="s">
        <v>79</v>
      </c>
      <c r="AY552" s="230" t="s">
        <v>146</v>
      </c>
    </row>
    <row r="553" spans="2:65" s="12" customFormat="1" ht="13.5">
      <c r="B553" s="220"/>
      <c r="C553" s="221"/>
      <c r="D553" s="211" t="s">
        <v>257</v>
      </c>
      <c r="E553" s="222" t="s">
        <v>35</v>
      </c>
      <c r="F553" s="223" t="s">
        <v>997</v>
      </c>
      <c r="G553" s="221"/>
      <c r="H553" s="224">
        <v>1.43</v>
      </c>
      <c r="I553" s="225"/>
      <c r="J553" s="221"/>
      <c r="K553" s="221"/>
      <c r="L553" s="226"/>
      <c r="M553" s="227"/>
      <c r="N553" s="228"/>
      <c r="O553" s="228"/>
      <c r="P553" s="228"/>
      <c r="Q553" s="228"/>
      <c r="R553" s="228"/>
      <c r="S553" s="228"/>
      <c r="T553" s="229"/>
      <c r="AT553" s="230" t="s">
        <v>257</v>
      </c>
      <c r="AU553" s="230" t="s">
        <v>89</v>
      </c>
      <c r="AV553" s="12" t="s">
        <v>89</v>
      </c>
      <c r="AW553" s="12" t="s">
        <v>42</v>
      </c>
      <c r="AX553" s="12" t="s">
        <v>79</v>
      </c>
      <c r="AY553" s="230" t="s">
        <v>146</v>
      </c>
    </row>
    <row r="554" spans="2:65" s="12" customFormat="1" ht="13.5">
      <c r="B554" s="220"/>
      <c r="C554" s="221"/>
      <c r="D554" s="211" t="s">
        <v>257</v>
      </c>
      <c r="E554" s="222" t="s">
        <v>35</v>
      </c>
      <c r="F554" s="223" t="s">
        <v>998</v>
      </c>
      <c r="G554" s="221"/>
      <c r="H554" s="224">
        <v>12.39</v>
      </c>
      <c r="I554" s="225"/>
      <c r="J554" s="221"/>
      <c r="K554" s="221"/>
      <c r="L554" s="226"/>
      <c r="M554" s="227"/>
      <c r="N554" s="228"/>
      <c r="O554" s="228"/>
      <c r="P554" s="228"/>
      <c r="Q554" s="228"/>
      <c r="R554" s="228"/>
      <c r="S554" s="228"/>
      <c r="T554" s="229"/>
      <c r="AT554" s="230" t="s">
        <v>257</v>
      </c>
      <c r="AU554" s="230" t="s">
        <v>89</v>
      </c>
      <c r="AV554" s="12" t="s">
        <v>89</v>
      </c>
      <c r="AW554" s="12" t="s">
        <v>42</v>
      </c>
      <c r="AX554" s="12" t="s">
        <v>79</v>
      </c>
      <c r="AY554" s="230" t="s">
        <v>146</v>
      </c>
    </row>
    <row r="555" spans="2:65" s="12" customFormat="1" ht="13.5">
      <c r="B555" s="220"/>
      <c r="C555" s="221"/>
      <c r="D555" s="211" t="s">
        <v>257</v>
      </c>
      <c r="E555" s="222" t="s">
        <v>35</v>
      </c>
      <c r="F555" s="223" t="s">
        <v>999</v>
      </c>
      <c r="G555" s="221"/>
      <c r="H555" s="224">
        <v>3.83</v>
      </c>
      <c r="I555" s="225"/>
      <c r="J555" s="221"/>
      <c r="K555" s="221"/>
      <c r="L555" s="226"/>
      <c r="M555" s="227"/>
      <c r="N555" s="228"/>
      <c r="O555" s="228"/>
      <c r="P555" s="228"/>
      <c r="Q555" s="228"/>
      <c r="R555" s="228"/>
      <c r="S555" s="228"/>
      <c r="T555" s="229"/>
      <c r="AT555" s="230" t="s">
        <v>257</v>
      </c>
      <c r="AU555" s="230" t="s">
        <v>89</v>
      </c>
      <c r="AV555" s="12" t="s">
        <v>89</v>
      </c>
      <c r="AW555" s="12" t="s">
        <v>42</v>
      </c>
      <c r="AX555" s="12" t="s">
        <v>79</v>
      </c>
      <c r="AY555" s="230" t="s">
        <v>146</v>
      </c>
    </row>
    <row r="556" spans="2:65" s="14" customFormat="1" ht="13.5">
      <c r="B556" s="242"/>
      <c r="C556" s="243"/>
      <c r="D556" s="211" t="s">
        <v>257</v>
      </c>
      <c r="E556" s="244" t="s">
        <v>35</v>
      </c>
      <c r="F556" s="245" t="s">
        <v>278</v>
      </c>
      <c r="G556" s="243"/>
      <c r="H556" s="246">
        <v>159.858</v>
      </c>
      <c r="I556" s="247"/>
      <c r="J556" s="243"/>
      <c r="K556" s="243"/>
      <c r="L556" s="248"/>
      <c r="M556" s="249"/>
      <c r="N556" s="250"/>
      <c r="O556" s="250"/>
      <c r="P556" s="250"/>
      <c r="Q556" s="250"/>
      <c r="R556" s="250"/>
      <c r="S556" s="250"/>
      <c r="T556" s="251"/>
      <c r="AT556" s="252" t="s">
        <v>257</v>
      </c>
      <c r="AU556" s="252" t="s">
        <v>89</v>
      </c>
      <c r="AV556" s="14" t="s">
        <v>151</v>
      </c>
      <c r="AW556" s="14" t="s">
        <v>42</v>
      </c>
      <c r="AX556" s="14" t="s">
        <v>87</v>
      </c>
      <c r="AY556" s="252" t="s">
        <v>146</v>
      </c>
    </row>
    <row r="557" spans="2:65" s="1" customFormat="1" ht="16.5" customHeight="1">
      <c r="B557" s="42"/>
      <c r="C557" s="253" t="s">
        <v>1000</v>
      </c>
      <c r="D557" s="253" t="s">
        <v>361</v>
      </c>
      <c r="E557" s="254" t="s">
        <v>1001</v>
      </c>
      <c r="F557" s="255" t="s">
        <v>1002</v>
      </c>
      <c r="G557" s="256" t="s">
        <v>207</v>
      </c>
      <c r="H557" s="257">
        <v>158.233</v>
      </c>
      <c r="I557" s="258"/>
      <c r="J557" s="259">
        <f>ROUND(I557*H557,2)</f>
        <v>0</v>
      </c>
      <c r="K557" s="255" t="s">
        <v>255</v>
      </c>
      <c r="L557" s="260"/>
      <c r="M557" s="261" t="s">
        <v>35</v>
      </c>
      <c r="N557" s="262" t="s">
        <v>50</v>
      </c>
      <c r="O557" s="43"/>
      <c r="P557" s="193">
        <f>O557*H557</f>
        <v>0</v>
      </c>
      <c r="Q557" s="193">
        <v>1.55E-2</v>
      </c>
      <c r="R557" s="193">
        <f>Q557*H557</f>
        <v>2.4526115000000002</v>
      </c>
      <c r="S557" s="193">
        <v>0</v>
      </c>
      <c r="T557" s="194">
        <f>S557*H557</f>
        <v>0</v>
      </c>
      <c r="AR557" s="24" t="s">
        <v>211</v>
      </c>
      <c r="AT557" s="24" t="s">
        <v>361</v>
      </c>
      <c r="AU557" s="24" t="s">
        <v>89</v>
      </c>
      <c r="AY557" s="24" t="s">
        <v>146</v>
      </c>
      <c r="BE557" s="195">
        <f>IF(N557="základní",J557,0)</f>
        <v>0</v>
      </c>
      <c r="BF557" s="195">
        <f>IF(N557="snížená",J557,0)</f>
        <v>0</v>
      </c>
      <c r="BG557" s="195">
        <f>IF(N557="zákl. přenesená",J557,0)</f>
        <v>0</v>
      </c>
      <c r="BH557" s="195">
        <f>IF(N557="sníž. přenesená",J557,0)</f>
        <v>0</v>
      </c>
      <c r="BI557" s="195">
        <f>IF(N557="nulová",J557,0)</f>
        <v>0</v>
      </c>
      <c r="BJ557" s="24" t="s">
        <v>87</v>
      </c>
      <c r="BK557" s="195">
        <f>ROUND(I557*H557,2)</f>
        <v>0</v>
      </c>
      <c r="BL557" s="24" t="s">
        <v>177</v>
      </c>
      <c r="BM557" s="24" t="s">
        <v>1003</v>
      </c>
    </row>
    <row r="558" spans="2:65" s="12" customFormat="1" ht="13.5">
      <c r="B558" s="220"/>
      <c r="C558" s="221"/>
      <c r="D558" s="211" t="s">
        <v>257</v>
      </c>
      <c r="E558" s="222" t="s">
        <v>35</v>
      </c>
      <c r="F558" s="223" t="s">
        <v>1004</v>
      </c>
      <c r="G558" s="221"/>
      <c r="H558" s="224">
        <v>158.233</v>
      </c>
      <c r="I558" s="225"/>
      <c r="J558" s="221"/>
      <c r="K558" s="221"/>
      <c r="L558" s="226"/>
      <c r="M558" s="227"/>
      <c r="N558" s="228"/>
      <c r="O558" s="228"/>
      <c r="P558" s="228"/>
      <c r="Q558" s="228"/>
      <c r="R558" s="228"/>
      <c r="S558" s="228"/>
      <c r="T558" s="229"/>
      <c r="AT558" s="230" t="s">
        <v>257</v>
      </c>
      <c r="AU558" s="230" t="s">
        <v>89</v>
      </c>
      <c r="AV558" s="12" t="s">
        <v>89</v>
      </c>
      <c r="AW558" s="12" t="s">
        <v>42</v>
      </c>
      <c r="AX558" s="12" t="s">
        <v>87</v>
      </c>
      <c r="AY558" s="230" t="s">
        <v>146</v>
      </c>
    </row>
    <row r="559" spans="2:65" s="1" customFormat="1" ht="16.5" customHeight="1">
      <c r="B559" s="42"/>
      <c r="C559" s="253" t="s">
        <v>1005</v>
      </c>
      <c r="D559" s="253" t="s">
        <v>361</v>
      </c>
      <c r="E559" s="254" t="s">
        <v>1006</v>
      </c>
      <c r="F559" s="255" t="s">
        <v>1007</v>
      </c>
      <c r="G559" s="256" t="s">
        <v>207</v>
      </c>
      <c r="H559" s="257">
        <v>9.16</v>
      </c>
      <c r="I559" s="258"/>
      <c r="J559" s="259">
        <f>ROUND(I559*H559,2)</f>
        <v>0</v>
      </c>
      <c r="K559" s="255" t="s">
        <v>35</v>
      </c>
      <c r="L559" s="260"/>
      <c r="M559" s="261" t="s">
        <v>35</v>
      </c>
      <c r="N559" s="262" t="s">
        <v>50</v>
      </c>
      <c r="O559" s="43"/>
      <c r="P559" s="193">
        <f>O559*H559</f>
        <v>0</v>
      </c>
      <c r="Q559" s="193">
        <v>1.55E-2</v>
      </c>
      <c r="R559" s="193">
        <f>Q559*H559</f>
        <v>0.14198</v>
      </c>
      <c r="S559" s="193">
        <v>0</v>
      </c>
      <c r="T559" s="194">
        <f>S559*H559</f>
        <v>0</v>
      </c>
      <c r="AR559" s="24" t="s">
        <v>211</v>
      </c>
      <c r="AT559" s="24" t="s">
        <v>361</v>
      </c>
      <c r="AU559" s="24" t="s">
        <v>89</v>
      </c>
      <c r="AY559" s="24" t="s">
        <v>146</v>
      </c>
      <c r="BE559" s="195">
        <f>IF(N559="základní",J559,0)</f>
        <v>0</v>
      </c>
      <c r="BF559" s="195">
        <f>IF(N559="snížená",J559,0)</f>
        <v>0</v>
      </c>
      <c r="BG559" s="195">
        <f>IF(N559="zákl. přenesená",J559,0)</f>
        <v>0</v>
      </c>
      <c r="BH559" s="195">
        <f>IF(N559="sníž. přenesená",J559,0)</f>
        <v>0</v>
      </c>
      <c r="BI559" s="195">
        <f>IF(N559="nulová",J559,0)</f>
        <v>0</v>
      </c>
      <c r="BJ559" s="24" t="s">
        <v>87</v>
      </c>
      <c r="BK559" s="195">
        <f>ROUND(I559*H559,2)</f>
        <v>0</v>
      </c>
      <c r="BL559" s="24" t="s">
        <v>177</v>
      </c>
      <c r="BM559" s="24" t="s">
        <v>1008</v>
      </c>
    </row>
    <row r="560" spans="2:65" s="11" customFormat="1" ht="13.5">
      <c r="B560" s="209"/>
      <c r="C560" s="210"/>
      <c r="D560" s="211" t="s">
        <v>257</v>
      </c>
      <c r="E560" s="212" t="s">
        <v>35</v>
      </c>
      <c r="F560" s="213" t="s">
        <v>294</v>
      </c>
      <c r="G560" s="210"/>
      <c r="H560" s="212" t="s">
        <v>35</v>
      </c>
      <c r="I560" s="214"/>
      <c r="J560" s="210"/>
      <c r="K560" s="210"/>
      <c r="L560" s="215"/>
      <c r="M560" s="216"/>
      <c r="N560" s="217"/>
      <c r="O560" s="217"/>
      <c r="P560" s="217"/>
      <c r="Q560" s="217"/>
      <c r="R560" s="217"/>
      <c r="S560" s="217"/>
      <c r="T560" s="218"/>
      <c r="AT560" s="219" t="s">
        <v>257</v>
      </c>
      <c r="AU560" s="219" t="s">
        <v>89</v>
      </c>
      <c r="AV560" s="11" t="s">
        <v>87</v>
      </c>
      <c r="AW560" s="11" t="s">
        <v>42</v>
      </c>
      <c r="AX560" s="11" t="s">
        <v>79</v>
      </c>
      <c r="AY560" s="219" t="s">
        <v>146</v>
      </c>
    </row>
    <row r="561" spans="2:65" s="12" customFormat="1" ht="13.5">
      <c r="B561" s="220"/>
      <c r="C561" s="221"/>
      <c r="D561" s="211" t="s">
        <v>257</v>
      </c>
      <c r="E561" s="222" t="s">
        <v>35</v>
      </c>
      <c r="F561" s="223" t="s">
        <v>1009</v>
      </c>
      <c r="G561" s="221"/>
      <c r="H561" s="224">
        <v>9.16</v>
      </c>
      <c r="I561" s="225"/>
      <c r="J561" s="221"/>
      <c r="K561" s="221"/>
      <c r="L561" s="226"/>
      <c r="M561" s="227"/>
      <c r="N561" s="228"/>
      <c r="O561" s="228"/>
      <c r="P561" s="228"/>
      <c r="Q561" s="228"/>
      <c r="R561" s="228"/>
      <c r="S561" s="228"/>
      <c r="T561" s="229"/>
      <c r="AT561" s="230" t="s">
        <v>257</v>
      </c>
      <c r="AU561" s="230" t="s">
        <v>89</v>
      </c>
      <c r="AV561" s="12" t="s">
        <v>89</v>
      </c>
      <c r="AW561" s="12" t="s">
        <v>42</v>
      </c>
      <c r="AX561" s="12" t="s">
        <v>87</v>
      </c>
      <c r="AY561" s="230" t="s">
        <v>146</v>
      </c>
    </row>
    <row r="562" spans="2:65" s="1" customFormat="1" ht="16.5" customHeight="1">
      <c r="B562" s="42"/>
      <c r="C562" s="184" t="s">
        <v>1010</v>
      </c>
      <c r="D562" s="184" t="s">
        <v>147</v>
      </c>
      <c r="E562" s="185" t="s">
        <v>1011</v>
      </c>
      <c r="F562" s="186" t="s">
        <v>1012</v>
      </c>
      <c r="G562" s="187" t="s">
        <v>207</v>
      </c>
      <c r="H562" s="188">
        <v>19.457999999999998</v>
      </c>
      <c r="I562" s="189"/>
      <c r="J562" s="190">
        <f>ROUND(I562*H562,2)</f>
        <v>0</v>
      </c>
      <c r="K562" s="186" t="s">
        <v>255</v>
      </c>
      <c r="L562" s="62"/>
      <c r="M562" s="191" t="s">
        <v>35</v>
      </c>
      <c r="N562" s="192" t="s">
        <v>50</v>
      </c>
      <c r="O562" s="43"/>
      <c r="P562" s="193">
        <f>O562*H562</f>
        <v>0</v>
      </c>
      <c r="Q562" s="193">
        <v>0</v>
      </c>
      <c r="R562" s="193">
        <f>Q562*H562</f>
        <v>0</v>
      </c>
      <c r="S562" s="193">
        <v>0</v>
      </c>
      <c r="T562" s="194">
        <f>S562*H562</f>
        <v>0</v>
      </c>
      <c r="AR562" s="24" t="s">
        <v>177</v>
      </c>
      <c r="AT562" s="24" t="s">
        <v>147</v>
      </c>
      <c r="AU562" s="24" t="s">
        <v>89</v>
      </c>
      <c r="AY562" s="24" t="s">
        <v>146</v>
      </c>
      <c r="BE562" s="195">
        <f>IF(N562="základní",J562,0)</f>
        <v>0</v>
      </c>
      <c r="BF562" s="195">
        <f>IF(N562="snížená",J562,0)</f>
        <v>0</v>
      </c>
      <c r="BG562" s="195">
        <f>IF(N562="zákl. přenesená",J562,0)</f>
        <v>0</v>
      </c>
      <c r="BH562" s="195">
        <f>IF(N562="sníž. přenesená",J562,0)</f>
        <v>0</v>
      </c>
      <c r="BI562" s="195">
        <f>IF(N562="nulová",J562,0)</f>
        <v>0</v>
      </c>
      <c r="BJ562" s="24" t="s">
        <v>87</v>
      </c>
      <c r="BK562" s="195">
        <f>ROUND(I562*H562,2)</f>
        <v>0</v>
      </c>
      <c r="BL562" s="24" t="s">
        <v>177</v>
      </c>
      <c r="BM562" s="24" t="s">
        <v>1013</v>
      </c>
    </row>
    <row r="563" spans="2:65" s="12" customFormat="1" ht="13.5">
      <c r="B563" s="220"/>
      <c r="C563" s="221"/>
      <c r="D563" s="211" t="s">
        <v>257</v>
      </c>
      <c r="E563" s="222" t="s">
        <v>35</v>
      </c>
      <c r="F563" s="223" t="s">
        <v>1014</v>
      </c>
      <c r="G563" s="221"/>
      <c r="H563" s="224">
        <v>4.7880000000000003</v>
      </c>
      <c r="I563" s="225"/>
      <c r="J563" s="221"/>
      <c r="K563" s="221"/>
      <c r="L563" s="226"/>
      <c r="M563" s="227"/>
      <c r="N563" s="228"/>
      <c r="O563" s="228"/>
      <c r="P563" s="228"/>
      <c r="Q563" s="228"/>
      <c r="R563" s="228"/>
      <c r="S563" s="228"/>
      <c r="T563" s="229"/>
      <c r="AT563" s="230" t="s">
        <v>257</v>
      </c>
      <c r="AU563" s="230" t="s">
        <v>89</v>
      </c>
      <c r="AV563" s="12" t="s">
        <v>89</v>
      </c>
      <c r="AW563" s="12" t="s">
        <v>42</v>
      </c>
      <c r="AX563" s="12" t="s">
        <v>79</v>
      </c>
      <c r="AY563" s="230" t="s">
        <v>146</v>
      </c>
    </row>
    <row r="564" spans="2:65" s="12" customFormat="1" ht="13.5">
      <c r="B564" s="220"/>
      <c r="C564" s="221"/>
      <c r="D564" s="211" t="s">
        <v>257</v>
      </c>
      <c r="E564" s="222" t="s">
        <v>35</v>
      </c>
      <c r="F564" s="223" t="s">
        <v>1015</v>
      </c>
      <c r="G564" s="221"/>
      <c r="H564" s="224">
        <v>4.7</v>
      </c>
      <c r="I564" s="225"/>
      <c r="J564" s="221"/>
      <c r="K564" s="221"/>
      <c r="L564" s="226"/>
      <c r="M564" s="227"/>
      <c r="N564" s="228"/>
      <c r="O564" s="228"/>
      <c r="P564" s="228"/>
      <c r="Q564" s="228"/>
      <c r="R564" s="228"/>
      <c r="S564" s="228"/>
      <c r="T564" s="229"/>
      <c r="AT564" s="230" t="s">
        <v>257</v>
      </c>
      <c r="AU564" s="230" t="s">
        <v>89</v>
      </c>
      <c r="AV564" s="12" t="s">
        <v>89</v>
      </c>
      <c r="AW564" s="12" t="s">
        <v>42</v>
      </c>
      <c r="AX564" s="12" t="s">
        <v>79</v>
      </c>
      <c r="AY564" s="230" t="s">
        <v>146</v>
      </c>
    </row>
    <row r="565" spans="2:65" s="12" customFormat="1" ht="13.5">
      <c r="B565" s="220"/>
      <c r="C565" s="221"/>
      <c r="D565" s="211" t="s">
        <v>257</v>
      </c>
      <c r="E565" s="222" t="s">
        <v>35</v>
      </c>
      <c r="F565" s="223" t="s">
        <v>1016</v>
      </c>
      <c r="G565" s="221"/>
      <c r="H565" s="224">
        <v>1.34</v>
      </c>
      <c r="I565" s="225"/>
      <c r="J565" s="221"/>
      <c r="K565" s="221"/>
      <c r="L565" s="226"/>
      <c r="M565" s="227"/>
      <c r="N565" s="228"/>
      <c r="O565" s="228"/>
      <c r="P565" s="228"/>
      <c r="Q565" s="228"/>
      <c r="R565" s="228"/>
      <c r="S565" s="228"/>
      <c r="T565" s="229"/>
      <c r="AT565" s="230" t="s">
        <v>257</v>
      </c>
      <c r="AU565" s="230" t="s">
        <v>89</v>
      </c>
      <c r="AV565" s="12" t="s">
        <v>89</v>
      </c>
      <c r="AW565" s="12" t="s">
        <v>42</v>
      </c>
      <c r="AX565" s="12" t="s">
        <v>79</v>
      </c>
      <c r="AY565" s="230" t="s">
        <v>146</v>
      </c>
    </row>
    <row r="566" spans="2:65" s="12" customFormat="1" ht="13.5">
      <c r="B566" s="220"/>
      <c r="C566" s="221"/>
      <c r="D566" s="211" t="s">
        <v>257</v>
      </c>
      <c r="E566" s="222" t="s">
        <v>35</v>
      </c>
      <c r="F566" s="223" t="s">
        <v>1017</v>
      </c>
      <c r="G566" s="221"/>
      <c r="H566" s="224">
        <v>3.37</v>
      </c>
      <c r="I566" s="225"/>
      <c r="J566" s="221"/>
      <c r="K566" s="221"/>
      <c r="L566" s="226"/>
      <c r="M566" s="227"/>
      <c r="N566" s="228"/>
      <c r="O566" s="228"/>
      <c r="P566" s="228"/>
      <c r="Q566" s="228"/>
      <c r="R566" s="228"/>
      <c r="S566" s="228"/>
      <c r="T566" s="229"/>
      <c r="AT566" s="230" t="s">
        <v>257</v>
      </c>
      <c r="AU566" s="230" t="s">
        <v>89</v>
      </c>
      <c r="AV566" s="12" t="s">
        <v>89</v>
      </c>
      <c r="AW566" s="12" t="s">
        <v>42</v>
      </c>
      <c r="AX566" s="12" t="s">
        <v>79</v>
      </c>
      <c r="AY566" s="230" t="s">
        <v>146</v>
      </c>
    </row>
    <row r="567" spans="2:65" s="12" customFormat="1" ht="13.5">
      <c r="B567" s="220"/>
      <c r="C567" s="221"/>
      <c r="D567" s="211" t="s">
        <v>257</v>
      </c>
      <c r="E567" s="222" t="s">
        <v>35</v>
      </c>
      <c r="F567" s="223" t="s">
        <v>1018</v>
      </c>
      <c r="G567" s="221"/>
      <c r="H567" s="224">
        <v>1.43</v>
      </c>
      <c r="I567" s="225"/>
      <c r="J567" s="221"/>
      <c r="K567" s="221"/>
      <c r="L567" s="226"/>
      <c r="M567" s="227"/>
      <c r="N567" s="228"/>
      <c r="O567" s="228"/>
      <c r="P567" s="228"/>
      <c r="Q567" s="228"/>
      <c r="R567" s="228"/>
      <c r="S567" s="228"/>
      <c r="T567" s="229"/>
      <c r="AT567" s="230" t="s">
        <v>257</v>
      </c>
      <c r="AU567" s="230" t="s">
        <v>89</v>
      </c>
      <c r="AV567" s="12" t="s">
        <v>89</v>
      </c>
      <c r="AW567" s="12" t="s">
        <v>42</v>
      </c>
      <c r="AX567" s="12" t="s">
        <v>79</v>
      </c>
      <c r="AY567" s="230" t="s">
        <v>146</v>
      </c>
    </row>
    <row r="568" spans="2:65" s="12" customFormat="1" ht="13.5">
      <c r="B568" s="220"/>
      <c r="C568" s="221"/>
      <c r="D568" s="211" t="s">
        <v>257</v>
      </c>
      <c r="E568" s="222" t="s">
        <v>35</v>
      </c>
      <c r="F568" s="223" t="s">
        <v>1019</v>
      </c>
      <c r="G568" s="221"/>
      <c r="H568" s="224">
        <v>3.83</v>
      </c>
      <c r="I568" s="225"/>
      <c r="J568" s="221"/>
      <c r="K568" s="221"/>
      <c r="L568" s="226"/>
      <c r="M568" s="227"/>
      <c r="N568" s="228"/>
      <c r="O568" s="228"/>
      <c r="P568" s="228"/>
      <c r="Q568" s="228"/>
      <c r="R568" s="228"/>
      <c r="S568" s="228"/>
      <c r="T568" s="229"/>
      <c r="AT568" s="230" t="s">
        <v>257</v>
      </c>
      <c r="AU568" s="230" t="s">
        <v>89</v>
      </c>
      <c r="AV568" s="12" t="s">
        <v>89</v>
      </c>
      <c r="AW568" s="12" t="s">
        <v>42</v>
      </c>
      <c r="AX568" s="12" t="s">
        <v>79</v>
      </c>
      <c r="AY568" s="230" t="s">
        <v>146</v>
      </c>
    </row>
    <row r="569" spans="2:65" s="14" customFormat="1" ht="13.5">
      <c r="B569" s="242"/>
      <c r="C569" s="243"/>
      <c r="D569" s="211" t="s">
        <v>257</v>
      </c>
      <c r="E569" s="244" t="s">
        <v>35</v>
      </c>
      <c r="F569" s="245" t="s">
        <v>278</v>
      </c>
      <c r="G569" s="243"/>
      <c r="H569" s="246">
        <v>19.457999999999998</v>
      </c>
      <c r="I569" s="247"/>
      <c r="J569" s="243"/>
      <c r="K569" s="243"/>
      <c r="L569" s="248"/>
      <c r="M569" s="249"/>
      <c r="N569" s="250"/>
      <c r="O569" s="250"/>
      <c r="P569" s="250"/>
      <c r="Q569" s="250"/>
      <c r="R569" s="250"/>
      <c r="S569" s="250"/>
      <c r="T569" s="251"/>
      <c r="AT569" s="252" t="s">
        <v>257</v>
      </c>
      <c r="AU569" s="252" t="s">
        <v>89</v>
      </c>
      <c r="AV569" s="14" t="s">
        <v>151</v>
      </c>
      <c r="AW569" s="14" t="s">
        <v>42</v>
      </c>
      <c r="AX569" s="14" t="s">
        <v>87</v>
      </c>
      <c r="AY569" s="252" t="s">
        <v>146</v>
      </c>
    </row>
    <row r="570" spans="2:65" s="1" customFormat="1" ht="16.5" customHeight="1">
      <c r="B570" s="42"/>
      <c r="C570" s="184" t="s">
        <v>1020</v>
      </c>
      <c r="D570" s="184" t="s">
        <v>147</v>
      </c>
      <c r="E570" s="185" t="s">
        <v>1021</v>
      </c>
      <c r="F570" s="186" t="s">
        <v>1022</v>
      </c>
      <c r="G570" s="187" t="s">
        <v>207</v>
      </c>
      <c r="H570" s="188">
        <v>159.458</v>
      </c>
      <c r="I570" s="189"/>
      <c r="J570" s="190">
        <f>ROUND(I570*H570,2)</f>
        <v>0</v>
      </c>
      <c r="K570" s="186" t="s">
        <v>255</v>
      </c>
      <c r="L570" s="62"/>
      <c r="M570" s="191" t="s">
        <v>35</v>
      </c>
      <c r="N570" s="192" t="s">
        <v>50</v>
      </c>
      <c r="O570" s="43"/>
      <c r="P570" s="193">
        <f>O570*H570</f>
        <v>0</v>
      </c>
      <c r="Q570" s="193">
        <v>2.9999999999999997E-4</v>
      </c>
      <c r="R570" s="193">
        <f>Q570*H570</f>
        <v>4.7837399999999995E-2</v>
      </c>
      <c r="S570" s="193">
        <v>0</v>
      </c>
      <c r="T570" s="194">
        <f>S570*H570</f>
        <v>0</v>
      </c>
      <c r="AR570" s="24" t="s">
        <v>177</v>
      </c>
      <c r="AT570" s="24" t="s">
        <v>147</v>
      </c>
      <c r="AU570" s="24" t="s">
        <v>89</v>
      </c>
      <c r="AY570" s="24" t="s">
        <v>146</v>
      </c>
      <c r="BE570" s="195">
        <f>IF(N570="základní",J570,0)</f>
        <v>0</v>
      </c>
      <c r="BF570" s="195">
        <f>IF(N570="snížená",J570,0)</f>
        <v>0</v>
      </c>
      <c r="BG570" s="195">
        <f>IF(N570="zákl. přenesená",J570,0)</f>
        <v>0</v>
      </c>
      <c r="BH570" s="195">
        <f>IF(N570="sníž. přenesená",J570,0)</f>
        <v>0</v>
      </c>
      <c r="BI570" s="195">
        <f>IF(N570="nulová",J570,0)</f>
        <v>0</v>
      </c>
      <c r="BJ570" s="24" t="s">
        <v>87</v>
      </c>
      <c r="BK570" s="195">
        <f>ROUND(I570*H570,2)</f>
        <v>0</v>
      </c>
      <c r="BL570" s="24" t="s">
        <v>177</v>
      </c>
      <c r="BM570" s="24" t="s">
        <v>1023</v>
      </c>
    </row>
    <row r="571" spans="2:65" s="11" customFormat="1" ht="13.5">
      <c r="B571" s="209"/>
      <c r="C571" s="210"/>
      <c r="D571" s="211" t="s">
        <v>257</v>
      </c>
      <c r="E571" s="212" t="s">
        <v>35</v>
      </c>
      <c r="F571" s="213" t="s">
        <v>294</v>
      </c>
      <c r="G571" s="210"/>
      <c r="H571" s="212" t="s">
        <v>35</v>
      </c>
      <c r="I571" s="214"/>
      <c r="J571" s="210"/>
      <c r="K571" s="210"/>
      <c r="L571" s="215"/>
      <c r="M571" s="216"/>
      <c r="N571" s="217"/>
      <c r="O571" s="217"/>
      <c r="P571" s="217"/>
      <c r="Q571" s="217"/>
      <c r="R571" s="217"/>
      <c r="S571" s="217"/>
      <c r="T571" s="218"/>
      <c r="AT571" s="219" t="s">
        <v>257</v>
      </c>
      <c r="AU571" s="219" t="s">
        <v>89</v>
      </c>
      <c r="AV571" s="11" t="s">
        <v>87</v>
      </c>
      <c r="AW571" s="11" t="s">
        <v>42</v>
      </c>
      <c r="AX571" s="11" t="s">
        <v>79</v>
      </c>
      <c r="AY571" s="219" t="s">
        <v>146</v>
      </c>
    </row>
    <row r="572" spans="2:65" s="12" customFormat="1" ht="13.5">
      <c r="B572" s="220"/>
      <c r="C572" s="221"/>
      <c r="D572" s="211" t="s">
        <v>257</v>
      </c>
      <c r="E572" s="222" t="s">
        <v>35</v>
      </c>
      <c r="F572" s="223" t="s">
        <v>1024</v>
      </c>
      <c r="G572" s="221"/>
      <c r="H572" s="224">
        <v>4.7880000000000003</v>
      </c>
      <c r="I572" s="225"/>
      <c r="J572" s="221"/>
      <c r="K572" s="221"/>
      <c r="L572" s="226"/>
      <c r="M572" s="227"/>
      <c r="N572" s="228"/>
      <c r="O572" s="228"/>
      <c r="P572" s="228"/>
      <c r="Q572" s="228"/>
      <c r="R572" s="228"/>
      <c r="S572" s="228"/>
      <c r="T572" s="229"/>
      <c r="AT572" s="230" t="s">
        <v>257</v>
      </c>
      <c r="AU572" s="230" t="s">
        <v>89</v>
      </c>
      <c r="AV572" s="12" t="s">
        <v>89</v>
      </c>
      <c r="AW572" s="12" t="s">
        <v>42</v>
      </c>
      <c r="AX572" s="12" t="s">
        <v>79</v>
      </c>
      <c r="AY572" s="230" t="s">
        <v>146</v>
      </c>
    </row>
    <row r="573" spans="2:65" s="12" customFormat="1" ht="13.5">
      <c r="B573" s="220"/>
      <c r="C573" s="221"/>
      <c r="D573" s="211" t="s">
        <v>257</v>
      </c>
      <c r="E573" s="222" t="s">
        <v>35</v>
      </c>
      <c r="F573" s="223" t="s">
        <v>1025</v>
      </c>
      <c r="G573" s="221"/>
      <c r="H573" s="224">
        <v>30.93</v>
      </c>
      <c r="I573" s="225"/>
      <c r="J573" s="221"/>
      <c r="K573" s="221"/>
      <c r="L573" s="226"/>
      <c r="M573" s="227"/>
      <c r="N573" s="228"/>
      <c r="O573" s="228"/>
      <c r="P573" s="228"/>
      <c r="Q573" s="228"/>
      <c r="R573" s="228"/>
      <c r="S573" s="228"/>
      <c r="T573" s="229"/>
      <c r="AT573" s="230" t="s">
        <v>257</v>
      </c>
      <c r="AU573" s="230" t="s">
        <v>89</v>
      </c>
      <c r="AV573" s="12" t="s">
        <v>89</v>
      </c>
      <c r="AW573" s="12" t="s">
        <v>42</v>
      </c>
      <c r="AX573" s="12" t="s">
        <v>79</v>
      </c>
      <c r="AY573" s="230" t="s">
        <v>146</v>
      </c>
    </row>
    <row r="574" spans="2:65" s="11" customFormat="1" ht="13.5">
      <c r="B574" s="209"/>
      <c r="C574" s="210"/>
      <c r="D574" s="211" t="s">
        <v>257</v>
      </c>
      <c r="E574" s="212" t="s">
        <v>35</v>
      </c>
      <c r="F574" s="213" t="s">
        <v>297</v>
      </c>
      <c r="G574" s="210"/>
      <c r="H574" s="212" t="s">
        <v>35</v>
      </c>
      <c r="I574" s="214"/>
      <c r="J574" s="210"/>
      <c r="K574" s="210"/>
      <c r="L574" s="215"/>
      <c r="M574" s="216"/>
      <c r="N574" s="217"/>
      <c r="O574" s="217"/>
      <c r="P574" s="217"/>
      <c r="Q574" s="217"/>
      <c r="R574" s="217"/>
      <c r="S574" s="217"/>
      <c r="T574" s="218"/>
      <c r="AT574" s="219" t="s">
        <v>257</v>
      </c>
      <c r="AU574" s="219" t="s">
        <v>89</v>
      </c>
      <c r="AV574" s="11" t="s">
        <v>87</v>
      </c>
      <c r="AW574" s="11" t="s">
        <v>42</v>
      </c>
      <c r="AX574" s="11" t="s">
        <v>79</v>
      </c>
      <c r="AY574" s="219" t="s">
        <v>146</v>
      </c>
    </row>
    <row r="575" spans="2:65" s="12" customFormat="1" ht="13.5">
      <c r="B575" s="220"/>
      <c r="C575" s="221"/>
      <c r="D575" s="211" t="s">
        <v>257</v>
      </c>
      <c r="E575" s="222" t="s">
        <v>35</v>
      </c>
      <c r="F575" s="223" t="s">
        <v>1026</v>
      </c>
      <c r="G575" s="221"/>
      <c r="H575" s="224">
        <v>0</v>
      </c>
      <c r="I575" s="225"/>
      <c r="J575" s="221"/>
      <c r="K575" s="221"/>
      <c r="L575" s="226"/>
      <c r="M575" s="227"/>
      <c r="N575" s="228"/>
      <c r="O575" s="228"/>
      <c r="P575" s="228"/>
      <c r="Q575" s="228"/>
      <c r="R575" s="228"/>
      <c r="S575" s="228"/>
      <c r="T575" s="229"/>
      <c r="AT575" s="230" t="s">
        <v>257</v>
      </c>
      <c r="AU575" s="230" t="s">
        <v>89</v>
      </c>
      <c r="AV575" s="12" t="s">
        <v>89</v>
      </c>
      <c r="AW575" s="12" t="s">
        <v>42</v>
      </c>
      <c r="AX575" s="12" t="s">
        <v>79</v>
      </c>
      <c r="AY575" s="230" t="s">
        <v>146</v>
      </c>
    </row>
    <row r="576" spans="2:65" s="12" customFormat="1" ht="13.5">
      <c r="B576" s="220"/>
      <c r="C576" s="221"/>
      <c r="D576" s="211" t="s">
        <v>257</v>
      </c>
      <c r="E576" s="222" t="s">
        <v>35</v>
      </c>
      <c r="F576" s="223" t="s">
        <v>1027</v>
      </c>
      <c r="G576" s="221"/>
      <c r="H576" s="224">
        <v>35.58</v>
      </c>
      <c r="I576" s="225"/>
      <c r="J576" s="221"/>
      <c r="K576" s="221"/>
      <c r="L576" s="226"/>
      <c r="M576" s="227"/>
      <c r="N576" s="228"/>
      <c r="O576" s="228"/>
      <c r="P576" s="228"/>
      <c r="Q576" s="228"/>
      <c r="R576" s="228"/>
      <c r="S576" s="228"/>
      <c r="T576" s="229"/>
      <c r="AT576" s="230" t="s">
        <v>257</v>
      </c>
      <c r="AU576" s="230" t="s">
        <v>89</v>
      </c>
      <c r="AV576" s="12" t="s">
        <v>89</v>
      </c>
      <c r="AW576" s="12" t="s">
        <v>42</v>
      </c>
      <c r="AX576" s="12" t="s">
        <v>79</v>
      </c>
      <c r="AY576" s="230" t="s">
        <v>146</v>
      </c>
    </row>
    <row r="577" spans="2:65" s="12" customFormat="1" ht="13.5">
      <c r="B577" s="220"/>
      <c r="C577" s="221"/>
      <c r="D577" s="211" t="s">
        <v>257</v>
      </c>
      <c r="E577" s="222" t="s">
        <v>35</v>
      </c>
      <c r="F577" s="223" t="s">
        <v>1028</v>
      </c>
      <c r="G577" s="221"/>
      <c r="H577" s="224">
        <v>20.96</v>
      </c>
      <c r="I577" s="225"/>
      <c r="J577" s="221"/>
      <c r="K577" s="221"/>
      <c r="L577" s="226"/>
      <c r="M577" s="227"/>
      <c r="N577" s="228"/>
      <c r="O577" s="228"/>
      <c r="P577" s="228"/>
      <c r="Q577" s="228"/>
      <c r="R577" s="228"/>
      <c r="S577" s="228"/>
      <c r="T577" s="229"/>
      <c r="AT577" s="230" t="s">
        <v>257</v>
      </c>
      <c r="AU577" s="230" t="s">
        <v>89</v>
      </c>
      <c r="AV577" s="12" t="s">
        <v>89</v>
      </c>
      <c r="AW577" s="12" t="s">
        <v>42</v>
      </c>
      <c r="AX577" s="12" t="s">
        <v>79</v>
      </c>
      <c r="AY577" s="230" t="s">
        <v>146</v>
      </c>
    </row>
    <row r="578" spans="2:65" s="11" customFormat="1" ht="13.5">
      <c r="B578" s="209"/>
      <c r="C578" s="210"/>
      <c r="D578" s="211" t="s">
        <v>257</v>
      </c>
      <c r="E578" s="212" t="s">
        <v>35</v>
      </c>
      <c r="F578" s="213" t="s">
        <v>301</v>
      </c>
      <c r="G578" s="210"/>
      <c r="H578" s="212" t="s">
        <v>35</v>
      </c>
      <c r="I578" s="214"/>
      <c r="J578" s="210"/>
      <c r="K578" s="210"/>
      <c r="L578" s="215"/>
      <c r="M578" s="216"/>
      <c r="N578" s="217"/>
      <c r="O578" s="217"/>
      <c r="P578" s="217"/>
      <c r="Q578" s="217"/>
      <c r="R578" s="217"/>
      <c r="S578" s="217"/>
      <c r="T578" s="218"/>
      <c r="AT578" s="219" t="s">
        <v>257</v>
      </c>
      <c r="AU578" s="219" t="s">
        <v>89</v>
      </c>
      <c r="AV578" s="11" t="s">
        <v>87</v>
      </c>
      <c r="AW578" s="11" t="s">
        <v>42</v>
      </c>
      <c r="AX578" s="11" t="s">
        <v>79</v>
      </c>
      <c r="AY578" s="219" t="s">
        <v>146</v>
      </c>
    </row>
    <row r="579" spans="2:65" s="12" customFormat="1" ht="13.5">
      <c r="B579" s="220"/>
      <c r="C579" s="221"/>
      <c r="D579" s="211" t="s">
        <v>257</v>
      </c>
      <c r="E579" s="222" t="s">
        <v>35</v>
      </c>
      <c r="F579" s="223" t="s">
        <v>1029</v>
      </c>
      <c r="G579" s="221"/>
      <c r="H579" s="224">
        <v>0</v>
      </c>
      <c r="I579" s="225"/>
      <c r="J579" s="221"/>
      <c r="K579" s="221"/>
      <c r="L579" s="226"/>
      <c r="M579" s="227"/>
      <c r="N579" s="228"/>
      <c r="O579" s="228"/>
      <c r="P579" s="228"/>
      <c r="Q579" s="228"/>
      <c r="R579" s="228"/>
      <c r="S579" s="228"/>
      <c r="T579" s="229"/>
      <c r="AT579" s="230" t="s">
        <v>257</v>
      </c>
      <c r="AU579" s="230" t="s">
        <v>89</v>
      </c>
      <c r="AV579" s="12" t="s">
        <v>89</v>
      </c>
      <c r="AW579" s="12" t="s">
        <v>42</v>
      </c>
      <c r="AX579" s="12" t="s">
        <v>79</v>
      </c>
      <c r="AY579" s="230" t="s">
        <v>146</v>
      </c>
    </row>
    <row r="580" spans="2:65" s="12" customFormat="1" ht="13.5">
      <c r="B580" s="220"/>
      <c r="C580" s="221"/>
      <c r="D580" s="211" t="s">
        <v>257</v>
      </c>
      <c r="E580" s="222" t="s">
        <v>35</v>
      </c>
      <c r="F580" s="223" t="s">
        <v>1030</v>
      </c>
      <c r="G580" s="221"/>
      <c r="H580" s="224">
        <v>13.43</v>
      </c>
      <c r="I580" s="225"/>
      <c r="J580" s="221"/>
      <c r="K580" s="221"/>
      <c r="L580" s="226"/>
      <c r="M580" s="227"/>
      <c r="N580" s="228"/>
      <c r="O580" s="228"/>
      <c r="P580" s="228"/>
      <c r="Q580" s="228"/>
      <c r="R580" s="228"/>
      <c r="S580" s="228"/>
      <c r="T580" s="229"/>
      <c r="AT580" s="230" t="s">
        <v>257</v>
      </c>
      <c r="AU580" s="230" t="s">
        <v>89</v>
      </c>
      <c r="AV580" s="12" t="s">
        <v>89</v>
      </c>
      <c r="AW580" s="12" t="s">
        <v>42</v>
      </c>
      <c r="AX580" s="12" t="s">
        <v>79</v>
      </c>
      <c r="AY580" s="230" t="s">
        <v>146</v>
      </c>
    </row>
    <row r="581" spans="2:65" s="12" customFormat="1" ht="13.5">
      <c r="B581" s="220"/>
      <c r="C581" s="221"/>
      <c r="D581" s="211" t="s">
        <v>257</v>
      </c>
      <c r="E581" s="222" t="s">
        <v>35</v>
      </c>
      <c r="F581" s="223" t="s">
        <v>1031</v>
      </c>
      <c r="G581" s="221"/>
      <c r="H581" s="224">
        <v>0</v>
      </c>
      <c r="I581" s="225"/>
      <c r="J581" s="221"/>
      <c r="K581" s="221"/>
      <c r="L581" s="226"/>
      <c r="M581" s="227"/>
      <c r="N581" s="228"/>
      <c r="O581" s="228"/>
      <c r="P581" s="228"/>
      <c r="Q581" s="228"/>
      <c r="R581" s="228"/>
      <c r="S581" s="228"/>
      <c r="T581" s="229"/>
      <c r="AT581" s="230" t="s">
        <v>257</v>
      </c>
      <c r="AU581" s="230" t="s">
        <v>89</v>
      </c>
      <c r="AV581" s="12" t="s">
        <v>89</v>
      </c>
      <c r="AW581" s="12" t="s">
        <v>42</v>
      </c>
      <c r="AX581" s="12" t="s">
        <v>79</v>
      </c>
      <c r="AY581" s="230" t="s">
        <v>146</v>
      </c>
    </row>
    <row r="582" spans="2:65" s="12" customFormat="1" ht="13.5">
      <c r="B582" s="220"/>
      <c r="C582" s="221"/>
      <c r="D582" s="211" t="s">
        <v>257</v>
      </c>
      <c r="E582" s="222" t="s">
        <v>35</v>
      </c>
      <c r="F582" s="223" t="s">
        <v>1032</v>
      </c>
      <c r="G582" s="221"/>
      <c r="H582" s="224">
        <v>9.16</v>
      </c>
      <c r="I582" s="225"/>
      <c r="J582" s="221"/>
      <c r="K582" s="221"/>
      <c r="L582" s="226"/>
      <c r="M582" s="227"/>
      <c r="N582" s="228"/>
      <c r="O582" s="228"/>
      <c r="P582" s="228"/>
      <c r="Q582" s="228"/>
      <c r="R582" s="228"/>
      <c r="S582" s="228"/>
      <c r="T582" s="229"/>
      <c r="AT582" s="230" t="s">
        <v>257</v>
      </c>
      <c r="AU582" s="230" t="s">
        <v>89</v>
      </c>
      <c r="AV582" s="12" t="s">
        <v>89</v>
      </c>
      <c r="AW582" s="12" t="s">
        <v>42</v>
      </c>
      <c r="AX582" s="12" t="s">
        <v>79</v>
      </c>
      <c r="AY582" s="230" t="s">
        <v>146</v>
      </c>
    </row>
    <row r="583" spans="2:65" s="12" customFormat="1" ht="13.5">
      <c r="B583" s="220"/>
      <c r="C583" s="221"/>
      <c r="D583" s="211" t="s">
        <v>257</v>
      </c>
      <c r="E583" s="222" t="s">
        <v>35</v>
      </c>
      <c r="F583" s="223" t="s">
        <v>1033</v>
      </c>
      <c r="G583" s="221"/>
      <c r="H583" s="224">
        <v>10.96</v>
      </c>
      <c r="I583" s="225"/>
      <c r="J583" s="221"/>
      <c r="K583" s="221"/>
      <c r="L583" s="226"/>
      <c r="M583" s="227"/>
      <c r="N583" s="228"/>
      <c r="O583" s="228"/>
      <c r="P583" s="228"/>
      <c r="Q583" s="228"/>
      <c r="R583" s="228"/>
      <c r="S583" s="228"/>
      <c r="T583" s="229"/>
      <c r="AT583" s="230" t="s">
        <v>257</v>
      </c>
      <c r="AU583" s="230" t="s">
        <v>89</v>
      </c>
      <c r="AV583" s="12" t="s">
        <v>89</v>
      </c>
      <c r="AW583" s="12" t="s">
        <v>42</v>
      </c>
      <c r="AX583" s="12" t="s">
        <v>79</v>
      </c>
      <c r="AY583" s="230" t="s">
        <v>146</v>
      </c>
    </row>
    <row r="584" spans="2:65" s="12" customFormat="1" ht="13.5">
      <c r="B584" s="220"/>
      <c r="C584" s="221"/>
      <c r="D584" s="211" t="s">
        <v>257</v>
      </c>
      <c r="E584" s="222" t="s">
        <v>35</v>
      </c>
      <c r="F584" s="223" t="s">
        <v>1034</v>
      </c>
      <c r="G584" s="221"/>
      <c r="H584" s="224">
        <v>4.7</v>
      </c>
      <c r="I584" s="225"/>
      <c r="J584" s="221"/>
      <c r="K584" s="221"/>
      <c r="L584" s="226"/>
      <c r="M584" s="227"/>
      <c r="N584" s="228"/>
      <c r="O584" s="228"/>
      <c r="P584" s="228"/>
      <c r="Q584" s="228"/>
      <c r="R584" s="228"/>
      <c r="S584" s="228"/>
      <c r="T584" s="229"/>
      <c r="AT584" s="230" t="s">
        <v>257</v>
      </c>
      <c r="AU584" s="230" t="s">
        <v>89</v>
      </c>
      <c r="AV584" s="12" t="s">
        <v>89</v>
      </c>
      <c r="AW584" s="12" t="s">
        <v>42</v>
      </c>
      <c r="AX584" s="12" t="s">
        <v>79</v>
      </c>
      <c r="AY584" s="230" t="s">
        <v>146</v>
      </c>
    </row>
    <row r="585" spans="2:65" s="12" customFormat="1" ht="13.5">
      <c r="B585" s="220"/>
      <c r="C585" s="221"/>
      <c r="D585" s="211" t="s">
        <v>257</v>
      </c>
      <c r="E585" s="222" t="s">
        <v>35</v>
      </c>
      <c r="F585" s="223" t="s">
        <v>1035</v>
      </c>
      <c r="G585" s="221"/>
      <c r="H585" s="224">
        <v>6.59</v>
      </c>
      <c r="I585" s="225"/>
      <c r="J585" s="221"/>
      <c r="K585" s="221"/>
      <c r="L585" s="226"/>
      <c r="M585" s="227"/>
      <c r="N585" s="228"/>
      <c r="O585" s="228"/>
      <c r="P585" s="228"/>
      <c r="Q585" s="228"/>
      <c r="R585" s="228"/>
      <c r="S585" s="228"/>
      <c r="T585" s="229"/>
      <c r="AT585" s="230" t="s">
        <v>257</v>
      </c>
      <c r="AU585" s="230" t="s">
        <v>89</v>
      </c>
      <c r="AV585" s="12" t="s">
        <v>89</v>
      </c>
      <c r="AW585" s="12" t="s">
        <v>42</v>
      </c>
      <c r="AX585" s="12" t="s">
        <v>79</v>
      </c>
      <c r="AY585" s="230" t="s">
        <v>146</v>
      </c>
    </row>
    <row r="586" spans="2:65" s="12" customFormat="1" ht="13.5">
      <c r="B586" s="220"/>
      <c r="C586" s="221"/>
      <c r="D586" s="211" t="s">
        <v>257</v>
      </c>
      <c r="E586" s="222" t="s">
        <v>35</v>
      </c>
      <c r="F586" s="223" t="s">
        <v>1036</v>
      </c>
      <c r="G586" s="221"/>
      <c r="H586" s="224">
        <v>1.34</v>
      </c>
      <c r="I586" s="225"/>
      <c r="J586" s="221"/>
      <c r="K586" s="221"/>
      <c r="L586" s="226"/>
      <c r="M586" s="227"/>
      <c r="N586" s="228"/>
      <c r="O586" s="228"/>
      <c r="P586" s="228"/>
      <c r="Q586" s="228"/>
      <c r="R586" s="228"/>
      <c r="S586" s="228"/>
      <c r="T586" s="229"/>
      <c r="AT586" s="230" t="s">
        <v>257</v>
      </c>
      <c r="AU586" s="230" t="s">
        <v>89</v>
      </c>
      <c r="AV586" s="12" t="s">
        <v>89</v>
      </c>
      <c r="AW586" s="12" t="s">
        <v>42</v>
      </c>
      <c r="AX586" s="12" t="s">
        <v>79</v>
      </c>
      <c r="AY586" s="230" t="s">
        <v>146</v>
      </c>
    </row>
    <row r="587" spans="2:65" s="12" customFormat="1" ht="13.5">
      <c r="B587" s="220"/>
      <c r="C587" s="221"/>
      <c r="D587" s="211" t="s">
        <v>257</v>
      </c>
      <c r="E587" s="222" t="s">
        <v>35</v>
      </c>
      <c r="F587" s="223" t="s">
        <v>1037</v>
      </c>
      <c r="G587" s="221"/>
      <c r="H587" s="224">
        <v>3.37</v>
      </c>
      <c r="I587" s="225"/>
      <c r="J587" s="221"/>
      <c r="K587" s="221"/>
      <c r="L587" s="226"/>
      <c r="M587" s="227"/>
      <c r="N587" s="228"/>
      <c r="O587" s="228"/>
      <c r="P587" s="228"/>
      <c r="Q587" s="228"/>
      <c r="R587" s="228"/>
      <c r="S587" s="228"/>
      <c r="T587" s="229"/>
      <c r="AT587" s="230" t="s">
        <v>257</v>
      </c>
      <c r="AU587" s="230" t="s">
        <v>89</v>
      </c>
      <c r="AV587" s="12" t="s">
        <v>89</v>
      </c>
      <c r="AW587" s="12" t="s">
        <v>42</v>
      </c>
      <c r="AX587" s="12" t="s">
        <v>79</v>
      </c>
      <c r="AY587" s="230" t="s">
        <v>146</v>
      </c>
    </row>
    <row r="588" spans="2:65" s="12" customFormat="1" ht="13.5">
      <c r="B588" s="220"/>
      <c r="C588" s="221"/>
      <c r="D588" s="211" t="s">
        <v>257</v>
      </c>
      <c r="E588" s="222" t="s">
        <v>35</v>
      </c>
      <c r="F588" s="223" t="s">
        <v>1038</v>
      </c>
      <c r="G588" s="221"/>
      <c r="H588" s="224">
        <v>1.43</v>
      </c>
      <c r="I588" s="225"/>
      <c r="J588" s="221"/>
      <c r="K588" s="221"/>
      <c r="L588" s="226"/>
      <c r="M588" s="227"/>
      <c r="N588" s="228"/>
      <c r="O588" s="228"/>
      <c r="P588" s="228"/>
      <c r="Q588" s="228"/>
      <c r="R588" s="228"/>
      <c r="S588" s="228"/>
      <c r="T588" s="229"/>
      <c r="AT588" s="230" t="s">
        <v>257</v>
      </c>
      <c r="AU588" s="230" t="s">
        <v>89</v>
      </c>
      <c r="AV588" s="12" t="s">
        <v>89</v>
      </c>
      <c r="AW588" s="12" t="s">
        <v>42</v>
      </c>
      <c r="AX588" s="12" t="s">
        <v>79</v>
      </c>
      <c r="AY588" s="230" t="s">
        <v>146</v>
      </c>
    </row>
    <row r="589" spans="2:65" s="12" customFormat="1" ht="13.5">
      <c r="B589" s="220"/>
      <c r="C589" s="221"/>
      <c r="D589" s="211" t="s">
        <v>257</v>
      </c>
      <c r="E589" s="222" t="s">
        <v>35</v>
      </c>
      <c r="F589" s="223" t="s">
        <v>1039</v>
      </c>
      <c r="G589" s="221"/>
      <c r="H589" s="224">
        <v>12.39</v>
      </c>
      <c r="I589" s="225"/>
      <c r="J589" s="221"/>
      <c r="K589" s="221"/>
      <c r="L589" s="226"/>
      <c r="M589" s="227"/>
      <c r="N589" s="228"/>
      <c r="O589" s="228"/>
      <c r="P589" s="228"/>
      <c r="Q589" s="228"/>
      <c r="R589" s="228"/>
      <c r="S589" s="228"/>
      <c r="T589" s="229"/>
      <c r="AT589" s="230" t="s">
        <v>257</v>
      </c>
      <c r="AU589" s="230" t="s">
        <v>89</v>
      </c>
      <c r="AV589" s="12" t="s">
        <v>89</v>
      </c>
      <c r="AW589" s="12" t="s">
        <v>42</v>
      </c>
      <c r="AX589" s="12" t="s">
        <v>79</v>
      </c>
      <c r="AY589" s="230" t="s">
        <v>146</v>
      </c>
    </row>
    <row r="590" spans="2:65" s="12" customFormat="1" ht="13.5">
      <c r="B590" s="220"/>
      <c r="C590" s="221"/>
      <c r="D590" s="211" t="s">
        <v>257</v>
      </c>
      <c r="E590" s="222" t="s">
        <v>35</v>
      </c>
      <c r="F590" s="223" t="s">
        <v>1040</v>
      </c>
      <c r="G590" s="221"/>
      <c r="H590" s="224">
        <v>3.83</v>
      </c>
      <c r="I590" s="225"/>
      <c r="J590" s="221"/>
      <c r="K590" s="221"/>
      <c r="L590" s="226"/>
      <c r="M590" s="227"/>
      <c r="N590" s="228"/>
      <c r="O590" s="228"/>
      <c r="P590" s="228"/>
      <c r="Q590" s="228"/>
      <c r="R590" s="228"/>
      <c r="S590" s="228"/>
      <c r="T590" s="229"/>
      <c r="AT590" s="230" t="s">
        <v>257</v>
      </c>
      <c r="AU590" s="230" t="s">
        <v>89</v>
      </c>
      <c r="AV590" s="12" t="s">
        <v>89</v>
      </c>
      <c r="AW590" s="12" t="s">
        <v>42</v>
      </c>
      <c r="AX590" s="12" t="s">
        <v>79</v>
      </c>
      <c r="AY590" s="230" t="s">
        <v>146</v>
      </c>
    </row>
    <row r="591" spans="2:65" s="14" customFormat="1" ht="13.5">
      <c r="B591" s="242"/>
      <c r="C591" s="243"/>
      <c r="D591" s="211" t="s">
        <v>257</v>
      </c>
      <c r="E591" s="244" t="s">
        <v>35</v>
      </c>
      <c r="F591" s="245" t="s">
        <v>278</v>
      </c>
      <c r="G591" s="243"/>
      <c r="H591" s="246">
        <v>159.458</v>
      </c>
      <c r="I591" s="247"/>
      <c r="J591" s="243"/>
      <c r="K591" s="243"/>
      <c r="L591" s="248"/>
      <c r="M591" s="249"/>
      <c r="N591" s="250"/>
      <c r="O591" s="250"/>
      <c r="P591" s="250"/>
      <c r="Q591" s="250"/>
      <c r="R591" s="250"/>
      <c r="S591" s="250"/>
      <c r="T591" s="251"/>
      <c r="AT591" s="252" t="s">
        <v>257</v>
      </c>
      <c r="AU591" s="252" t="s">
        <v>89</v>
      </c>
      <c r="AV591" s="14" t="s">
        <v>151</v>
      </c>
      <c r="AW591" s="14" t="s">
        <v>42</v>
      </c>
      <c r="AX591" s="14" t="s">
        <v>87</v>
      </c>
      <c r="AY591" s="252" t="s">
        <v>146</v>
      </c>
    </row>
    <row r="592" spans="2:65" s="1" customFormat="1" ht="25.5" customHeight="1">
      <c r="B592" s="42"/>
      <c r="C592" s="184" t="s">
        <v>1041</v>
      </c>
      <c r="D592" s="184" t="s">
        <v>147</v>
      </c>
      <c r="E592" s="185" t="s">
        <v>1042</v>
      </c>
      <c r="F592" s="186" t="s">
        <v>1043</v>
      </c>
      <c r="G592" s="187" t="s">
        <v>281</v>
      </c>
      <c r="H592" s="188">
        <v>3.3250000000000002</v>
      </c>
      <c r="I592" s="189"/>
      <c r="J592" s="190">
        <f>ROUND(I592*H592,2)</f>
        <v>0</v>
      </c>
      <c r="K592" s="186" t="s">
        <v>255</v>
      </c>
      <c r="L592" s="62"/>
      <c r="M592" s="191" t="s">
        <v>35</v>
      </c>
      <c r="N592" s="192" t="s">
        <v>50</v>
      </c>
      <c r="O592" s="43"/>
      <c r="P592" s="193">
        <f>O592*H592</f>
        <v>0</v>
      </c>
      <c r="Q592" s="193">
        <v>0</v>
      </c>
      <c r="R592" s="193">
        <f>Q592*H592</f>
        <v>0</v>
      </c>
      <c r="S592" s="193">
        <v>0</v>
      </c>
      <c r="T592" s="194">
        <f>S592*H592</f>
        <v>0</v>
      </c>
      <c r="AR592" s="24" t="s">
        <v>177</v>
      </c>
      <c r="AT592" s="24" t="s">
        <v>147</v>
      </c>
      <c r="AU592" s="24" t="s">
        <v>89</v>
      </c>
      <c r="AY592" s="24" t="s">
        <v>146</v>
      </c>
      <c r="BE592" s="195">
        <f>IF(N592="základní",J592,0)</f>
        <v>0</v>
      </c>
      <c r="BF592" s="195">
        <f>IF(N592="snížená",J592,0)</f>
        <v>0</v>
      </c>
      <c r="BG592" s="195">
        <f>IF(N592="zákl. přenesená",J592,0)</f>
        <v>0</v>
      </c>
      <c r="BH592" s="195">
        <f>IF(N592="sníž. přenesená",J592,0)</f>
        <v>0</v>
      </c>
      <c r="BI592" s="195">
        <f>IF(N592="nulová",J592,0)</f>
        <v>0</v>
      </c>
      <c r="BJ592" s="24" t="s">
        <v>87</v>
      </c>
      <c r="BK592" s="195">
        <f>ROUND(I592*H592,2)</f>
        <v>0</v>
      </c>
      <c r="BL592" s="24" t="s">
        <v>177</v>
      </c>
      <c r="BM592" s="24" t="s">
        <v>1044</v>
      </c>
    </row>
    <row r="593" spans="2:65" s="1" customFormat="1" ht="25.5" customHeight="1">
      <c r="B593" s="42"/>
      <c r="C593" s="184" t="s">
        <v>1045</v>
      </c>
      <c r="D593" s="184" t="s">
        <v>147</v>
      </c>
      <c r="E593" s="185" t="s">
        <v>1046</v>
      </c>
      <c r="F593" s="186" t="s">
        <v>1047</v>
      </c>
      <c r="G593" s="187" t="s">
        <v>281</v>
      </c>
      <c r="H593" s="188">
        <v>3.3250000000000002</v>
      </c>
      <c r="I593" s="189"/>
      <c r="J593" s="190">
        <f>ROUND(I593*H593,2)</f>
        <v>0</v>
      </c>
      <c r="K593" s="186" t="s">
        <v>255</v>
      </c>
      <c r="L593" s="62"/>
      <c r="M593" s="191" t="s">
        <v>35</v>
      </c>
      <c r="N593" s="192" t="s">
        <v>50</v>
      </c>
      <c r="O593" s="43"/>
      <c r="P593" s="193">
        <f>O593*H593</f>
        <v>0</v>
      </c>
      <c r="Q593" s="193">
        <v>0</v>
      </c>
      <c r="R593" s="193">
        <f>Q593*H593</f>
        <v>0</v>
      </c>
      <c r="S593" s="193">
        <v>0</v>
      </c>
      <c r="T593" s="194">
        <f>S593*H593</f>
        <v>0</v>
      </c>
      <c r="AR593" s="24" t="s">
        <v>177</v>
      </c>
      <c r="AT593" s="24" t="s">
        <v>147</v>
      </c>
      <c r="AU593" s="24" t="s">
        <v>89</v>
      </c>
      <c r="AY593" s="24" t="s">
        <v>146</v>
      </c>
      <c r="BE593" s="195">
        <f>IF(N593="základní",J593,0)</f>
        <v>0</v>
      </c>
      <c r="BF593" s="195">
        <f>IF(N593="snížená",J593,0)</f>
        <v>0</v>
      </c>
      <c r="BG593" s="195">
        <f>IF(N593="zákl. přenesená",J593,0)</f>
        <v>0</v>
      </c>
      <c r="BH593" s="195">
        <f>IF(N593="sníž. přenesená",J593,0)</f>
        <v>0</v>
      </c>
      <c r="BI593" s="195">
        <f>IF(N593="nulová",J593,0)</f>
        <v>0</v>
      </c>
      <c r="BJ593" s="24" t="s">
        <v>87</v>
      </c>
      <c r="BK593" s="195">
        <f>ROUND(I593*H593,2)</f>
        <v>0</v>
      </c>
      <c r="BL593" s="24" t="s">
        <v>177</v>
      </c>
      <c r="BM593" s="24" t="s">
        <v>1048</v>
      </c>
    </row>
    <row r="594" spans="2:65" s="9" customFormat="1" ht="29.85" customHeight="1">
      <c r="B594" s="170"/>
      <c r="C594" s="171"/>
      <c r="D594" s="172" t="s">
        <v>78</v>
      </c>
      <c r="E594" s="207" t="s">
        <v>1049</v>
      </c>
      <c r="F594" s="207" t="s">
        <v>1050</v>
      </c>
      <c r="G594" s="171"/>
      <c r="H594" s="171"/>
      <c r="I594" s="174"/>
      <c r="J594" s="208">
        <f>BK594</f>
        <v>0</v>
      </c>
      <c r="K594" s="171"/>
      <c r="L594" s="176"/>
      <c r="M594" s="177"/>
      <c r="N594" s="178"/>
      <c r="O594" s="178"/>
      <c r="P594" s="179">
        <f>SUM(P595:P606)</f>
        <v>0</v>
      </c>
      <c r="Q594" s="178"/>
      <c r="R594" s="179">
        <f>SUM(R595:R606)</f>
        <v>6.631999999999999E-2</v>
      </c>
      <c r="S594" s="178"/>
      <c r="T594" s="180">
        <f>SUM(T595:T606)</f>
        <v>0</v>
      </c>
      <c r="AR594" s="181" t="s">
        <v>89</v>
      </c>
      <c r="AT594" s="182" t="s">
        <v>78</v>
      </c>
      <c r="AU594" s="182" t="s">
        <v>87</v>
      </c>
      <c r="AY594" s="181" t="s">
        <v>146</v>
      </c>
      <c r="BK594" s="183">
        <f>SUM(BK595:BK606)</f>
        <v>0</v>
      </c>
    </row>
    <row r="595" spans="2:65" s="1" customFormat="1" ht="25.5" customHeight="1">
      <c r="B595" s="42"/>
      <c r="C595" s="184" t="s">
        <v>1051</v>
      </c>
      <c r="D595" s="184" t="s">
        <v>147</v>
      </c>
      <c r="E595" s="185" t="s">
        <v>1052</v>
      </c>
      <c r="F595" s="186" t="s">
        <v>1053</v>
      </c>
      <c r="G595" s="187" t="s">
        <v>207</v>
      </c>
      <c r="H595" s="188">
        <v>16.579999999999998</v>
      </c>
      <c r="I595" s="189"/>
      <c r="J595" s="190">
        <f>ROUND(I595*H595,2)</f>
        <v>0</v>
      </c>
      <c r="K595" s="186" t="s">
        <v>35</v>
      </c>
      <c r="L595" s="62"/>
      <c r="M595" s="191" t="s">
        <v>35</v>
      </c>
      <c r="N595" s="192" t="s">
        <v>50</v>
      </c>
      <c r="O595" s="43"/>
      <c r="P595" s="193">
        <f>O595*H595</f>
        <v>0</v>
      </c>
      <c r="Q595" s="193">
        <v>4.0000000000000001E-3</v>
      </c>
      <c r="R595" s="193">
        <f>Q595*H595</f>
        <v>6.631999999999999E-2</v>
      </c>
      <c r="S595" s="193">
        <v>0</v>
      </c>
      <c r="T595" s="194">
        <f>S595*H595</f>
        <v>0</v>
      </c>
      <c r="AR595" s="24" t="s">
        <v>177</v>
      </c>
      <c r="AT595" s="24" t="s">
        <v>147</v>
      </c>
      <c r="AU595" s="24" t="s">
        <v>89</v>
      </c>
      <c r="AY595" s="24" t="s">
        <v>146</v>
      </c>
      <c r="BE595" s="195">
        <f>IF(N595="základní",J595,0)</f>
        <v>0</v>
      </c>
      <c r="BF595" s="195">
        <f>IF(N595="snížená",J595,0)</f>
        <v>0</v>
      </c>
      <c r="BG595" s="195">
        <f>IF(N595="zákl. přenesená",J595,0)</f>
        <v>0</v>
      </c>
      <c r="BH595" s="195">
        <f>IF(N595="sníž. přenesená",J595,0)</f>
        <v>0</v>
      </c>
      <c r="BI595" s="195">
        <f>IF(N595="nulová",J595,0)</f>
        <v>0</v>
      </c>
      <c r="BJ595" s="24" t="s">
        <v>87</v>
      </c>
      <c r="BK595" s="195">
        <f>ROUND(I595*H595,2)</f>
        <v>0</v>
      </c>
      <c r="BL595" s="24" t="s">
        <v>177</v>
      </c>
      <c r="BM595" s="24" t="s">
        <v>1054</v>
      </c>
    </row>
    <row r="596" spans="2:65" s="11" customFormat="1" ht="13.5">
      <c r="B596" s="209"/>
      <c r="C596" s="210"/>
      <c r="D596" s="211" t="s">
        <v>257</v>
      </c>
      <c r="E596" s="212" t="s">
        <v>35</v>
      </c>
      <c r="F596" s="213" t="s">
        <v>294</v>
      </c>
      <c r="G596" s="210"/>
      <c r="H596" s="212" t="s">
        <v>35</v>
      </c>
      <c r="I596" s="214"/>
      <c r="J596" s="210"/>
      <c r="K596" s="210"/>
      <c r="L596" s="215"/>
      <c r="M596" s="216"/>
      <c r="N596" s="217"/>
      <c r="O596" s="217"/>
      <c r="P596" s="217"/>
      <c r="Q596" s="217"/>
      <c r="R596" s="217"/>
      <c r="S596" s="217"/>
      <c r="T596" s="218"/>
      <c r="AT596" s="219" t="s">
        <v>257</v>
      </c>
      <c r="AU596" s="219" t="s">
        <v>89</v>
      </c>
      <c r="AV596" s="11" t="s">
        <v>87</v>
      </c>
      <c r="AW596" s="11" t="s">
        <v>42</v>
      </c>
      <c r="AX596" s="11" t="s">
        <v>79</v>
      </c>
      <c r="AY596" s="219" t="s">
        <v>146</v>
      </c>
    </row>
    <row r="597" spans="2:65" s="12" customFormat="1" ht="13.5">
      <c r="B597" s="220"/>
      <c r="C597" s="221"/>
      <c r="D597" s="211" t="s">
        <v>257</v>
      </c>
      <c r="E597" s="222" t="s">
        <v>35</v>
      </c>
      <c r="F597" s="223" t="s">
        <v>1055</v>
      </c>
      <c r="G597" s="221"/>
      <c r="H597" s="224">
        <v>14.05</v>
      </c>
      <c r="I597" s="225"/>
      <c r="J597" s="221"/>
      <c r="K597" s="221"/>
      <c r="L597" s="226"/>
      <c r="M597" s="227"/>
      <c r="N597" s="228"/>
      <c r="O597" s="228"/>
      <c r="P597" s="228"/>
      <c r="Q597" s="228"/>
      <c r="R597" s="228"/>
      <c r="S597" s="228"/>
      <c r="T597" s="229"/>
      <c r="AT597" s="230" t="s">
        <v>257</v>
      </c>
      <c r="AU597" s="230" t="s">
        <v>89</v>
      </c>
      <c r="AV597" s="12" t="s">
        <v>89</v>
      </c>
      <c r="AW597" s="12" t="s">
        <v>42</v>
      </c>
      <c r="AX597" s="12" t="s">
        <v>79</v>
      </c>
      <c r="AY597" s="230" t="s">
        <v>146</v>
      </c>
    </row>
    <row r="598" spans="2:65" s="12" customFormat="1" ht="13.5">
      <c r="B598" s="220"/>
      <c r="C598" s="221"/>
      <c r="D598" s="211" t="s">
        <v>257</v>
      </c>
      <c r="E598" s="222" t="s">
        <v>35</v>
      </c>
      <c r="F598" s="223" t="s">
        <v>1056</v>
      </c>
      <c r="G598" s="221"/>
      <c r="H598" s="224">
        <v>2.5299999999999998</v>
      </c>
      <c r="I598" s="225"/>
      <c r="J598" s="221"/>
      <c r="K598" s="221"/>
      <c r="L598" s="226"/>
      <c r="M598" s="227"/>
      <c r="N598" s="228"/>
      <c r="O598" s="228"/>
      <c r="P598" s="228"/>
      <c r="Q598" s="228"/>
      <c r="R598" s="228"/>
      <c r="S598" s="228"/>
      <c r="T598" s="229"/>
      <c r="AT598" s="230" t="s">
        <v>257</v>
      </c>
      <c r="AU598" s="230" t="s">
        <v>89</v>
      </c>
      <c r="AV598" s="12" t="s">
        <v>89</v>
      </c>
      <c r="AW598" s="12" t="s">
        <v>42</v>
      </c>
      <c r="AX598" s="12" t="s">
        <v>79</v>
      </c>
      <c r="AY598" s="230" t="s">
        <v>146</v>
      </c>
    </row>
    <row r="599" spans="2:65" s="14" customFormat="1" ht="13.5">
      <c r="B599" s="242"/>
      <c r="C599" s="243"/>
      <c r="D599" s="211" t="s">
        <v>257</v>
      </c>
      <c r="E599" s="244" t="s">
        <v>35</v>
      </c>
      <c r="F599" s="245" t="s">
        <v>278</v>
      </c>
      <c r="G599" s="243"/>
      <c r="H599" s="246">
        <v>16.579999999999998</v>
      </c>
      <c r="I599" s="247"/>
      <c r="J599" s="243"/>
      <c r="K599" s="243"/>
      <c r="L599" s="248"/>
      <c r="M599" s="249"/>
      <c r="N599" s="250"/>
      <c r="O599" s="250"/>
      <c r="P599" s="250"/>
      <c r="Q599" s="250"/>
      <c r="R599" s="250"/>
      <c r="S599" s="250"/>
      <c r="T599" s="251"/>
      <c r="AT599" s="252" t="s">
        <v>257</v>
      </c>
      <c r="AU599" s="252" t="s">
        <v>89</v>
      </c>
      <c r="AV599" s="14" t="s">
        <v>151</v>
      </c>
      <c r="AW599" s="14" t="s">
        <v>42</v>
      </c>
      <c r="AX599" s="14" t="s">
        <v>87</v>
      </c>
      <c r="AY599" s="252" t="s">
        <v>146</v>
      </c>
    </row>
    <row r="600" spans="2:65" s="1" customFormat="1" ht="25.5" customHeight="1">
      <c r="B600" s="42"/>
      <c r="C600" s="184" t="s">
        <v>1057</v>
      </c>
      <c r="D600" s="184" t="s">
        <v>147</v>
      </c>
      <c r="E600" s="185" t="s">
        <v>1058</v>
      </c>
      <c r="F600" s="186" t="s">
        <v>1059</v>
      </c>
      <c r="G600" s="187" t="s">
        <v>166</v>
      </c>
      <c r="H600" s="188">
        <v>2.7</v>
      </c>
      <c r="I600" s="189"/>
      <c r="J600" s="190">
        <f>ROUND(I600*H600,2)</f>
        <v>0</v>
      </c>
      <c r="K600" s="186" t="s">
        <v>35</v>
      </c>
      <c r="L600" s="62"/>
      <c r="M600" s="191" t="s">
        <v>35</v>
      </c>
      <c r="N600" s="192" t="s">
        <v>50</v>
      </c>
      <c r="O600" s="43"/>
      <c r="P600" s="193">
        <f>O600*H600</f>
        <v>0</v>
      </c>
      <c r="Q600" s="193">
        <v>0</v>
      </c>
      <c r="R600" s="193">
        <f>Q600*H600</f>
        <v>0</v>
      </c>
      <c r="S600" s="193">
        <v>0</v>
      </c>
      <c r="T600" s="194">
        <f>S600*H600</f>
        <v>0</v>
      </c>
      <c r="AR600" s="24" t="s">
        <v>177</v>
      </c>
      <c r="AT600" s="24" t="s">
        <v>147</v>
      </c>
      <c r="AU600" s="24" t="s">
        <v>89</v>
      </c>
      <c r="AY600" s="24" t="s">
        <v>146</v>
      </c>
      <c r="BE600" s="195">
        <f>IF(N600="základní",J600,0)</f>
        <v>0</v>
      </c>
      <c r="BF600" s="195">
        <f>IF(N600="snížená",J600,0)</f>
        <v>0</v>
      </c>
      <c r="BG600" s="195">
        <f>IF(N600="zákl. přenesená",J600,0)</f>
        <v>0</v>
      </c>
      <c r="BH600" s="195">
        <f>IF(N600="sníž. přenesená",J600,0)</f>
        <v>0</v>
      </c>
      <c r="BI600" s="195">
        <f>IF(N600="nulová",J600,0)</f>
        <v>0</v>
      </c>
      <c r="BJ600" s="24" t="s">
        <v>87</v>
      </c>
      <c r="BK600" s="195">
        <f>ROUND(I600*H600,2)</f>
        <v>0</v>
      </c>
      <c r="BL600" s="24" t="s">
        <v>177</v>
      </c>
      <c r="BM600" s="24" t="s">
        <v>1060</v>
      </c>
    </row>
    <row r="601" spans="2:65" s="11" customFormat="1" ht="13.5">
      <c r="B601" s="209"/>
      <c r="C601" s="210"/>
      <c r="D601" s="211" t="s">
        <v>257</v>
      </c>
      <c r="E601" s="212" t="s">
        <v>35</v>
      </c>
      <c r="F601" s="213" t="s">
        <v>294</v>
      </c>
      <c r="G601" s="210"/>
      <c r="H601" s="212" t="s">
        <v>35</v>
      </c>
      <c r="I601" s="214"/>
      <c r="J601" s="210"/>
      <c r="K601" s="210"/>
      <c r="L601" s="215"/>
      <c r="M601" s="216"/>
      <c r="N601" s="217"/>
      <c r="O601" s="217"/>
      <c r="P601" s="217"/>
      <c r="Q601" s="217"/>
      <c r="R601" s="217"/>
      <c r="S601" s="217"/>
      <c r="T601" s="218"/>
      <c r="AT601" s="219" t="s">
        <v>257</v>
      </c>
      <c r="AU601" s="219" t="s">
        <v>89</v>
      </c>
      <c r="AV601" s="11" t="s">
        <v>87</v>
      </c>
      <c r="AW601" s="11" t="s">
        <v>42</v>
      </c>
      <c r="AX601" s="11" t="s">
        <v>79</v>
      </c>
      <c r="AY601" s="219" t="s">
        <v>146</v>
      </c>
    </row>
    <row r="602" spans="2:65" s="12" customFormat="1" ht="13.5">
      <c r="B602" s="220"/>
      <c r="C602" s="221"/>
      <c r="D602" s="211" t="s">
        <v>257</v>
      </c>
      <c r="E602" s="222" t="s">
        <v>35</v>
      </c>
      <c r="F602" s="223" t="s">
        <v>1061</v>
      </c>
      <c r="G602" s="221"/>
      <c r="H602" s="224">
        <v>1.8</v>
      </c>
      <c r="I602" s="225"/>
      <c r="J602" s="221"/>
      <c r="K602" s="221"/>
      <c r="L602" s="226"/>
      <c r="M602" s="227"/>
      <c r="N602" s="228"/>
      <c r="O602" s="228"/>
      <c r="P602" s="228"/>
      <c r="Q602" s="228"/>
      <c r="R602" s="228"/>
      <c r="S602" s="228"/>
      <c r="T602" s="229"/>
      <c r="AT602" s="230" t="s">
        <v>257</v>
      </c>
      <c r="AU602" s="230" t="s">
        <v>89</v>
      </c>
      <c r="AV602" s="12" t="s">
        <v>89</v>
      </c>
      <c r="AW602" s="12" t="s">
        <v>42</v>
      </c>
      <c r="AX602" s="12" t="s">
        <v>79</v>
      </c>
      <c r="AY602" s="230" t="s">
        <v>146</v>
      </c>
    </row>
    <row r="603" spans="2:65" s="12" customFormat="1" ht="13.5">
      <c r="B603" s="220"/>
      <c r="C603" s="221"/>
      <c r="D603" s="211" t="s">
        <v>257</v>
      </c>
      <c r="E603" s="222" t="s">
        <v>35</v>
      </c>
      <c r="F603" s="223" t="s">
        <v>1062</v>
      </c>
      <c r="G603" s="221"/>
      <c r="H603" s="224">
        <v>0.9</v>
      </c>
      <c r="I603" s="225"/>
      <c r="J603" s="221"/>
      <c r="K603" s="221"/>
      <c r="L603" s="226"/>
      <c r="M603" s="227"/>
      <c r="N603" s="228"/>
      <c r="O603" s="228"/>
      <c r="P603" s="228"/>
      <c r="Q603" s="228"/>
      <c r="R603" s="228"/>
      <c r="S603" s="228"/>
      <c r="T603" s="229"/>
      <c r="AT603" s="230" t="s">
        <v>257</v>
      </c>
      <c r="AU603" s="230" t="s">
        <v>89</v>
      </c>
      <c r="AV603" s="12" t="s">
        <v>89</v>
      </c>
      <c r="AW603" s="12" t="s">
        <v>42</v>
      </c>
      <c r="AX603" s="12" t="s">
        <v>79</v>
      </c>
      <c r="AY603" s="230" t="s">
        <v>146</v>
      </c>
    </row>
    <row r="604" spans="2:65" s="14" customFormat="1" ht="13.5">
      <c r="B604" s="242"/>
      <c r="C604" s="243"/>
      <c r="D604" s="211" t="s">
        <v>257</v>
      </c>
      <c r="E604" s="244" t="s">
        <v>35</v>
      </c>
      <c r="F604" s="245" t="s">
        <v>278</v>
      </c>
      <c r="G604" s="243"/>
      <c r="H604" s="246">
        <v>2.7</v>
      </c>
      <c r="I604" s="247"/>
      <c r="J604" s="243"/>
      <c r="K604" s="243"/>
      <c r="L604" s="248"/>
      <c r="M604" s="249"/>
      <c r="N604" s="250"/>
      <c r="O604" s="250"/>
      <c r="P604" s="250"/>
      <c r="Q604" s="250"/>
      <c r="R604" s="250"/>
      <c r="S604" s="250"/>
      <c r="T604" s="251"/>
      <c r="AT604" s="252" t="s">
        <v>257</v>
      </c>
      <c r="AU604" s="252" t="s">
        <v>89</v>
      </c>
      <c r="AV604" s="14" t="s">
        <v>151</v>
      </c>
      <c r="AW604" s="14" t="s">
        <v>42</v>
      </c>
      <c r="AX604" s="14" t="s">
        <v>87</v>
      </c>
      <c r="AY604" s="252" t="s">
        <v>146</v>
      </c>
    </row>
    <row r="605" spans="2:65" s="1" customFormat="1" ht="16.5" customHeight="1">
      <c r="B605" s="42"/>
      <c r="C605" s="184" t="s">
        <v>1063</v>
      </c>
      <c r="D605" s="184" t="s">
        <v>147</v>
      </c>
      <c r="E605" s="185" t="s">
        <v>1064</v>
      </c>
      <c r="F605" s="186" t="s">
        <v>1065</v>
      </c>
      <c r="G605" s="187" t="s">
        <v>281</v>
      </c>
      <c r="H605" s="188">
        <v>6.6000000000000003E-2</v>
      </c>
      <c r="I605" s="189"/>
      <c r="J605" s="190">
        <f>ROUND(I605*H605,2)</f>
        <v>0</v>
      </c>
      <c r="K605" s="186" t="s">
        <v>255</v>
      </c>
      <c r="L605" s="62"/>
      <c r="M605" s="191" t="s">
        <v>35</v>
      </c>
      <c r="N605" s="192" t="s">
        <v>50</v>
      </c>
      <c r="O605" s="43"/>
      <c r="P605" s="193">
        <f>O605*H605</f>
        <v>0</v>
      </c>
      <c r="Q605" s="193">
        <v>0</v>
      </c>
      <c r="R605" s="193">
        <f>Q605*H605</f>
        <v>0</v>
      </c>
      <c r="S605" s="193">
        <v>0</v>
      </c>
      <c r="T605" s="194">
        <f>S605*H605</f>
        <v>0</v>
      </c>
      <c r="AR605" s="24" t="s">
        <v>177</v>
      </c>
      <c r="AT605" s="24" t="s">
        <v>147</v>
      </c>
      <c r="AU605" s="24" t="s">
        <v>89</v>
      </c>
      <c r="AY605" s="24" t="s">
        <v>146</v>
      </c>
      <c r="BE605" s="195">
        <f>IF(N605="základní",J605,0)</f>
        <v>0</v>
      </c>
      <c r="BF605" s="195">
        <f>IF(N605="snížená",J605,0)</f>
        <v>0</v>
      </c>
      <c r="BG605" s="195">
        <f>IF(N605="zákl. přenesená",J605,0)</f>
        <v>0</v>
      </c>
      <c r="BH605" s="195">
        <f>IF(N605="sníž. přenesená",J605,0)</f>
        <v>0</v>
      </c>
      <c r="BI605" s="195">
        <f>IF(N605="nulová",J605,0)</f>
        <v>0</v>
      </c>
      <c r="BJ605" s="24" t="s">
        <v>87</v>
      </c>
      <c r="BK605" s="195">
        <f>ROUND(I605*H605,2)</f>
        <v>0</v>
      </c>
      <c r="BL605" s="24" t="s">
        <v>177</v>
      </c>
      <c r="BM605" s="24" t="s">
        <v>1066</v>
      </c>
    </row>
    <row r="606" spans="2:65" s="1" customFormat="1" ht="25.5" customHeight="1">
      <c r="B606" s="42"/>
      <c r="C606" s="184" t="s">
        <v>1067</v>
      </c>
      <c r="D606" s="184" t="s">
        <v>147</v>
      </c>
      <c r="E606" s="185" t="s">
        <v>1068</v>
      </c>
      <c r="F606" s="186" t="s">
        <v>1069</v>
      </c>
      <c r="G606" s="187" t="s">
        <v>281</v>
      </c>
      <c r="H606" s="188">
        <v>6.6000000000000003E-2</v>
      </c>
      <c r="I606" s="189"/>
      <c r="J606" s="190">
        <f>ROUND(I606*H606,2)</f>
        <v>0</v>
      </c>
      <c r="K606" s="186" t="s">
        <v>255</v>
      </c>
      <c r="L606" s="62"/>
      <c r="M606" s="191" t="s">
        <v>35</v>
      </c>
      <c r="N606" s="192" t="s">
        <v>50</v>
      </c>
      <c r="O606" s="43"/>
      <c r="P606" s="193">
        <f>O606*H606</f>
        <v>0</v>
      </c>
      <c r="Q606" s="193">
        <v>0</v>
      </c>
      <c r="R606" s="193">
        <f>Q606*H606</f>
        <v>0</v>
      </c>
      <c r="S606" s="193">
        <v>0</v>
      </c>
      <c r="T606" s="194">
        <f>S606*H606</f>
        <v>0</v>
      </c>
      <c r="AR606" s="24" t="s">
        <v>177</v>
      </c>
      <c r="AT606" s="24" t="s">
        <v>147</v>
      </c>
      <c r="AU606" s="24" t="s">
        <v>89</v>
      </c>
      <c r="AY606" s="24" t="s">
        <v>146</v>
      </c>
      <c r="BE606" s="195">
        <f>IF(N606="základní",J606,0)</f>
        <v>0</v>
      </c>
      <c r="BF606" s="195">
        <f>IF(N606="snížená",J606,0)</f>
        <v>0</v>
      </c>
      <c r="BG606" s="195">
        <f>IF(N606="zákl. přenesená",J606,0)</f>
        <v>0</v>
      </c>
      <c r="BH606" s="195">
        <f>IF(N606="sníž. přenesená",J606,0)</f>
        <v>0</v>
      </c>
      <c r="BI606" s="195">
        <f>IF(N606="nulová",J606,0)</f>
        <v>0</v>
      </c>
      <c r="BJ606" s="24" t="s">
        <v>87</v>
      </c>
      <c r="BK606" s="195">
        <f>ROUND(I606*H606,2)</f>
        <v>0</v>
      </c>
      <c r="BL606" s="24" t="s">
        <v>177</v>
      </c>
      <c r="BM606" s="24" t="s">
        <v>1070</v>
      </c>
    </row>
    <row r="607" spans="2:65" s="9" customFormat="1" ht="29.85" customHeight="1">
      <c r="B607" s="170"/>
      <c r="C607" s="171"/>
      <c r="D607" s="172" t="s">
        <v>78</v>
      </c>
      <c r="E607" s="207" t="s">
        <v>1071</v>
      </c>
      <c r="F607" s="207" t="s">
        <v>1072</v>
      </c>
      <c r="G607" s="171"/>
      <c r="H607" s="171"/>
      <c r="I607" s="174"/>
      <c r="J607" s="208">
        <f>BK607</f>
        <v>0</v>
      </c>
      <c r="K607" s="171"/>
      <c r="L607" s="176"/>
      <c r="M607" s="177"/>
      <c r="N607" s="178"/>
      <c r="O607" s="178"/>
      <c r="P607" s="179">
        <f>SUM(P608:P685)</f>
        <v>0</v>
      </c>
      <c r="Q607" s="178"/>
      <c r="R607" s="179">
        <f>SUM(R608:R685)</f>
        <v>5.6581020999999998</v>
      </c>
      <c r="S607" s="178"/>
      <c r="T607" s="180">
        <f>SUM(T608:T685)</f>
        <v>0</v>
      </c>
      <c r="AR607" s="181" t="s">
        <v>89</v>
      </c>
      <c r="AT607" s="182" t="s">
        <v>78</v>
      </c>
      <c r="AU607" s="182" t="s">
        <v>87</v>
      </c>
      <c r="AY607" s="181" t="s">
        <v>146</v>
      </c>
      <c r="BK607" s="183">
        <f>SUM(BK608:BK685)</f>
        <v>0</v>
      </c>
    </row>
    <row r="608" spans="2:65" s="1" customFormat="1" ht="25.5" customHeight="1">
      <c r="B608" s="42"/>
      <c r="C608" s="184" t="s">
        <v>1073</v>
      </c>
      <c r="D608" s="184" t="s">
        <v>147</v>
      </c>
      <c r="E608" s="185" t="s">
        <v>1074</v>
      </c>
      <c r="F608" s="186" t="s">
        <v>1075</v>
      </c>
      <c r="G608" s="187" t="s">
        <v>207</v>
      </c>
      <c r="H608" s="188">
        <v>324.17099999999999</v>
      </c>
      <c r="I608" s="189"/>
      <c r="J608" s="190">
        <f>ROUND(I608*H608,2)</f>
        <v>0</v>
      </c>
      <c r="K608" s="186" t="s">
        <v>255</v>
      </c>
      <c r="L608" s="62"/>
      <c r="M608" s="191" t="s">
        <v>35</v>
      </c>
      <c r="N608" s="192" t="s">
        <v>50</v>
      </c>
      <c r="O608" s="43"/>
      <c r="P608" s="193">
        <f>O608*H608</f>
        <v>0</v>
      </c>
      <c r="Q608" s="193">
        <v>3.0000000000000001E-3</v>
      </c>
      <c r="R608" s="193">
        <f>Q608*H608</f>
        <v>0.97251299999999996</v>
      </c>
      <c r="S608" s="193">
        <v>0</v>
      </c>
      <c r="T608" s="194">
        <f>S608*H608</f>
        <v>0</v>
      </c>
      <c r="AR608" s="24" t="s">
        <v>177</v>
      </c>
      <c r="AT608" s="24" t="s">
        <v>147</v>
      </c>
      <c r="AU608" s="24" t="s">
        <v>89</v>
      </c>
      <c r="AY608" s="24" t="s">
        <v>146</v>
      </c>
      <c r="BE608" s="195">
        <f>IF(N608="základní",J608,0)</f>
        <v>0</v>
      </c>
      <c r="BF608" s="195">
        <f>IF(N608="snížená",J608,0)</f>
        <v>0</v>
      </c>
      <c r="BG608" s="195">
        <f>IF(N608="zákl. přenesená",J608,0)</f>
        <v>0</v>
      </c>
      <c r="BH608" s="195">
        <f>IF(N608="sníž. přenesená",J608,0)</f>
        <v>0</v>
      </c>
      <c r="BI608" s="195">
        <f>IF(N608="nulová",J608,0)</f>
        <v>0</v>
      </c>
      <c r="BJ608" s="24" t="s">
        <v>87</v>
      </c>
      <c r="BK608" s="195">
        <f>ROUND(I608*H608,2)</f>
        <v>0</v>
      </c>
      <c r="BL608" s="24" t="s">
        <v>177</v>
      </c>
      <c r="BM608" s="24" t="s">
        <v>1076</v>
      </c>
    </row>
    <row r="609" spans="2:51" s="11" customFormat="1" ht="13.5">
      <c r="B609" s="209"/>
      <c r="C609" s="210"/>
      <c r="D609" s="211" t="s">
        <v>257</v>
      </c>
      <c r="E609" s="212" t="s">
        <v>35</v>
      </c>
      <c r="F609" s="213" t="s">
        <v>294</v>
      </c>
      <c r="G609" s="210"/>
      <c r="H609" s="212" t="s">
        <v>35</v>
      </c>
      <c r="I609" s="214"/>
      <c r="J609" s="210"/>
      <c r="K609" s="210"/>
      <c r="L609" s="215"/>
      <c r="M609" s="216"/>
      <c r="N609" s="217"/>
      <c r="O609" s="217"/>
      <c r="P609" s="217"/>
      <c r="Q609" s="217"/>
      <c r="R609" s="217"/>
      <c r="S609" s="217"/>
      <c r="T609" s="218"/>
      <c r="AT609" s="219" t="s">
        <v>257</v>
      </c>
      <c r="AU609" s="219" t="s">
        <v>89</v>
      </c>
      <c r="AV609" s="11" t="s">
        <v>87</v>
      </c>
      <c r="AW609" s="11" t="s">
        <v>42</v>
      </c>
      <c r="AX609" s="11" t="s">
        <v>79</v>
      </c>
      <c r="AY609" s="219" t="s">
        <v>146</v>
      </c>
    </row>
    <row r="610" spans="2:51" s="11" customFormat="1" ht="13.5">
      <c r="B610" s="209"/>
      <c r="C610" s="210"/>
      <c r="D610" s="211" t="s">
        <v>257</v>
      </c>
      <c r="E610" s="212" t="s">
        <v>35</v>
      </c>
      <c r="F610" s="213" t="s">
        <v>329</v>
      </c>
      <c r="G610" s="210"/>
      <c r="H610" s="212" t="s">
        <v>35</v>
      </c>
      <c r="I610" s="214"/>
      <c r="J610" s="210"/>
      <c r="K610" s="210"/>
      <c r="L610" s="215"/>
      <c r="M610" s="216"/>
      <c r="N610" s="217"/>
      <c r="O610" s="217"/>
      <c r="P610" s="217"/>
      <c r="Q610" s="217"/>
      <c r="R610" s="217"/>
      <c r="S610" s="217"/>
      <c r="T610" s="218"/>
      <c r="AT610" s="219" t="s">
        <v>257</v>
      </c>
      <c r="AU610" s="219" t="s">
        <v>89</v>
      </c>
      <c r="AV610" s="11" t="s">
        <v>87</v>
      </c>
      <c r="AW610" s="11" t="s">
        <v>42</v>
      </c>
      <c r="AX610" s="11" t="s">
        <v>79</v>
      </c>
      <c r="AY610" s="219" t="s">
        <v>146</v>
      </c>
    </row>
    <row r="611" spans="2:51" s="12" customFormat="1" ht="13.5">
      <c r="B611" s="220"/>
      <c r="C611" s="221"/>
      <c r="D611" s="211" t="s">
        <v>257</v>
      </c>
      <c r="E611" s="222" t="s">
        <v>35</v>
      </c>
      <c r="F611" s="223" t="s">
        <v>1077</v>
      </c>
      <c r="G611" s="221"/>
      <c r="H611" s="224">
        <v>87.453999999999994</v>
      </c>
      <c r="I611" s="225"/>
      <c r="J611" s="221"/>
      <c r="K611" s="221"/>
      <c r="L611" s="226"/>
      <c r="M611" s="227"/>
      <c r="N611" s="228"/>
      <c r="O611" s="228"/>
      <c r="P611" s="228"/>
      <c r="Q611" s="228"/>
      <c r="R611" s="228"/>
      <c r="S611" s="228"/>
      <c r="T611" s="229"/>
      <c r="AT611" s="230" t="s">
        <v>257</v>
      </c>
      <c r="AU611" s="230" t="s">
        <v>89</v>
      </c>
      <c r="AV611" s="12" t="s">
        <v>89</v>
      </c>
      <c r="AW611" s="12" t="s">
        <v>42</v>
      </c>
      <c r="AX611" s="12" t="s">
        <v>79</v>
      </c>
      <c r="AY611" s="230" t="s">
        <v>146</v>
      </c>
    </row>
    <row r="612" spans="2:51" s="11" customFormat="1" ht="13.5">
      <c r="B612" s="209"/>
      <c r="C612" s="210"/>
      <c r="D612" s="211" t="s">
        <v>257</v>
      </c>
      <c r="E612" s="212" t="s">
        <v>35</v>
      </c>
      <c r="F612" s="213" t="s">
        <v>331</v>
      </c>
      <c r="G612" s="210"/>
      <c r="H612" s="212" t="s">
        <v>35</v>
      </c>
      <c r="I612" s="214"/>
      <c r="J612" s="210"/>
      <c r="K612" s="210"/>
      <c r="L612" s="215"/>
      <c r="M612" s="216"/>
      <c r="N612" s="217"/>
      <c r="O612" s="217"/>
      <c r="P612" s="217"/>
      <c r="Q612" s="217"/>
      <c r="R612" s="217"/>
      <c r="S612" s="217"/>
      <c r="T612" s="218"/>
      <c r="AT612" s="219" t="s">
        <v>257</v>
      </c>
      <c r="AU612" s="219" t="s">
        <v>89</v>
      </c>
      <c r="AV612" s="11" t="s">
        <v>87</v>
      </c>
      <c r="AW612" s="11" t="s">
        <v>42</v>
      </c>
      <c r="AX612" s="11" t="s">
        <v>79</v>
      </c>
      <c r="AY612" s="219" t="s">
        <v>146</v>
      </c>
    </row>
    <row r="613" spans="2:51" s="12" customFormat="1" ht="13.5">
      <c r="B613" s="220"/>
      <c r="C613" s="221"/>
      <c r="D613" s="211" t="s">
        <v>257</v>
      </c>
      <c r="E613" s="222" t="s">
        <v>35</v>
      </c>
      <c r="F613" s="223" t="s">
        <v>1078</v>
      </c>
      <c r="G613" s="221"/>
      <c r="H613" s="224">
        <v>30.818999999999999</v>
      </c>
      <c r="I613" s="225"/>
      <c r="J613" s="221"/>
      <c r="K613" s="221"/>
      <c r="L613" s="226"/>
      <c r="M613" s="227"/>
      <c r="N613" s="228"/>
      <c r="O613" s="228"/>
      <c r="P613" s="228"/>
      <c r="Q613" s="228"/>
      <c r="R613" s="228"/>
      <c r="S613" s="228"/>
      <c r="T613" s="229"/>
      <c r="AT613" s="230" t="s">
        <v>257</v>
      </c>
      <c r="AU613" s="230" t="s">
        <v>89</v>
      </c>
      <c r="AV613" s="12" t="s">
        <v>89</v>
      </c>
      <c r="AW613" s="12" t="s">
        <v>42</v>
      </c>
      <c r="AX613" s="12" t="s">
        <v>79</v>
      </c>
      <c r="AY613" s="230" t="s">
        <v>146</v>
      </c>
    </row>
    <row r="614" spans="2:51" s="11" customFormat="1" ht="13.5">
      <c r="B614" s="209"/>
      <c r="C614" s="210"/>
      <c r="D614" s="211" t="s">
        <v>257</v>
      </c>
      <c r="E614" s="212" t="s">
        <v>35</v>
      </c>
      <c r="F614" s="213" t="s">
        <v>333</v>
      </c>
      <c r="G614" s="210"/>
      <c r="H614" s="212" t="s">
        <v>35</v>
      </c>
      <c r="I614" s="214"/>
      <c r="J614" s="210"/>
      <c r="K614" s="210"/>
      <c r="L614" s="215"/>
      <c r="M614" s="216"/>
      <c r="N614" s="217"/>
      <c r="O614" s="217"/>
      <c r="P614" s="217"/>
      <c r="Q614" s="217"/>
      <c r="R614" s="217"/>
      <c r="S614" s="217"/>
      <c r="T614" s="218"/>
      <c r="AT614" s="219" t="s">
        <v>257</v>
      </c>
      <c r="AU614" s="219" t="s">
        <v>89</v>
      </c>
      <c r="AV614" s="11" t="s">
        <v>87</v>
      </c>
      <c r="AW614" s="11" t="s">
        <v>42</v>
      </c>
      <c r="AX614" s="11" t="s">
        <v>79</v>
      </c>
      <c r="AY614" s="219" t="s">
        <v>146</v>
      </c>
    </row>
    <row r="615" spans="2:51" s="12" customFormat="1" ht="13.5">
      <c r="B615" s="220"/>
      <c r="C615" s="221"/>
      <c r="D615" s="211" t="s">
        <v>257</v>
      </c>
      <c r="E615" s="222" t="s">
        <v>35</v>
      </c>
      <c r="F615" s="223" t="s">
        <v>1079</v>
      </c>
      <c r="G615" s="221"/>
      <c r="H615" s="224">
        <v>48.618000000000002</v>
      </c>
      <c r="I615" s="225"/>
      <c r="J615" s="221"/>
      <c r="K615" s="221"/>
      <c r="L615" s="226"/>
      <c r="M615" s="227"/>
      <c r="N615" s="228"/>
      <c r="O615" s="228"/>
      <c r="P615" s="228"/>
      <c r="Q615" s="228"/>
      <c r="R615" s="228"/>
      <c r="S615" s="228"/>
      <c r="T615" s="229"/>
      <c r="AT615" s="230" t="s">
        <v>257</v>
      </c>
      <c r="AU615" s="230" t="s">
        <v>89</v>
      </c>
      <c r="AV615" s="12" t="s">
        <v>89</v>
      </c>
      <c r="AW615" s="12" t="s">
        <v>42</v>
      </c>
      <c r="AX615" s="12" t="s">
        <v>79</v>
      </c>
      <c r="AY615" s="230" t="s">
        <v>146</v>
      </c>
    </row>
    <row r="616" spans="2:51" s="11" customFormat="1" ht="13.5">
      <c r="B616" s="209"/>
      <c r="C616" s="210"/>
      <c r="D616" s="211" t="s">
        <v>257</v>
      </c>
      <c r="E616" s="212" t="s">
        <v>35</v>
      </c>
      <c r="F616" s="213" t="s">
        <v>335</v>
      </c>
      <c r="G616" s="210"/>
      <c r="H616" s="212" t="s">
        <v>35</v>
      </c>
      <c r="I616" s="214"/>
      <c r="J616" s="210"/>
      <c r="K616" s="210"/>
      <c r="L616" s="215"/>
      <c r="M616" s="216"/>
      <c r="N616" s="217"/>
      <c r="O616" s="217"/>
      <c r="P616" s="217"/>
      <c r="Q616" s="217"/>
      <c r="R616" s="217"/>
      <c r="S616" s="217"/>
      <c r="T616" s="218"/>
      <c r="AT616" s="219" t="s">
        <v>257</v>
      </c>
      <c r="AU616" s="219" t="s">
        <v>89</v>
      </c>
      <c r="AV616" s="11" t="s">
        <v>87</v>
      </c>
      <c r="AW616" s="11" t="s">
        <v>42</v>
      </c>
      <c r="AX616" s="11" t="s">
        <v>79</v>
      </c>
      <c r="AY616" s="219" t="s">
        <v>146</v>
      </c>
    </row>
    <row r="617" spans="2:51" s="12" customFormat="1" ht="13.5">
      <c r="B617" s="220"/>
      <c r="C617" s="221"/>
      <c r="D617" s="211" t="s">
        <v>257</v>
      </c>
      <c r="E617" s="222" t="s">
        <v>35</v>
      </c>
      <c r="F617" s="223" t="s">
        <v>1080</v>
      </c>
      <c r="G617" s="221"/>
      <c r="H617" s="224">
        <v>37.622999999999998</v>
      </c>
      <c r="I617" s="225"/>
      <c r="J617" s="221"/>
      <c r="K617" s="221"/>
      <c r="L617" s="226"/>
      <c r="M617" s="227"/>
      <c r="N617" s="228"/>
      <c r="O617" s="228"/>
      <c r="P617" s="228"/>
      <c r="Q617" s="228"/>
      <c r="R617" s="228"/>
      <c r="S617" s="228"/>
      <c r="T617" s="229"/>
      <c r="AT617" s="230" t="s">
        <v>257</v>
      </c>
      <c r="AU617" s="230" t="s">
        <v>89</v>
      </c>
      <c r="AV617" s="12" t="s">
        <v>89</v>
      </c>
      <c r="AW617" s="12" t="s">
        <v>42</v>
      </c>
      <c r="AX617" s="12" t="s">
        <v>79</v>
      </c>
      <c r="AY617" s="230" t="s">
        <v>146</v>
      </c>
    </row>
    <row r="618" spans="2:51" s="11" customFormat="1" ht="13.5">
      <c r="B618" s="209"/>
      <c r="C618" s="210"/>
      <c r="D618" s="211" t="s">
        <v>257</v>
      </c>
      <c r="E618" s="212" t="s">
        <v>35</v>
      </c>
      <c r="F618" s="213" t="s">
        <v>337</v>
      </c>
      <c r="G618" s="210"/>
      <c r="H618" s="212" t="s">
        <v>35</v>
      </c>
      <c r="I618" s="214"/>
      <c r="J618" s="210"/>
      <c r="K618" s="210"/>
      <c r="L618" s="215"/>
      <c r="M618" s="216"/>
      <c r="N618" s="217"/>
      <c r="O618" s="217"/>
      <c r="P618" s="217"/>
      <c r="Q618" s="217"/>
      <c r="R618" s="217"/>
      <c r="S618" s="217"/>
      <c r="T618" s="218"/>
      <c r="AT618" s="219" t="s">
        <v>257</v>
      </c>
      <c r="AU618" s="219" t="s">
        <v>89</v>
      </c>
      <c r="AV618" s="11" t="s">
        <v>87</v>
      </c>
      <c r="AW618" s="11" t="s">
        <v>42</v>
      </c>
      <c r="AX618" s="11" t="s">
        <v>79</v>
      </c>
      <c r="AY618" s="219" t="s">
        <v>146</v>
      </c>
    </row>
    <row r="619" spans="2:51" s="11" customFormat="1" ht="13.5">
      <c r="B619" s="209"/>
      <c r="C619" s="210"/>
      <c r="D619" s="211" t="s">
        <v>257</v>
      </c>
      <c r="E619" s="212" t="s">
        <v>35</v>
      </c>
      <c r="F619" s="213" t="s">
        <v>1081</v>
      </c>
      <c r="G619" s="210"/>
      <c r="H619" s="212" t="s">
        <v>35</v>
      </c>
      <c r="I619" s="214"/>
      <c r="J619" s="210"/>
      <c r="K619" s="210"/>
      <c r="L619" s="215"/>
      <c r="M619" s="216"/>
      <c r="N619" s="217"/>
      <c r="O619" s="217"/>
      <c r="P619" s="217"/>
      <c r="Q619" s="217"/>
      <c r="R619" s="217"/>
      <c r="S619" s="217"/>
      <c r="T619" s="218"/>
      <c r="AT619" s="219" t="s">
        <v>257</v>
      </c>
      <c r="AU619" s="219" t="s">
        <v>89</v>
      </c>
      <c r="AV619" s="11" t="s">
        <v>87</v>
      </c>
      <c r="AW619" s="11" t="s">
        <v>42</v>
      </c>
      <c r="AX619" s="11" t="s">
        <v>79</v>
      </c>
      <c r="AY619" s="219" t="s">
        <v>146</v>
      </c>
    </row>
    <row r="620" spans="2:51" s="12" customFormat="1" ht="13.5">
      <c r="B620" s="220"/>
      <c r="C620" s="221"/>
      <c r="D620" s="211" t="s">
        <v>257</v>
      </c>
      <c r="E620" s="222" t="s">
        <v>35</v>
      </c>
      <c r="F620" s="223" t="s">
        <v>1082</v>
      </c>
      <c r="G620" s="221"/>
      <c r="H620" s="224">
        <v>22.86</v>
      </c>
      <c r="I620" s="225"/>
      <c r="J620" s="221"/>
      <c r="K620" s="221"/>
      <c r="L620" s="226"/>
      <c r="M620" s="227"/>
      <c r="N620" s="228"/>
      <c r="O620" s="228"/>
      <c r="P620" s="228"/>
      <c r="Q620" s="228"/>
      <c r="R620" s="228"/>
      <c r="S620" s="228"/>
      <c r="T620" s="229"/>
      <c r="AT620" s="230" t="s">
        <v>257</v>
      </c>
      <c r="AU620" s="230" t="s">
        <v>89</v>
      </c>
      <c r="AV620" s="12" t="s">
        <v>89</v>
      </c>
      <c r="AW620" s="12" t="s">
        <v>42</v>
      </c>
      <c r="AX620" s="12" t="s">
        <v>79</v>
      </c>
      <c r="AY620" s="230" t="s">
        <v>146</v>
      </c>
    </row>
    <row r="621" spans="2:51" s="11" customFormat="1" ht="13.5">
      <c r="B621" s="209"/>
      <c r="C621" s="210"/>
      <c r="D621" s="211" t="s">
        <v>257</v>
      </c>
      <c r="E621" s="212" t="s">
        <v>35</v>
      </c>
      <c r="F621" s="213" t="s">
        <v>339</v>
      </c>
      <c r="G621" s="210"/>
      <c r="H621" s="212" t="s">
        <v>35</v>
      </c>
      <c r="I621" s="214"/>
      <c r="J621" s="210"/>
      <c r="K621" s="210"/>
      <c r="L621" s="215"/>
      <c r="M621" s="216"/>
      <c r="N621" s="217"/>
      <c r="O621" s="217"/>
      <c r="P621" s="217"/>
      <c r="Q621" s="217"/>
      <c r="R621" s="217"/>
      <c r="S621" s="217"/>
      <c r="T621" s="218"/>
      <c r="AT621" s="219" t="s">
        <v>257</v>
      </c>
      <c r="AU621" s="219" t="s">
        <v>89</v>
      </c>
      <c r="AV621" s="11" t="s">
        <v>87</v>
      </c>
      <c r="AW621" s="11" t="s">
        <v>42</v>
      </c>
      <c r="AX621" s="11" t="s">
        <v>79</v>
      </c>
      <c r="AY621" s="219" t="s">
        <v>146</v>
      </c>
    </row>
    <row r="622" spans="2:51" s="12" customFormat="1" ht="13.5">
      <c r="B622" s="220"/>
      <c r="C622" s="221"/>
      <c r="D622" s="211" t="s">
        <v>257</v>
      </c>
      <c r="E622" s="222" t="s">
        <v>35</v>
      </c>
      <c r="F622" s="223" t="s">
        <v>1083</v>
      </c>
      <c r="G622" s="221"/>
      <c r="H622" s="224">
        <v>27.547000000000001</v>
      </c>
      <c r="I622" s="225"/>
      <c r="J622" s="221"/>
      <c r="K622" s="221"/>
      <c r="L622" s="226"/>
      <c r="M622" s="227"/>
      <c r="N622" s="228"/>
      <c r="O622" s="228"/>
      <c r="P622" s="228"/>
      <c r="Q622" s="228"/>
      <c r="R622" s="228"/>
      <c r="S622" s="228"/>
      <c r="T622" s="229"/>
      <c r="AT622" s="230" t="s">
        <v>257</v>
      </c>
      <c r="AU622" s="230" t="s">
        <v>89</v>
      </c>
      <c r="AV622" s="12" t="s">
        <v>89</v>
      </c>
      <c r="AW622" s="12" t="s">
        <v>42</v>
      </c>
      <c r="AX622" s="12" t="s">
        <v>79</v>
      </c>
      <c r="AY622" s="230" t="s">
        <v>146</v>
      </c>
    </row>
    <row r="623" spans="2:51" s="12" customFormat="1" ht="13.5">
      <c r="B623" s="220"/>
      <c r="C623" s="221"/>
      <c r="D623" s="211" t="s">
        <v>257</v>
      </c>
      <c r="E623" s="222" t="s">
        <v>35</v>
      </c>
      <c r="F623" s="223" t="s">
        <v>1084</v>
      </c>
      <c r="G623" s="221"/>
      <c r="H623" s="224">
        <v>-5.0999999999999996</v>
      </c>
      <c r="I623" s="225"/>
      <c r="J623" s="221"/>
      <c r="K623" s="221"/>
      <c r="L623" s="226"/>
      <c r="M623" s="227"/>
      <c r="N623" s="228"/>
      <c r="O623" s="228"/>
      <c r="P623" s="228"/>
      <c r="Q623" s="228"/>
      <c r="R623" s="228"/>
      <c r="S623" s="228"/>
      <c r="T623" s="229"/>
      <c r="AT623" s="230" t="s">
        <v>257</v>
      </c>
      <c r="AU623" s="230" t="s">
        <v>89</v>
      </c>
      <c r="AV623" s="12" t="s">
        <v>89</v>
      </c>
      <c r="AW623" s="12" t="s">
        <v>42</v>
      </c>
      <c r="AX623" s="12" t="s">
        <v>79</v>
      </c>
      <c r="AY623" s="230" t="s">
        <v>146</v>
      </c>
    </row>
    <row r="624" spans="2:51" s="11" customFormat="1" ht="13.5">
      <c r="B624" s="209"/>
      <c r="C624" s="210"/>
      <c r="D624" s="211" t="s">
        <v>257</v>
      </c>
      <c r="E624" s="212" t="s">
        <v>35</v>
      </c>
      <c r="F624" s="213" t="s">
        <v>341</v>
      </c>
      <c r="G624" s="210"/>
      <c r="H624" s="212" t="s">
        <v>35</v>
      </c>
      <c r="I624" s="214"/>
      <c r="J624" s="210"/>
      <c r="K624" s="210"/>
      <c r="L624" s="215"/>
      <c r="M624" s="216"/>
      <c r="N624" s="217"/>
      <c r="O624" s="217"/>
      <c r="P624" s="217"/>
      <c r="Q624" s="217"/>
      <c r="R624" s="217"/>
      <c r="S624" s="217"/>
      <c r="T624" s="218"/>
      <c r="AT624" s="219" t="s">
        <v>257</v>
      </c>
      <c r="AU624" s="219" t="s">
        <v>89</v>
      </c>
      <c r="AV624" s="11" t="s">
        <v>87</v>
      </c>
      <c r="AW624" s="11" t="s">
        <v>42</v>
      </c>
      <c r="AX624" s="11" t="s">
        <v>79</v>
      </c>
      <c r="AY624" s="219" t="s">
        <v>146</v>
      </c>
    </row>
    <row r="625" spans="2:65" s="12" customFormat="1" ht="13.5">
      <c r="B625" s="220"/>
      <c r="C625" s="221"/>
      <c r="D625" s="211" t="s">
        <v>257</v>
      </c>
      <c r="E625" s="222" t="s">
        <v>35</v>
      </c>
      <c r="F625" s="223" t="s">
        <v>1085</v>
      </c>
      <c r="G625" s="221"/>
      <c r="H625" s="224">
        <v>17.850000000000001</v>
      </c>
      <c r="I625" s="225"/>
      <c r="J625" s="221"/>
      <c r="K625" s="221"/>
      <c r="L625" s="226"/>
      <c r="M625" s="227"/>
      <c r="N625" s="228"/>
      <c r="O625" s="228"/>
      <c r="P625" s="228"/>
      <c r="Q625" s="228"/>
      <c r="R625" s="228"/>
      <c r="S625" s="228"/>
      <c r="T625" s="229"/>
      <c r="AT625" s="230" t="s">
        <v>257</v>
      </c>
      <c r="AU625" s="230" t="s">
        <v>89</v>
      </c>
      <c r="AV625" s="12" t="s">
        <v>89</v>
      </c>
      <c r="AW625" s="12" t="s">
        <v>42</v>
      </c>
      <c r="AX625" s="12" t="s">
        <v>79</v>
      </c>
      <c r="AY625" s="230" t="s">
        <v>146</v>
      </c>
    </row>
    <row r="626" spans="2:65" s="11" customFormat="1" ht="13.5">
      <c r="B626" s="209"/>
      <c r="C626" s="210"/>
      <c r="D626" s="211" t="s">
        <v>257</v>
      </c>
      <c r="E626" s="212" t="s">
        <v>35</v>
      </c>
      <c r="F626" s="213" t="s">
        <v>343</v>
      </c>
      <c r="G626" s="210"/>
      <c r="H626" s="212" t="s">
        <v>35</v>
      </c>
      <c r="I626" s="214"/>
      <c r="J626" s="210"/>
      <c r="K626" s="210"/>
      <c r="L626" s="215"/>
      <c r="M626" s="216"/>
      <c r="N626" s="217"/>
      <c r="O626" s="217"/>
      <c r="P626" s="217"/>
      <c r="Q626" s="217"/>
      <c r="R626" s="217"/>
      <c r="S626" s="217"/>
      <c r="T626" s="218"/>
      <c r="AT626" s="219" t="s">
        <v>257</v>
      </c>
      <c r="AU626" s="219" t="s">
        <v>89</v>
      </c>
      <c r="AV626" s="11" t="s">
        <v>87</v>
      </c>
      <c r="AW626" s="11" t="s">
        <v>42</v>
      </c>
      <c r="AX626" s="11" t="s">
        <v>79</v>
      </c>
      <c r="AY626" s="219" t="s">
        <v>146</v>
      </c>
    </row>
    <row r="627" spans="2:65" s="12" customFormat="1" ht="13.5">
      <c r="B627" s="220"/>
      <c r="C627" s="221"/>
      <c r="D627" s="211" t="s">
        <v>257</v>
      </c>
      <c r="E627" s="222" t="s">
        <v>35</v>
      </c>
      <c r="F627" s="223" t="s">
        <v>1086</v>
      </c>
      <c r="G627" s="221"/>
      <c r="H627" s="224">
        <v>19.963999999999999</v>
      </c>
      <c r="I627" s="225"/>
      <c r="J627" s="221"/>
      <c r="K627" s="221"/>
      <c r="L627" s="226"/>
      <c r="M627" s="227"/>
      <c r="N627" s="228"/>
      <c r="O627" s="228"/>
      <c r="P627" s="228"/>
      <c r="Q627" s="228"/>
      <c r="R627" s="228"/>
      <c r="S627" s="228"/>
      <c r="T627" s="229"/>
      <c r="AT627" s="230" t="s">
        <v>257</v>
      </c>
      <c r="AU627" s="230" t="s">
        <v>89</v>
      </c>
      <c r="AV627" s="12" t="s">
        <v>89</v>
      </c>
      <c r="AW627" s="12" t="s">
        <v>42</v>
      </c>
      <c r="AX627" s="12" t="s">
        <v>79</v>
      </c>
      <c r="AY627" s="230" t="s">
        <v>146</v>
      </c>
    </row>
    <row r="628" spans="2:65" s="11" customFormat="1" ht="13.5">
      <c r="B628" s="209"/>
      <c r="C628" s="210"/>
      <c r="D628" s="211" t="s">
        <v>257</v>
      </c>
      <c r="E628" s="212" t="s">
        <v>35</v>
      </c>
      <c r="F628" s="213" t="s">
        <v>345</v>
      </c>
      <c r="G628" s="210"/>
      <c r="H628" s="212" t="s">
        <v>35</v>
      </c>
      <c r="I628" s="214"/>
      <c r="J628" s="210"/>
      <c r="K628" s="210"/>
      <c r="L628" s="215"/>
      <c r="M628" s="216"/>
      <c r="N628" s="217"/>
      <c r="O628" s="217"/>
      <c r="P628" s="217"/>
      <c r="Q628" s="217"/>
      <c r="R628" s="217"/>
      <c r="S628" s="217"/>
      <c r="T628" s="218"/>
      <c r="AT628" s="219" t="s">
        <v>257</v>
      </c>
      <c r="AU628" s="219" t="s">
        <v>89</v>
      </c>
      <c r="AV628" s="11" t="s">
        <v>87</v>
      </c>
      <c r="AW628" s="11" t="s">
        <v>42</v>
      </c>
      <c r="AX628" s="11" t="s">
        <v>79</v>
      </c>
      <c r="AY628" s="219" t="s">
        <v>146</v>
      </c>
    </row>
    <row r="629" spans="2:65" s="12" customFormat="1" ht="13.5">
      <c r="B629" s="220"/>
      <c r="C629" s="221"/>
      <c r="D629" s="211" t="s">
        <v>257</v>
      </c>
      <c r="E629" s="222" t="s">
        <v>35</v>
      </c>
      <c r="F629" s="223" t="s">
        <v>1087</v>
      </c>
      <c r="G629" s="221"/>
      <c r="H629" s="224">
        <v>9.15</v>
      </c>
      <c r="I629" s="225"/>
      <c r="J629" s="221"/>
      <c r="K629" s="221"/>
      <c r="L629" s="226"/>
      <c r="M629" s="227"/>
      <c r="N629" s="228"/>
      <c r="O629" s="228"/>
      <c r="P629" s="228"/>
      <c r="Q629" s="228"/>
      <c r="R629" s="228"/>
      <c r="S629" s="228"/>
      <c r="T629" s="229"/>
      <c r="AT629" s="230" t="s">
        <v>257</v>
      </c>
      <c r="AU629" s="230" t="s">
        <v>89</v>
      </c>
      <c r="AV629" s="12" t="s">
        <v>89</v>
      </c>
      <c r="AW629" s="12" t="s">
        <v>42</v>
      </c>
      <c r="AX629" s="12" t="s">
        <v>79</v>
      </c>
      <c r="AY629" s="230" t="s">
        <v>146</v>
      </c>
    </row>
    <row r="630" spans="2:65" s="11" customFormat="1" ht="13.5">
      <c r="B630" s="209"/>
      <c r="C630" s="210"/>
      <c r="D630" s="211" t="s">
        <v>257</v>
      </c>
      <c r="E630" s="212" t="s">
        <v>35</v>
      </c>
      <c r="F630" s="213" t="s">
        <v>347</v>
      </c>
      <c r="G630" s="210"/>
      <c r="H630" s="212" t="s">
        <v>35</v>
      </c>
      <c r="I630" s="214"/>
      <c r="J630" s="210"/>
      <c r="K630" s="210"/>
      <c r="L630" s="215"/>
      <c r="M630" s="216"/>
      <c r="N630" s="217"/>
      <c r="O630" s="217"/>
      <c r="P630" s="217"/>
      <c r="Q630" s="217"/>
      <c r="R630" s="217"/>
      <c r="S630" s="217"/>
      <c r="T630" s="218"/>
      <c r="AT630" s="219" t="s">
        <v>257</v>
      </c>
      <c r="AU630" s="219" t="s">
        <v>89</v>
      </c>
      <c r="AV630" s="11" t="s">
        <v>87</v>
      </c>
      <c r="AW630" s="11" t="s">
        <v>42</v>
      </c>
      <c r="AX630" s="11" t="s">
        <v>79</v>
      </c>
      <c r="AY630" s="219" t="s">
        <v>146</v>
      </c>
    </row>
    <row r="631" spans="2:65" s="12" customFormat="1" ht="13.5">
      <c r="B631" s="220"/>
      <c r="C631" s="221"/>
      <c r="D631" s="211" t="s">
        <v>257</v>
      </c>
      <c r="E631" s="222" t="s">
        <v>35</v>
      </c>
      <c r="F631" s="223" t="s">
        <v>1088</v>
      </c>
      <c r="G631" s="221"/>
      <c r="H631" s="224">
        <v>12.288</v>
      </c>
      <c r="I631" s="225"/>
      <c r="J631" s="221"/>
      <c r="K631" s="221"/>
      <c r="L631" s="226"/>
      <c r="M631" s="227"/>
      <c r="N631" s="228"/>
      <c r="O631" s="228"/>
      <c r="P631" s="228"/>
      <c r="Q631" s="228"/>
      <c r="R631" s="228"/>
      <c r="S631" s="228"/>
      <c r="T631" s="229"/>
      <c r="AT631" s="230" t="s">
        <v>257</v>
      </c>
      <c r="AU631" s="230" t="s">
        <v>89</v>
      </c>
      <c r="AV631" s="12" t="s">
        <v>89</v>
      </c>
      <c r="AW631" s="12" t="s">
        <v>42</v>
      </c>
      <c r="AX631" s="12" t="s">
        <v>79</v>
      </c>
      <c r="AY631" s="230" t="s">
        <v>146</v>
      </c>
    </row>
    <row r="632" spans="2:65" s="12" customFormat="1" ht="13.5">
      <c r="B632" s="220"/>
      <c r="C632" s="221"/>
      <c r="D632" s="211" t="s">
        <v>257</v>
      </c>
      <c r="E632" s="222" t="s">
        <v>35</v>
      </c>
      <c r="F632" s="223" t="s">
        <v>1089</v>
      </c>
      <c r="G632" s="221"/>
      <c r="H632" s="224">
        <v>7.0140000000000002</v>
      </c>
      <c r="I632" s="225"/>
      <c r="J632" s="221"/>
      <c r="K632" s="221"/>
      <c r="L632" s="226"/>
      <c r="M632" s="227"/>
      <c r="N632" s="228"/>
      <c r="O632" s="228"/>
      <c r="P632" s="228"/>
      <c r="Q632" s="228"/>
      <c r="R632" s="228"/>
      <c r="S632" s="228"/>
      <c r="T632" s="229"/>
      <c r="AT632" s="230" t="s">
        <v>257</v>
      </c>
      <c r="AU632" s="230" t="s">
        <v>89</v>
      </c>
      <c r="AV632" s="12" t="s">
        <v>89</v>
      </c>
      <c r="AW632" s="12" t="s">
        <v>42</v>
      </c>
      <c r="AX632" s="12" t="s">
        <v>79</v>
      </c>
      <c r="AY632" s="230" t="s">
        <v>146</v>
      </c>
    </row>
    <row r="633" spans="2:65" s="11" customFormat="1" ht="13.5">
      <c r="B633" s="209"/>
      <c r="C633" s="210"/>
      <c r="D633" s="211" t="s">
        <v>257</v>
      </c>
      <c r="E633" s="212" t="s">
        <v>35</v>
      </c>
      <c r="F633" s="213" t="s">
        <v>350</v>
      </c>
      <c r="G633" s="210"/>
      <c r="H633" s="212" t="s">
        <v>35</v>
      </c>
      <c r="I633" s="214"/>
      <c r="J633" s="210"/>
      <c r="K633" s="210"/>
      <c r="L633" s="215"/>
      <c r="M633" s="216"/>
      <c r="N633" s="217"/>
      <c r="O633" s="217"/>
      <c r="P633" s="217"/>
      <c r="Q633" s="217"/>
      <c r="R633" s="217"/>
      <c r="S633" s="217"/>
      <c r="T633" s="218"/>
      <c r="AT633" s="219" t="s">
        <v>257</v>
      </c>
      <c r="AU633" s="219" t="s">
        <v>89</v>
      </c>
      <c r="AV633" s="11" t="s">
        <v>87</v>
      </c>
      <c r="AW633" s="11" t="s">
        <v>42</v>
      </c>
      <c r="AX633" s="11" t="s">
        <v>79</v>
      </c>
      <c r="AY633" s="219" t="s">
        <v>146</v>
      </c>
    </row>
    <row r="634" spans="2:65" s="12" customFormat="1" ht="13.5">
      <c r="B634" s="220"/>
      <c r="C634" s="221"/>
      <c r="D634" s="211" t="s">
        <v>257</v>
      </c>
      <c r="E634" s="222" t="s">
        <v>35</v>
      </c>
      <c r="F634" s="223" t="s">
        <v>1090</v>
      </c>
      <c r="G634" s="221"/>
      <c r="H634" s="224">
        <v>8.0839999999999996</v>
      </c>
      <c r="I634" s="225"/>
      <c r="J634" s="221"/>
      <c r="K634" s="221"/>
      <c r="L634" s="226"/>
      <c r="M634" s="227"/>
      <c r="N634" s="228"/>
      <c r="O634" s="228"/>
      <c r="P634" s="228"/>
      <c r="Q634" s="228"/>
      <c r="R634" s="228"/>
      <c r="S634" s="228"/>
      <c r="T634" s="229"/>
      <c r="AT634" s="230" t="s">
        <v>257</v>
      </c>
      <c r="AU634" s="230" t="s">
        <v>89</v>
      </c>
      <c r="AV634" s="12" t="s">
        <v>89</v>
      </c>
      <c r="AW634" s="12" t="s">
        <v>42</v>
      </c>
      <c r="AX634" s="12" t="s">
        <v>79</v>
      </c>
      <c r="AY634" s="230" t="s">
        <v>146</v>
      </c>
    </row>
    <row r="635" spans="2:65" s="14" customFormat="1" ht="13.5">
      <c r="B635" s="242"/>
      <c r="C635" s="243"/>
      <c r="D635" s="211" t="s">
        <v>257</v>
      </c>
      <c r="E635" s="244" t="s">
        <v>35</v>
      </c>
      <c r="F635" s="245" t="s">
        <v>278</v>
      </c>
      <c r="G635" s="243"/>
      <c r="H635" s="246">
        <v>324.17099999999999</v>
      </c>
      <c r="I635" s="247"/>
      <c r="J635" s="243"/>
      <c r="K635" s="243"/>
      <c r="L635" s="248"/>
      <c r="M635" s="249"/>
      <c r="N635" s="250"/>
      <c r="O635" s="250"/>
      <c r="P635" s="250"/>
      <c r="Q635" s="250"/>
      <c r="R635" s="250"/>
      <c r="S635" s="250"/>
      <c r="T635" s="251"/>
      <c r="AT635" s="252" t="s">
        <v>257</v>
      </c>
      <c r="AU635" s="252" t="s">
        <v>89</v>
      </c>
      <c r="AV635" s="14" t="s">
        <v>151</v>
      </c>
      <c r="AW635" s="14" t="s">
        <v>42</v>
      </c>
      <c r="AX635" s="14" t="s">
        <v>87</v>
      </c>
      <c r="AY635" s="252" t="s">
        <v>146</v>
      </c>
    </row>
    <row r="636" spans="2:65" s="1" customFormat="1" ht="38.25" customHeight="1">
      <c r="B636" s="42"/>
      <c r="C636" s="253" t="s">
        <v>1091</v>
      </c>
      <c r="D636" s="253" t="s">
        <v>361</v>
      </c>
      <c r="E636" s="254" t="s">
        <v>1092</v>
      </c>
      <c r="F636" s="255" t="s">
        <v>1093</v>
      </c>
      <c r="G636" s="256" t="s">
        <v>207</v>
      </c>
      <c r="H636" s="257">
        <v>320.92899999999997</v>
      </c>
      <c r="I636" s="258"/>
      <c r="J636" s="259">
        <f>ROUND(I636*H636,2)</f>
        <v>0</v>
      </c>
      <c r="K636" s="255" t="s">
        <v>255</v>
      </c>
      <c r="L636" s="260"/>
      <c r="M636" s="261" t="s">
        <v>35</v>
      </c>
      <c r="N636" s="262" t="s">
        <v>50</v>
      </c>
      <c r="O636" s="43"/>
      <c r="P636" s="193">
        <f>O636*H636</f>
        <v>0</v>
      </c>
      <c r="Q636" s="193">
        <v>1.26E-2</v>
      </c>
      <c r="R636" s="193">
        <f>Q636*H636</f>
        <v>4.0437053999999995</v>
      </c>
      <c r="S636" s="193">
        <v>0</v>
      </c>
      <c r="T636" s="194">
        <f>S636*H636</f>
        <v>0</v>
      </c>
      <c r="AR636" s="24" t="s">
        <v>211</v>
      </c>
      <c r="AT636" s="24" t="s">
        <v>361</v>
      </c>
      <c r="AU636" s="24" t="s">
        <v>89</v>
      </c>
      <c r="AY636" s="24" t="s">
        <v>146</v>
      </c>
      <c r="BE636" s="195">
        <f>IF(N636="základní",J636,0)</f>
        <v>0</v>
      </c>
      <c r="BF636" s="195">
        <f>IF(N636="snížená",J636,0)</f>
        <v>0</v>
      </c>
      <c r="BG636" s="195">
        <f>IF(N636="zákl. přenesená",J636,0)</f>
        <v>0</v>
      </c>
      <c r="BH636" s="195">
        <f>IF(N636="sníž. přenesená",J636,0)</f>
        <v>0</v>
      </c>
      <c r="BI636" s="195">
        <f>IF(N636="nulová",J636,0)</f>
        <v>0</v>
      </c>
      <c r="BJ636" s="24" t="s">
        <v>87</v>
      </c>
      <c r="BK636" s="195">
        <f>ROUND(I636*H636,2)</f>
        <v>0</v>
      </c>
      <c r="BL636" s="24" t="s">
        <v>177</v>
      </c>
      <c r="BM636" s="24" t="s">
        <v>1094</v>
      </c>
    </row>
    <row r="637" spans="2:65" s="12" customFormat="1" ht="13.5">
      <c r="B637" s="220"/>
      <c r="C637" s="221"/>
      <c r="D637" s="211" t="s">
        <v>257</v>
      </c>
      <c r="E637" s="222" t="s">
        <v>35</v>
      </c>
      <c r="F637" s="223" t="s">
        <v>1095</v>
      </c>
      <c r="G637" s="221"/>
      <c r="H637" s="224">
        <v>320.92899999999997</v>
      </c>
      <c r="I637" s="225"/>
      <c r="J637" s="221"/>
      <c r="K637" s="221"/>
      <c r="L637" s="226"/>
      <c r="M637" s="227"/>
      <c r="N637" s="228"/>
      <c r="O637" s="228"/>
      <c r="P637" s="228"/>
      <c r="Q637" s="228"/>
      <c r="R637" s="228"/>
      <c r="S637" s="228"/>
      <c r="T637" s="229"/>
      <c r="AT637" s="230" t="s">
        <v>257</v>
      </c>
      <c r="AU637" s="230" t="s">
        <v>89</v>
      </c>
      <c r="AV637" s="12" t="s">
        <v>89</v>
      </c>
      <c r="AW637" s="12" t="s">
        <v>42</v>
      </c>
      <c r="AX637" s="12" t="s">
        <v>87</v>
      </c>
      <c r="AY637" s="230" t="s">
        <v>146</v>
      </c>
    </row>
    <row r="638" spans="2:65" s="1" customFormat="1" ht="16.5" customHeight="1">
      <c r="B638" s="42"/>
      <c r="C638" s="253" t="s">
        <v>1096</v>
      </c>
      <c r="D638" s="253" t="s">
        <v>361</v>
      </c>
      <c r="E638" s="254" t="s">
        <v>1097</v>
      </c>
      <c r="F638" s="255" t="s">
        <v>1098</v>
      </c>
      <c r="G638" s="256" t="s">
        <v>207</v>
      </c>
      <c r="H638" s="257">
        <v>35.658999999999999</v>
      </c>
      <c r="I638" s="258"/>
      <c r="J638" s="259">
        <f>ROUND(I638*H638,2)</f>
        <v>0</v>
      </c>
      <c r="K638" s="255" t="s">
        <v>35</v>
      </c>
      <c r="L638" s="260"/>
      <c r="M638" s="261" t="s">
        <v>35</v>
      </c>
      <c r="N638" s="262" t="s">
        <v>50</v>
      </c>
      <c r="O638" s="43"/>
      <c r="P638" s="193">
        <f>O638*H638</f>
        <v>0</v>
      </c>
      <c r="Q638" s="193">
        <v>1.26E-2</v>
      </c>
      <c r="R638" s="193">
        <f>Q638*H638</f>
        <v>0.44930339999999996</v>
      </c>
      <c r="S638" s="193">
        <v>0</v>
      </c>
      <c r="T638" s="194">
        <f>S638*H638</f>
        <v>0</v>
      </c>
      <c r="AR638" s="24" t="s">
        <v>211</v>
      </c>
      <c r="AT638" s="24" t="s">
        <v>361</v>
      </c>
      <c r="AU638" s="24" t="s">
        <v>89</v>
      </c>
      <c r="AY638" s="24" t="s">
        <v>146</v>
      </c>
      <c r="BE638" s="195">
        <f>IF(N638="základní",J638,0)</f>
        <v>0</v>
      </c>
      <c r="BF638" s="195">
        <f>IF(N638="snížená",J638,0)</f>
        <v>0</v>
      </c>
      <c r="BG638" s="195">
        <f>IF(N638="zákl. přenesená",J638,0)</f>
        <v>0</v>
      </c>
      <c r="BH638" s="195">
        <f>IF(N638="sníž. přenesená",J638,0)</f>
        <v>0</v>
      </c>
      <c r="BI638" s="195">
        <f>IF(N638="nulová",J638,0)</f>
        <v>0</v>
      </c>
      <c r="BJ638" s="24" t="s">
        <v>87</v>
      </c>
      <c r="BK638" s="195">
        <f>ROUND(I638*H638,2)</f>
        <v>0</v>
      </c>
      <c r="BL638" s="24" t="s">
        <v>177</v>
      </c>
      <c r="BM638" s="24" t="s">
        <v>1099</v>
      </c>
    </row>
    <row r="639" spans="2:65" s="12" customFormat="1" ht="13.5">
      <c r="B639" s="220"/>
      <c r="C639" s="221"/>
      <c r="D639" s="211" t="s">
        <v>257</v>
      </c>
      <c r="E639" s="222" t="s">
        <v>35</v>
      </c>
      <c r="F639" s="223" t="s">
        <v>1100</v>
      </c>
      <c r="G639" s="221"/>
      <c r="H639" s="224">
        <v>35.658999999999999</v>
      </c>
      <c r="I639" s="225"/>
      <c r="J639" s="221"/>
      <c r="K639" s="221"/>
      <c r="L639" s="226"/>
      <c r="M639" s="227"/>
      <c r="N639" s="228"/>
      <c r="O639" s="228"/>
      <c r="P639" s="228"/>
      <c r="Q639" s="228"/>
      <c r="R639" s="228"/>
      <c r="S639" s="228"/>
      <c r="T639" s="229"/>
      <c r="AT639" s="230" t="s">
        <v>257</v>
      </c>
      <c r="AU639" s="230" t="s">
        <v>89</v>
      </c>
      <c r="AV639" s="12" t="s">
        <v>89</v>
      </c>
      <c r="AW639" s="12" t="s">
        <v>42</v>
      </c>
      <c r="AX639" s="12" t="s">
        <v>87</v>
      </c>
      <c r="AY639" s="230" t="s">
        <v>146</v>
      </c>
    </row>
    <row r="640" spans="2:65" s="1" customFormat="1" ht="16.5" customHeight="1">
      <c r="B640" s="42"/>
      <c r="C640" s="184" t="s">
        <v>1101</v>
      </c>
      <c r="D640" s="184" t="s">
        <v>147</v>
      </c>
      <c r="E640" s="185" t="s">
        <v>1102</v>
      </c>
      <c r="F640" s="186" t="s">
        <v>1103</v>
      </c>
      <c r="G640" s="187" t="s">
        <v>166</v>
      </c>
      <c r="H640" s="188">
        <v>59.8</v>
      </c>
      <c r="I640" s="189"/>
      <c r="J640" s="190">
        <f>ROUND(I640*H640,2)</f>
        <v>0</v>
      </c>
      <c r="K640" s="186" t="s">
        <v>255</v>
      </c>
      <c r="L640" s="62"/>
      <c r="M640" s="191" t="s">
        <v>35</v>
      </c>
      <c r="N640" s="192" t="s">
        <v>50</v>
      </c>
      <c r="O640" s="43"/>
      <c r="P640" s="193">
        <f>O640*H640</f>
        <v>0</v>
      </c>
      <c r="Q640" s="193">
        <v>3.1E-4</v>
      </c>
      <c r="R640" s="193">
        <f>Q640*H640</f>
        <v>1.8537999999999999E-2</v>
      </c>
      <c r="S640" s="193">
        <v>0</v>
      </c>
      <c r="T640" s="194">
        <f>S640*H640</f>
        <v>0</v>
      </c>
      <c r="AR640" s="24" t="s">
        <v>177</v>
      </c>
      <c r="AT640" s="24" t="s">
        <v>147</v>
      </c>
      <c r="AU640" s="24" t="s">
        <v>89</v>
      </c>
      <c r="AY640" s="24" t="s">
        <v>146</v>
      </c>
      <c r="BE640" s="195">
        <f>IF(N640="základní",J640,0)</f>
        <v>0</v>
      </c>
      <c r="BF640" s="195">
        <f>IF(N640="snížená",J640,0)</f>
        <v>0</v>
      </c>
      <c r="BG640" s="195">
        <f>IF(N640="zákl. přenesená",J640,0)</f>
        <v>0</v>
      </c>
      <c r="BH640" s="195">
        <f>IF(N640="sníž. přenesená",J640,0)</f>
        <v>0</v>
      </c>
      <c r="BI640" s="195">
        <f>IF(N640="nulová",J640,0)</f>
        <v>0</v>
      </c>
      <c r="BJ640" s="24" t="s">
        <v>87</v>
      </c>
      <c r="BK640" s="195">
        <f>ROUND(I640*H640,2)</f>
        <v>0</v>
      </c>
      <c r="BL640" s="24" t="s">
        <v>177</v>
      </c>
      <c r="BM640" s="24" t="s">
        <v>1104</v>
      </c>
    </row>
    <row r="641" spans="2:65" s="11" customFormat="1" ht="13.5">
      <c r="B641" s="209"/>
      <c r="C641" s="210"/>
      <c r="D641" s="211" t="s">
        <v>257</v>
      </c>
      <c r="E641" s="212" t="s">
        <v>35</v>
      </c>
      <c r="F641" s="213" t="s">
        <v>294</v>
      </c>
      <c r="G641" s="210"/>
      <c r="H641" s="212" t="s">
        <v>35</v>
      </c>
      <c r="I641" s="214"/>
      <c r="J641" s="210"/>
      <c r="K641" s="210"/>
      <c r="L641" s="215"/>
      <c r="M641" s="216"/>
      <c r="N641" s="217"/>
      <c r="O641" s="217"/>
      <c r="P641" s="217"/>
      <c r="Q641" s="217"/>
      <c r="R641" s="217"/>
      <c r="S641" s="217"/>
      <c r="T641" s="218"/>
      <c r="AT641" s="219" t="s">
        <v>257</v>
      </c>
      <c r="AU641" s="219" t="s">
        <v>89</v>
      </c>
      <c r="AV641" s="11" t="s">
        <v>87</v>
      </c>
      <c r="AW641" s="11" t="s">
        <v>42</v>
      </c>
      <c r="AX641" s="11" t="s">
        <v>79</v>
      </c>
      <c r="AY641" s="219" t="s">
        <v>146</v>
      </c>
    </row>
    <row r="642" spans="2:65" s="12" customFormat="1" ht="13.5">
      <c r="B642" s="220"/>
      <c r="C642" s="221"/>
      <c r="D642" s="211" t="s">
        <v>257</v>
      </c>
      <c r="E642" s="222" t="s">
        <v>35</v>
      </c>
      <c r="F642" s="223" t="s">
        <v>1105</v>
      </c>
      <c r="G642" s="221"/>
      <c r="H642" s="224">
        <v>12.6</v>
      </c>
      <c r="I642" s="225"/>
      <c r="J642" s="221"/>
      <c r="K642" s="221"/>
      <c r="L642" s="226"/>
      <c r="M642" s="227"/>
      <c r="N642" s="228"/>
      <c r="O642" s="228"/>
      <c r="P642" s="228"/>
      <c r="Q642" s="228"/>
      <c r="R642" s="228"/>
      <c r="S642" s="228"/>
      <c r="T642" s="229"/>
      <c r="AT642" s="230" t="s">
        <v>257</v>
      </c>
      <c r="AU642" s="230" t="s">
        <v>89</v>
      </c>
      <c r="AV642" s="12" t="s">
        <v>89</v>
      </c>
      <c r="AW642" s="12" t="s">
        <v>42</v>
      </c>
      <c r="AX642" s="12" t="s">
        <v>79</v>
      </c>
      <c r="AY642" s="230" t="s">
        <v>146</v>
      </c>
    </row>
    <row r="643" spans="2:65" s="12" customFormat="1" ht="13.5">
      <c r="B643" s="220"/>
      <c r="C643" s="221"/>
      <c r="D643" s="211" t="s">
        <v>257</v>
      </c>
      <c r="E643" s="222" t="s">
        <v>35</v>
      </c>
      <c r="F643" s="223" t="s">
        <v>1106</v>
      </c>
      <c r="G643" s="221"/>
      <c r="H643" s="224">
        <v>2.1</v>
      </c>
      <c r="I643" s="225"/>
      <c r="J643" s="221"/>
      <c r="K643" s="221"/>
      <c r="L643" s="226"/>
      <c r="M643" s="227"/>
      <c r="N643" s="228"/>
      <c r="O643" s="228"/>
      <c r="P643" s="228"/>
      <c r="Q643" s="228"/>
      <c r="R643" s="228"/>
      <c r="S643" s="228"/>
      <c r="T643" s="229"/>
      <c r="AT643" s="230" t="s">
        <v>257</v>
      </c>
      <c r="AU643" s="230" t="s">
        <v>89</v>
      </c>
      <c r="AV643" s="12" t="s">
        <v>89</v>
      </c>
      <c r="AW643" s="12" t="s">
        <v>42</v>
      </c>
      <c r="AX643" s="12" t="s">
        <v>79</v>
      </c>
      <c r="AY643" s="230" t="s">
        <v>146</v>
      </c>
    </row>
    <row r="644" spans="2:65" s="12" customFormat="1" ht="13.5">
      <c r="B644" s="220"/>
      <c r="C644" s="221"/>
      <c r="D644" s="211" t="s">
        <v>257</v>
      </c>
      <c r="E644" s="222" t="s">
        <v>35</v>
      </c>
      <c r="F644" s="223" t="s">
        <v>1107</v>
      </c>
      <c r="G644" s="221"/>
      <c r="H644" s="224">
        <v>4.2</v>
      </c>
      <c r="I644" s="225"/>
      <c r="J644" s="221"/>
      <c r="K644" s="221"/>
      <c r="L644" s="226"/>
      <c r="M644" s="227"/>
      <c r="N644" s="228"/>
      <c r="O644" s="228"/>
      <c r="P644" s="228"/>
      <c r="Q644" s="228"/>
      <c r="R644" s="228"/>
      <c r="S644" s="228"/>
      <c r="T644" s="229"/>
      <c r="AT644" s="230" t="s">
        <v>257</v>
      </c>
      <c r="AU644" s="230" t="s">
        <v>89</v>
      </c>
      <c r="AV644" s="12" t="s">
        <v>89</v>
      </c>
      <c r="AW644" s="12" t="s">
        <v>42</v>
      </c>
      <c r="AX644" s="12" t="s">
        <v>79</v>
      </c>
      <c r="AY644" s="230" t="s">
        <v>146</v>
      </c>
    </row>
    <row r="645" spans="2:65" s="12" customFormat="1" ht="13.5">
      <c r="B645" s="220"/>
      <c r="C645" s="221"/>
      <c r="D645" s="211" t="s">
        <v>257</v>
      </c>
      <c r="E645" s="222" t="s">
        <v>35</v>
      </c>
      <c r="F645" s="223" t="s">
        <v>1108</v>
      </c>
      <c r="G645" s="221"/>
      <c r="H645" s="224">
        <v>2.1</v>
      </c>
      <c r="I645" s="225"/>
      <c r="J645" s="221"/>
      <c r="K645" s="221"/>
      <c r="L645" s="226"/>
      <c r="M645" s="227"/>
      <c r="N645" s="228"/>
      <c r="O645" s="228"/>
      <c r="P645" s="228"/>
      <c r="Q645" s="228"/>
      <c r="R645" s="228"/>
      <c r="S645" s="228"/>
      <c r="T645" s="229"/>
      <c r="AT645" s="230" t="s">
        <v>257</v>
      </c>
      <c r="AU645" s="230" t="s">
        <v>89</v>
      </c>
      <c r="AV645" s="12" t="s">
        <v>89</v>
      </c>
      <c r="AW645" s="12" t="s">
        <v>42</v>
      </c>
      <c r="AX645" s="12" t="s">
        <v>79</v>
      </c>
      <c r="AY645" s="230" t="s">
        <v>146</v>
      </c>
    </row>
    <row r="646" spans="2:65" s="11" customFormat="1" ht="13.5">
      <c r="B646" s="209"/>
      <c r="C646" s="210"/>
      <c r="D646" s="211" t="s">
        <v>257</v>
      </c>
      <c r="E646" s="212" t="s">
        <v>35</v>
      </c>
      <c r="F646" s="213" t="s">
        <v>1109</v>
      </c>
      <c r="G646" s="210"/>
      <c r="H646" s="212" t="s">
        <v>35</v>
      </c>
      <c r="I646" s="214"/>
      <c r="J646" s="210"/>
      <c r="K646" s="210"/>
      <c r="L646" s="215"/>
      <c r="M646" s="216"/>
      <c r="N646" s="217"/>
      <c r="O646" s="217"/>
      <c r="P646" s="217"/>
      <c r="Q646" s="217"/>
      <c r="R646" s="217"/>
      <c r="S646" s="217"/>
      <c r="T646" s="218"/>
      <c r="AT646" s="219" t="s">
        <v>257</v>
      </c>
      <c r="AU646" s="219" t="s">
        <v>89</v>
      </c>
      <c r="AV646" s="11" t="s">
        <v>87</v>
      </c>
      <c r="AW646" s="11" t="s">
        <v>42</v>
      </c>
      <c r="AX646" s="11" t="s">
        <v>79</v>
      </c>
      <c r="AY646" s="219" t="s">
        <v>146</v>
      </c>
    </row>
    <row r="647" spans="2:65" s="12" customFormat="1" ht="13.5">
      <c r="B647" s="220"/>
      <c r="C647" s="221"/>
      <c r="D647" s="211" t="s">
        <v>257</v>
      </c>
      <c r="E647" s="222" t="s">
        <v>35</v>
      </c>
      <c r="F647" s="223" t="s">
        <v>1110</v>
      </c>
      <c r="G647" s="221"/>
      <c r="H647" s="224">
        <v>2</v>
      </c>
      <c r="I647" s="225"/>
      <c r="J647" s="221"/>
      <c r="K647" s="221"/>
      <c r="L647" s="226"/>
      <c r="M647" s="227"/>
      <c r="N647" s="228"/>
      <c r="O647" s="228"/>
      <c r="P647" s="228"/>
      <c r="Q647" s="228"/>
      <c r="R647" s="228"/>
      <c r="S647" s="228"/>
      <c r="T647" s="229"/>
      <c r="AT647" s="230" t="s">
        <v>257</v>
      </c>
      <c r="AU647" s="230" t="s">
        <v>89</v>
      </c>
      <c r="AV647" s="12" t="s">
        <v>89</v>
      </c>
      <c r="AW647" s="12" t="s">
        <v>42</v>
      </c>
      <c r="AX647" s="12" t="s">
        <v>79</v>
      </c>
      <c r="AY647" s="230" t="s">
        <v>146</v>
      </c>
    </row>
    <row r="648" spans="2:65" s="12" customFormat="1" ht="13.5">
      <c r="B648" s="220"/>
      <c r="C648" s="221"/>
      <c r="D648" s="211" t="s">
        <v>257</v>
      </c>
      <c r="E648" s="222" t="s">
        <v>35</v>
      </c>
      <c r="F648" s="223" t="s">
        <v>1111</v>
      </c>
      <c r="G648" s="221"/>
      <c r="H648" s="224">
        <v>6.3</v>
      </c>
      <c r="I648" s="225"/>
      <c r="J648" s="221"/>
      <c r="K648" s="221"/>
      <c r="L648" s="226"/>
      <c r="M648" s="227"/>
      <c r="N648" s="228"/>
      <c r="O648" s="228"/>
      <c r="P648" s="228"/>
      <c r="Q648" s="228"/>
      <c r="R648" s="228"/>
      <c r="S648" s="228"/>
      <c r="T648" s="229"/>
      <c r="AT648" s="230" t="s">
        <v>257</v>
      </c>
      <c r="AU648" s="230" t="s">
        <v>89</v>
      </c>
      <c r="AV648" s="12" t="s">
        <v>89</v>
      </c>
      <c r="AW648" s="12" t="s">
        <v>42</v>
      </c>
      <c r="AX648" s="12" t="s">
        <v>79</v>
      </c>
      <c r="AY648" s="230" t="s">
        <v>146</v>
      </c>
    </row>
    <row r="649" spans="2:65" s="12" customFormat="1" ht="13.5">
      <c r="B649" s="220"/>
      <c r="C649" s="221"/>
      <c r="D649" s="211" t="s">
        <v>257</v>
      </c>
      <c r="E649" s="222" t="s">
        <v>35</v>
      </c>
      <c r="F649" s="223" t="s">
        <v>1112</v>
      </c>
      <c r="G649" s="221"/>
      <c r="H649" s="224">
        <v>2.1</v>
      </c>
      <c r="I649" s="225"/>
      <c r="J649" s="221"/>
      <c r="K649" s="221"/>
      <c r="L649" s="226"/>
      <c r="M649" s="227"/>
      <c r="N649" s="228"/>
      <c r="O649" s="228"/>
      <c r="P649" s="228"/>
      <c r="Q649" s="228"/>
      <c r="R649" s="228"/>
      <c r="S649" s="228"/>
      <c r="T649" s="229"/>
      <c r="AT649" s="230" t="s">
        <v>257</v>
      </c>
      <c r="AU649" s="230" t="s">
        <v>89</v>
      </c>
      <c r="AV649" s="12" t="s">
        <v>89</v>
      </c>
      <c r="AW649" s="12" t="s">
        <v>42</v>
      </c>
      <c r="AX649" s="12" t="s">
        <v>79</v>
      </c>
      <c r="AY649" s="230" t="s">
        <v>146</v>
      </c>
    </row>
    <row r="650" spans="2:65" s="12" customFormat="1" ht="13.5">
      <c r="B650" s="220"/>
      <c r="C650" s="221"/>
      <c r="D650" s="211" t="s">
        <v>257</v>
      </c>
      <c r="E650" s="222" t="s">
        <v>35</v>
      </c>
      <c r="F650" s="223" t="s">
        <v>1113</v>
      </c>
      <c r="G650" s="221"/>
      <c r="H650" s="224">
        <v>20</v>
      </c>
      <c r="I650" s="225"/>
      <c r="J650" s="221"/>
      <c r="K650" s="221"/>
      <c r="L650" s="226"/>
      <c r="M650" s="227"/>
      <c r="N650" s="228"/>
      <c r="O650" s="228"/>
      <c r="P650" s="228"/>
      <c r="Q650" s="228"/>
      <c r="R650" s="228"/>
      <c r="S650" s="228"/>
      <c r="T650" s="229"/>
      <c r="AT650" s="230" t="s">
        <v>257</v>
      </c>
      <c r="AU650" s="230" t="s">
        <v>89</v>
      </c>
      <c r="AV650" s="12" t="s">
        <v>89</v>
      </c>
      <c r="AW650" s="12" t="s">
        <v>42</v>
      </c>
      <c r="AX650" s="12" t="s">
        <v>79</v>
      </c>
      <c r="AY650" s="230" t="s">
        <v>146</v>
      </c>
    </row>
    <row r="651" spans="2:65" s="12" customFormat="1" ht="13.5">
      <c r="B651" s="220"/>
      <c r="C651" s="221"/>
      <c r="D651" s="211" t="s">
        <v>257</v>
      </c>
      <c r="E651" s="222" t="s">
        <v>35</v>
      </c>
      <c r="F651" s="223" t="s">
        <v>1114</v>
      </c>
      <c r="G651" s="221"/>
      <c r="H651" s="224">
        <v>0</v>
      </c>
      <c r="I651" s="225"/>
      <c r="J651" s="221"/>
      <c r="K651" s="221"/>
      <c r="L651" s="226"/>
      <c r="M651" s="227"/>
      <c r="N651" s="228"/>
      <c r="O651" s="228"/>
      <c r="P651" s="228"/>
      <c r="Q651" s="228"/>
      <c r="R651" s="228"/>
      <c r="S651" s="228"/>
      <c r="T651" s="229"/>
      <c r="AT651" s="230" t="s">
        <v>257</v>
      </c>
      <c r="AU651" s="230" t="s">
        <v>89</v>
      </c>
      <c r="AV651" s="12" t="s">
        <v>89</v>
      </c>
      <c r="AW651" s="12" t="s">
        <v>42</v>
      </c>
      <c r="AX651" s="12" t="s">
        <v>79</v>
      </c>
      <c r="AY651" s="230" t="s">
        <v>146</v>
      </c>
    </row>
    <row r="652" spans="2:65" s="12" customFormat="1" ht="13.5">
      <c r="B652" s="220"/>
      <c r="C652" s="221"/>
      <c r="D652" s="211" t="s">
        <v>257</v>
      </c>
      <c r="E652" s="222" t="s">
        <v>35</v>
      </c>
      <c r="F652" s="223" t="s">
        <v>1115</v>
      </c>
      <c r="G652" s="221"/>
      <c r="H652" s="224">
        <v>8.4</v>
      </c>
      <c r="I652" s="225"/>
      <c r="J652" s="221"/>
      <c r="K652" s="221"/>
      <c r="L652" s="226"/>
      <c r="M652" s="227"/>
      <c r="N652" s="228"/>
      <c r="O652" s="228"/>
      <c r="P652" s="228"/>
      <c r="Q652" s="228"/>
      <c r="R652" s="228"/>
      <c r="S652" s="228"/>
      <c r="T652" s="229"/>
      <c r="AT652" s="230" t="s">
        <v>257</v>
      </c>
      <c r="AU652" s="230" t="s">
        <v>89</v>
      </c>
      <c r="AV652" s="12" t="s">
        <v>89</v>
      </c>
      <c r="AW652" s="12" t="s">
        <v>42</v>
      </c>
      <c r="AX652" s="12" t="s">
        <v>79</v>
      </c>
      <c r="AY652" s="230" t="s">
        <v>146</v>
      </c>
    </row>
    <row r="653" spans="2:65" s="12" customFormat="1" ht="13.5">
      <c r="B653" s="220"/>
      <c r="C653" s="221"/>
      <c r="D653" s="211" t="s">
        <v>257</v>
      </c>
      <c r="E653" s="222" t="s">
        <v>35</v>
      </c>
      <c r="F653" s="223" t="s">
        <v>1116</v>
      </c>
      <c r="G653" s="221"/>
      <c r="H653" s="224">
        <v>0</v>
      </c>
      <c r="I653" s="225"/>
      <c r="J653" s="221"/>
      <c r="K653" s="221"/>
      <c r="L653" s="226"/>
      <c r="M653" s="227"/>
      <c r="N653" s="228"/>
      <c r="O653" s="228"/>
      <c r="P653" s="228"/>
      <c r="Q653" s="228"/>
      <c r="R653" s="228"/>
      <c r="S653" s="228"/>
      <c r="T653" s="229"/>
      <c r="AT653" s="230" t="s">
        <v>257</v>
      </c>
      <c r="AU653" s="230" t="s">
        <v>89</v>
      </c>
      <c r="AV653" s="12" t="s">
        <v>89</v>
      </c>
      <c r="AW653" s="12" t="s">
        <v>42</v>
      </c>
      <c r="AX653" s="12" t="s">
        <v>79</v>
      </c>
      <c r="AY653" s="230" t="s">
        <v>146</v>
      </c>
    </row>
    <row r="654" spans="2:65" s="14" customFormat="1" ht="13.5">
      <c r="B654" s="242"/>
      <c r="C654" s="243"/>
      <c r="D654" s="211" t="s">
        <v>257</v>
      </c>
      <c r="E654" s="244" t="s">
        <v>35</v>
      </c>
      <c r="F654" s="245" t="s">
        <v>278</v>
      </c>
      <c r="G654" s="243"/>
      <c r="H654" s="246">
        <v>59.8</v>
      </c>
      <c r="I654" s="247"/>
      <c r="J654" s="243"/>
      <c r="K654" s="243"/>
      <c r="L654" s="248"/>
      <c r="M654" s="249"/>
      <c r="N654" s="250"/>
      <c r="O654" s="250"/>
      <c r="P654" s="250"/>
      <c r="Q654" s="250"/>
      <c r="R654" s="250"/>
      <c r="S654" s="250"/>
      <c r="T654" s="251"/>
      <c r="AT654" s="252" t="s">
        <v>257</v>
      </c>
      <c r="AU654" s="252" t="s">
        <v>89</v>
      </c>
      <c r="AV654" s="14" t="s">
        <v>151</v>
      </c>
      <c r="AW654" s="14" t="s">
        <v>42</v>
      </c>
      <c r="AX654" s="14" t="s">
        <v>87</v>
      </c>
      <c r="AY654" s="252" t="s">
        <v>146</v>
      </c>
    </row>
    <row r="655" spans="2:65" s="1" customFormat="1" ht="16.5" customHeight="1">
      <c r="B655" s="42"/>
      <c r="C655" s="184" t="s">
        <v>1117</v>
      </c>
      <c r="D655" s="184" t="s">
        <v>147</v>
      </c>
      <c r="E655" s="185" t="s">
        <v>1118</v>
      </c>
      <c r="F655" s="186" t="s">
        <v>1119</v>
      </c>
      <c r="G655" s="187" t="s">
        <v>166</v>
      </c>
      <c r="H655" s="188">
        <v>295.35000000000002</v>
      </c>
      <c r="I655" s="189"/>
      <c r="J655" s="190">
        <f>ROUND(I655*H655,2)</f>
        <v>0</v>
      </c>
      <c r="K655" s="186" t="s">
        <v>255</v>
      </c>
      <c r="L655" s="62"/>
      <c r="M655" s="191" t="s">
        <v>35</v>
      </c>
      <c r="N655" s="192" t="s">
        <v>50</v>
      </c>
      <c r="O655" s="43"/>
      <c r="P655" s="193">
        <f>O655*H655</f>
        <v>0</v>
      </c>
      <c r="Q655" s="193">
        <v>2.5999999999999998E-4</v>
      </c>
      <c r="R655" s="193">
        <f>Q655*H655</f>
        <v>7.6790999999999998E-2</v>
      </c>
      <c r="S655" s="193">
        <v>0</v>
      </c>
      <c r="T655" s="194">
        <f>S655*H655</f>
        <v>0</v>
      </c>
      <c r="AR655" s="24" t="s">
        <v>177</v>
      </c>
      <c r="AT655" s="24" t="s">
        <v>147</v>
      </c>
      <c r="AU655" s="24" t="s">
        <v>89</v>
      </c>
      <c r="AY655" s="24" t="s">
        <v>146</v>
      </c>
      <c r="BE655" s="195">
        <f>IF(N655="základní",J655,0)</f>
        <v>0</v>
      </c>
      <c r="BF655" s="195">
        <f>IF(N655="snížená",J655,0)</f>
        <v>0</v>
      </c>
      <c r="BG655" s="195">
        <f>IF(N655="zákl. přenesená",J655,0)</f>
        <v>0</v>
      </c>
      <c r="BH655" s="195">
        <f>IF(N655="sníž. přenesená",J655,0)</f>
        <v>0</v>
      </c>
      <c r="BI655" s="195">
        <f>IF(N655="nulová",J655,0)</f>
        <v>0</v>
      </c>
      <c r="BJ655" s="24" t="s">
        <v>87</v>
      </c>
      <c r="BK655" s="195">
        <f>ROUND(I655*H655,2)</f>
        <v>0</v>
      </c>
      <c r="BL655" s="24" t="s">
        <v>177</v>
      </c>
      <c r="BM655" s="24" t="s">
        <v>1120</v>
      </c>
    </row>
    <row r="656" spans="2:65" s="11" customFormat="1" ht="13.5">
      <c r="B656" s="209"/>
      <c r="C656" s="210"/>
      <c r="D656" s="211" t="s">
        <v>257</v>
      </c>
      <c r="E656" s="212" t="s">
        <v>35</v>
      </c>
      <c r="F656" s="213" t="s">
        <v>294</v>
      </c>
      <c r="G656" s="210"/>
      <c r="H656" s="212" t="s">
        <v>35</v>
      </c>
      <c r="I656" s="214"/>
      <c r="J656" s="210"/>
      <c r="K656" s="210"/>
      <c r="L656" s="215"/>
      <c r="M656" s="216"/>
      <c r="N656" s="217"/>
      <c r="O656" s="217"/>
      <c r="P656" s="217"/>
      <c r="Q656" s="217"/>
      <c r="R656" s="217"/>
      <c r="S656" s="217"/>
      <c r="T656" s="218"/>
      <c r="AT656" s="219" t="s">
        <v>257</v>
      </c>
      <c r="AU656" s="219" t="s">
        <v>89</v>
      </c>
      <c r="AV656" s="11" t="s">
        <v>87</v>
      </c>
      <c r="AW656" s="11" t="s">
        <v>42</v>
      </c>
      <c r="AX656" s="11" t="s">
        <v>79</v>
      </c>
      <c r="AY656" s="219" t="s">
        <v>146</v>
      </c>
    </row>
    <row r="657" spans="2:51" s="11" customFormat="1" ht="13.5">
      <c r="B657" s="209"/>
      <c r="C657" s="210"/>
      <c r="D657" s="211" t="s">
        <v>257</v>
      </c>
      <c r="E657" s="212" t="s">
        <v>35</v>
      </c>
      <c r="F657" s="213" t="s">
        <v>329</v>
      </c>
      <c r="G657" s="210"/>
      <c r="H657" s="212" t="s">
        <v>35</v>
      </c>
      <c r="I657" s="214"/>
      <c r="J657" s="210"/>
      <c r="K657" s="210"/>
      <c r="L657" s="215"/>
      <c r="M657" s="216"/>
      <c r="N657" s="217"/>
      <c r="O657" s="217"/>
      <c r="P657" s="217"/>
      <c r="Q657" s="217"/>
      <c r="R657" s="217"/>
      <c r="S657" s="217"/>
      <c r="T657" s="218"/>
      <c r="AT657" s="219" t="s">
        <v>257</v>
      </c>
      <c r="AU657" s="219" t="s">
        <v>89</v>
      </c>
      <c r="AV657" s="11" t="s">
        <v>87</v>
      </c>
      <c r="AW657" s="11" t="s">
        <v>42</v>
      </c>
      <c r="AX657" s="11" t="s">
        <v>79</v>
      </c>
      <c r="AY657" s="219" t="s">
        <v>146</v>
      </c>
    </row>
    <row r="658" spans="2:51" s="12" customFormat="1" ht="13.5">
      <c r="B658" s="220"/>
      <c r="C658" s="221"/>
      <c r="D658" s="211" t="s">
        <v>257</v>
      </c>
      <c r="E658" s="222" t="s">
        <v>35</v>
      </c>
      <c r="F658" s="223" t="s">
        <v>1121</v>
      </c>
      <c r="G658" s="221"/>
      <c r="H658" s="224">
        <v>78.400000000000006</v>
      </c>
      <c r="I658" s="225"/>
      <c r="J658" s="221"/>
      <c r="K658" s="221"/>
      <c r="L658" s="226"/>
      <c r="M658" s="227"/>
      <c r="N658" s="228"/>
      <c r="O658" s="228"/>
      <c r="P658" s="228"/>
      <c r="Q658" s="228"/>
      <c r="R658" s="228"/>
      <c r="S658" s="228"/>
      <c r="T658" s="229"/>
      <c r="AT658" s="230" t="s">
        <v>257</v>
      </c>
      <c r="AU658" s="230" t="s">
        <v>89</v>
      </c>
      <c r="AV658" s="12" t="s">
        <v>89</v>
      </c>
      <c r="AW658" s="12" t="s">
        <v>42</v>
      </c>
      <c r="AX658" s="12" t="s">
        <v>79</v>
      </c>
      <c r="AY658" s="230" t="s">
        <v>146</v>
      </c>
    </row>
    <row r="659" spans="2:51" s="11" customFormat="1" ht="13.5">
      <c r="B659" s="209"/>
      <c r="C659" s="210"/>
      <c r="D659" s="211" t="s">
        <v>257</v>
      </c>
      <c r="E659" s="212" t="s">
        <v>35</v>
      </c>
      <c r="F659" s="213" t="s">
        <v>331</v>
      </c>
      <c r="G659" s="210"/>
      <c r="H659" s="212" t="s">
        <v>35</v>
      </c>
      <c r="I659" s="214"/>
      <c r="J659" s="210"/>
      <c r="K659" s="210"/>
      <c r="L659" s="215"/>
      <c r="M659" s="216"/>
      <c r="N659" s="217"/>
      <c r="O659" s="217"/>
      <c r="P659" s="217"/>
      <c r="Q659" s="217"/>
      <c r="R659" s="217"/>
      <c r="S659" s="217"/>
      <c r="T659" s="218"/>
      <c r="AT659" s="219" t="s">
        <v>257</v>
      </c>
      <c r="AU659" s="219" t="s">
        <v>89</v>
      </c>
      <c r="AV659" s="11" t="s">
        <v>87</v>
      </c>
      <c r="AW659" s="11" t="s">
        <v>42</v>
      </c>
      <c r="AX659" s="11" t="s">
        <v>79</v>
      </c>
      <c r="AY659" s="219" t="s">
        <v>146</v>
      </c>
    </row>
    <row r="660" spans="2:51" s="12" customFormat="1" ht="13.5">
      <c r="B660" s="220"/>
      <c r="C660" s="221"/>
      <c r="D660" s="211" t="s">
        <v>257</v>
      </c>
      <c r="E660" s="222" t="s">
        <v>35</v>
      </c>
      <c r="F660" s="223" t="s">
        <v>1122</v>
      </c>
      <c r="G660" s="221"/>
      <c r="H660" s="224">
        <v>22.36</v>
      </c>
      <c r="I660" s="225"/>
      <c r="J660" s="221"/>
      <c r="K660" s="221"/>
      <c r="L660" s="226"/>
      <c r="M660" s="227"/>
      <c r="N660" s="228"/>
      <c r="O660" s="228"/>
      <c r="P660" s="228"/>
      <c r="Q660" s="228"/>
      <c r="R660" s="228"/>
      <c r="S660" s="228"/>
      <c r="T660" s="229"/>
      <c r="AT660" s="230" t="s">
        <v>257</v>
      </c>
      <c r="AU660" s="230" t="s">
        <v>89</v>
      </c>
      <c r="AV660" s="12" t="s">
        <v>89</v>
      </c>
      <c r="AW660" s="12" t="s">
        <v>42</v>
      </c>
      <c r="AX660" s="12" t="s">
        <v>79</v>
      </c>
      <c r="AY660" s="230" t="s">
        <v>146</v>
      </c>
    </row>
    <row r="661" spans="2:51" s="11" customFormat="1" ht="13.5">
      <c r="B661" s="209"/>
      <c r="C661" s="210"/>
      <c r="D661" s="211" t="s">
        <v>257</v>
      </c>
      <c r="E661" s="212" t="s">
        <v>35</v>
      </c>
      <c r="F661" s="213" t="s">
        <v>333</v>
      </c>
      <c r="G661" s="210"/>
      <c r="H661" s="212" t="s">
        <v>35</v>
      </c>
      <c r="I661" s="214"/>
      <c r="J661" s="210"/>
      <c r="K661" s="210"/>
      <c r="L661" s="215"/>
      <c r="M661" s="216"/>
      <c r="N661" s="217"/>
      <c r="O661" s="217"/>
      <c r="P661" s="217"/>
      <c r="Q661" s="217"/>
      <c r="R661" s="217"/>
      <c r="S661" s="217"/>
      <c r="T661" s="218"/>
      <c r="AT661" s="219" t="s">
        <v>257</v>
      </c>
      <c r="AU661" s="219" t="s">
        <v>89</v>
      </c>
      <c r="AV661" s="11" t="s">
        <v>87</v>
      </c>
      <c r="AW661" s="11" t="s">
        <v>42</v>
      </c>
      <c r="AX661" s="11" t="s">
        <v>79</v>
      </c>
      <c r="AY661" s="219" t="s">
        <v>146</v>
      </c>
    </row>
    <row r="662" spans="2:51" s="12" customFormat="1" ht="13.5">
      <c r="B662" s="220"/>
      <c r="C662" s="221"/>
      <c r="D662" s="211" t="s">
        <v>257</v>
      </c>
      <c r="E662" s="222" t="s">
        <v>35</v>
      </c>
      <c r="F662" s="223" t="s">
        <v>1123</v>
      </c>
      <c r="G662" s="221"/>
      <c r="H662" s="224">
        <v>38.520000000000003</v>
      </c>
      <c r="I662" s="225"/>
      <c r="J662" s="221"/>
      <c r="K662" s="221"/>
      <c r="L662" s="226"/>
      <c r="M662" s="227"/>
      <c r="N662" s="228"/>
      <c r="O662" s="228"/>
      <c r="P662" s="228"/>
      <c r="Q662" s="228"/>
      <c r="R662" s="228"/>
      <c r="S662" s="228"/>
      <c r="T662" s="229"/>
      <c r="AT662" s="230" t="s">
        <v>257</v>
      </c>
      <c r="AU662" s="230" t="s">
        <v>89</v>
      </c>
      <c r="AV662" s="12" t="s">
        <v>89</v>
      </c>
      <c r="AW662" s="12" t="s">
        <v>42</v>
      </c>
      <c r="AX662" s="12" t="s">
        <v>79</v>
      </c>
      <c r="AY662" s="230" t="s">
        <v>146</v>
      </c>
    </row>
    <row r="663" spans="2:51" s="11" customFormat="1" ht="13.5">
      <c r="B663" s="209"/>
      <c r="C663" s="210"/>
      <c r="D663" s="211" t="s">
        <v>257</v>
      </c>
      <c r="E663" s="212" t="s">
        <v>35</v>
      </c>
      <c r="F663" s="213" t="s">
        <v>335</v>
      </c>
      <c r="G663" s="210"/>
      <c r="H663" s="212" t="s">
        <v>35</v>
      </c>
      <c r="I663" s="214"/>
      <c r="J663" s="210"/>
      <c r="K663" s="210"/>
      <c r="L663" s="215"/>
      <c r="M663" s="216"/>
      <c r="N663" s="217"/>
      <c r="O663" s="217"/>
      <c r="P663" s="217"/>
      <c r="Q663" s="217"/>
      <c r="R663" s="217"/>
      <c r="S663" s="217"/>
      <c r="T663" s="218"/>
      <c r="AT663" s="219" t="s">
        <v>257</v>
      </c>
      <c r="AU663" s="219" t="s">
        <v>89</v>
      </c>
      <c r="AV663" s="11" t="s">
        <v>87</v>
      </c>
      <c r="AW663" s="11" t="s">
        <v>42</v>
      </c>
      <c r="AX663" s="11" t="s">
        <v>79</v>
      </c>
      <c r="AY663" s="219" t="s">
        <v>146</v>
      </c>
    </row>
    <row r="664" spans="2:51" s="12" customFormat="1" ht="13.5">
      <c r="B664" s="220"/>
      <c r="C664" s="221"/>
      <c r="D664" s="211" t="s">
        <v>257</v>
      </c>
      <c r="E664" s="222" t="s">
        <v>35</v>
      </c>
      <c r="F664" s="223" t="s">
        <v>1124</v>
      </c>
      <c r="G664" s="221"/>
      <c r="H664" s="224">
        <v>23.6</v>
      </c>
      <c r="I664" s="225"/>
      <c r="J664" s="221"/>
      <c r="K664" s="221"/>
      <c r="L664" s="226"/>
      <c r="M664" s="227"/>
      <c r="N664" s="228"/>
      <c r="O664" s="228"/>
      <c r="P664" s="228"/>
      <c r="Q664" s="228"/>
      <c r="R664" s="228"/>
      <c r="S664" s="228"/>
      <c r="T664" s="229"/>
      <c r="AT664" s="230" t="s">
        <v>257</v>
      </c>
      <c r="AU664" s="230" t="s">
        <v>89</v>
      </c>
      <c r="AV664" s="12" t="s">
        <v>89</v>
      </c>
      <c r="AW664" s="12" t="s">
        <v>42</v>
      </c>
      <c r="AX664" s="12" t="s">
        <v>79</v>
      </c>
      <c r="AY664" s="230" t="s">
        <v>146</v>
      </c>
    </row>
    <row r="665" spans="2:51" s="11" customFormat="1" ht="13.5">
      <c r="B665" s="209"/>
      <c r="C665" s="210"/>
      <c r="D665" s="211" t="s">
        <v>257</v>
      </c>
      <c r="E665" s="212" t="s">
        <v>35</v>
      </c>
      <c r="F665" s="213" t="s">
        <v>337</v>
      </c>
      <c r="G665" s="210"/>
      <c r="H665" s="212" t="s">
        <v>35</v>
      </c>
      <c r="I665" s="214"/>
      <c r="J665" s="210"/>
      <c r="K665" s="210"/>
      <c r="L665" s="215"/>
      <c r="M665" s="216"/>
      <c r="N665" s="217"/>
      <c r="O665" s="217"/>
      <c r="P665" s="217"/>
      <c r="Q665" s="217"/>
      <c r="R665" s="217"/>
      <c r="S665" s="217"/>
      <c r="T665" s="218"/>
      <c r="AT665" s="219" t="s">
        <v>257</v>
      </c>
      <c r="AU665" s="219" t="s">
        <v>89</v>
      </c>
      <c r="AV665" s="11" t="s">
        <v>87</v>
      </c>
      <c r="AW665" s="11" t="s">
        <v>42</v>
      </c>
      <c r="AX665" s="11" t="s">
        <v>79</v>
      </c>
      <c r="AY665" s="219" t="s">
        <v>146</v>
      </c>
    </row>
    <row r="666" spans="2:51" s="11" customFormat="1" ht="13.5">
      <c r="B666" s="209"/>
      <c r="C666" s="210"/>
      <c r="D666" s="211" t="s">
        <v>257</v>
      </c>
      <c r="E666" s="212" t="s">
        <v>35</v>
      </c>
      <c r="F666" s="213" t="s">
        <v>1081</v>
      </c>
      <c r="G666" s="210"/>
      <c r="H666" s="212" t="s">
        <v>35</v>
      </c>
      <c r="I666" s="214"/>
      <c r="J666" s="210"/>
      <c r="K666" s="210"/>
      <c r="L666" s="215"/>
      <c r="M666" s="216"/>
      <c r="N666" s="217"/>
      <c r="O666" s="217"/>
      <c r="P666" s="217"/>
      <c r="Q666" s="217"/>
      <c r="R666" s="217"/>
      <c r="S666" s="217"/>
      <c r="T666" s="218"/>
      <c r="AT666" s="219" t="s">
        <v>257</v>
      </c>
      <c r="AU666" s="219" t="s">
        <v>89</v>
      </c>
      <c r="AV666" s="11" t="s">
        <v>87</v>
      </c>
      <c r="AW666" s="11" t="s">
        <v>42</v>
      </c>
      <c r="AX666" s="11" t="s">
        <v>79</v>
      </c>
      <c r="AY666" s="219" t="s">
        <v>146</v>
      </c>
    </row>
    <row r="667" spans="2:51" s="12" customFormat="1" ht="13.5">
      <c r="B667" s="220"/>
      <c r="C667" s="221"/>
      <c r="D667" s="211" t="s">
        <v>257</v>
      </c>
      <c r="E667" s="222" t="s">
        <v>35</v>
      </c>
      <c r="F667" s="223" t="s">
        <v>1125</v>
      </c>
      <c r="G667" s="221"/>
      <c r="H667" s="224">
        <v>24.58</v>
      </c>
      <c r="I667" s="225"/>
      <c r="J667" s="221"/>
      <c r="K667" s="221"/>
      <c r="L667" s="226"/>
      <c r="M667" s="227"/>
      <c r="N667" s="228"/>
      <c r="O667" s="228"/>
      <c r="P667" s="228"/>
      <c r="Q667" s="228"/>
      <c r="R667" s="228"/>
      <c r="S667" s="228"/>
      <c r="T667" s="229"/>
      <c r="AT667" s="230" t="s">
        <v>257</v>
      </c>
      <c r="AU667" s="230" t="s">
        <v>89</v>
      </c>
      <c r="AV667" s="12" t="s">
        <v>89</v>
      </c>
      <c r="AW667" s="12" t="s">
        <v>42</v>
      </c>
      <c r="AX667" s="12" t="s">
        <v>79</v>
      </c>
      <c r="AY667" s="230" t="s">
        <v>146</v>
      </c>
    </row>
    <row r="668" spans="2:51" s="11" customFormat="1" ht="13.5">
      <c r="B668" s="209"/>
      <c r="C668" s="210"/>
      <c r="D668" s="211" t="s">
        <v>257</v>
      </c>
      <c r="E668" s="212" t="s">
        <v>35</v>
      </c>
      <c r="F668" s="213" t="s">
        <v>339</v>
      </c>
      <c r="G668" s="210"/>
      <c r="H668" s="212" t="s">
        <v>35</v>
      </c>
      <c r="I668" s="214"/>
      <c r="J668" s="210"/>
      <c r="K668" s="210"/>
      <c r="L668" s="215"/>
      <c r="M668" s="216"/>
      <c r="N668" s="217"/>
      <c r="O668" s="217"/>
      <c r="P668" s="217"/>
      <c r="Q668" s="217"/>
      <c r="R668" s="217"/>
      <c r="S668" s="217"/>
      <c r="T668" s="218"/>
      <c r="AT668" s="219" t="s">
        <v>257</v>
      </c>
      <c r="AU668" s="219" t="s">
        <v>89</v>
      </c>
      <c r="AV668" s="11" t="s">
        <v>87</v>
      </c>
      <c r="AW668" s="11" t="s">
        <v>42</v>
      </c>
      <c r="AX668" s="11" t="s">
        <v>79</v>
      </c>
      <c r="AY668" s="219" t="s">
        <v>146</v>
      </c>
    </row>
    <row r="669" spans="2:51" s="12" customFormat="1" ht="13.5">
      <c r="B669" s="220"/>
      <c r="C669" s="221"/>
      <c r="D669" s="211" t="s">
        <v>257</v>
      </c>
      <c r="E669" s="222" t="s">
        <v>35</v>
      </c>
      <c r="F669" s="223" t="s">
        <v>1126</v>
      </c>
      <c r="G669" s="221"/>
      <c r="H669" s="224">
        <v>24.68</v>
      </c>
      <c r="I669" s="225"/>
      <c r="J669" s="221"/>
      <c r="K669" s="221"/>
      <c r="L669" s="226"/>
      <c r="M669" s="227"/>
      <c r="N669" s="228"/>
      <c r="O669" s="228"/>
      <c r="P669" s="228"/>
      <c r="Q669" s="228"/>
      <c r="R669" s="228"/>
      <c r="S669" s="228"/>
      <c r="T669" s="229"/>
      <c r="AT669" s="230" t="s">
        <v>257</v>
      </c>
      <c r="AU669" s="230" t="s">
        <v>89</v>
      </c>
      <c r="AV669" s="12" t="s">
        <v>89</v>
      </c>
      <c r="AW669" s="12" t="s">
        <v>42</v>
      </c>
      <c r="AX669" s="12" t="s">
        <v>79</v>
      </c>
      <c r="AY669" s="230" t="s">
        <v>146</v>
      </c>
    </row>
    <row r="670" spans="2:51" s="12" customFormat="1" ht="13.5">
      <c r="B670" s="220"/>
      <c r="C670" s="221"/>
      <c r="D670" s="211" t="s">
        <v>257</v>
      </c>
      <c r="E670" s="222" t="s">
        <v>35</v>
      </c>
      <c r="F670" s="223" t="s">
        <v>1127</v>
      </c>
      <c r="G670" s="221"/>
      <c r="H670" s="224">
        <v>10.55</v>
      </c>
      <c r="I670" s="225"/>
      <c r="J670" s="221"/>
      <c r="K670" s="221"/>
      <c r="L670" s="226"/>
      <c r="M670" s="227"/>
      <c r="N670" s="228"/>
      <c r="O670" s="228"/>
      <c r="P670" s="228"/>
      <c r="Q670" s="228"/>
      <c r="R670" s="228"/>
      <c r="S670" s="228"/>
      <c r="T670" s="229"/>
      <c r="AT670" s="230" t="s">
        <v>257</v>
      </c>
      <c r="AU670" s="230" t="s">
        <v>89</v>
      </c>
      <c r="AV670" s="12" t="s">
        <v>89</v>
      </c>
      <c r="AW670" s="12" t="s">
        <v>42</v>
      </c>
      <c r="AX670" s="12" t="s">
        <v>79</v>
      </c>
      <c r="AY670" s="230" t="s">
        <v>146</v>
      </c>
    </row>
    <row r="671" spans="2:51" s="11" customFormat="1" ht="13.5">
      <c r="B671" s="209"/>
      <c r="C671" s="210"/>
      <c r="D671" s="211" t="s">
        <v>257</v>
      </c>
      <c r="E671" s="212" t="s">
        <v>35</v>
      </c>
      <c r="F671" s="213" t="s">
        <v>341</v>
      </c>
      <c r="G671" s="210"/>
      <c r="H671" s="212" t="s">
        <v>35</v>
      </c>
      <c r="I671" s="214"/>
      <c r="J671" s="210"/>
      <c r="K671" s="210"/>
      <c r="L671" s="215"/>
      <c r="M671" s="216"/>
      <c r="N671" s="217"/>
      <c r="O671" s="217"/>
      <c r="P671" s="217"/>
      <c r="Q671" s="217"/>
      <c r="R671" s="217"/>
      <c r="S671" s="217"/>
      <c r="T671" s="218"/>
      <c r="AT671" s="219" t="s">
        <v>257</v>
      </c>
      <c r="AU671" s="219" t="s">
        <v>89</v>
      </c>
      <c r="AV671" s="11" t="s">
        <v>87</v>
      </c>
      <c r="AW671" s="11" t="s">
        <v>42</v>
      </c>
      <c r="AX671" s="11" t="s">
        <v>79</v>
      </c>
      <c r="AY671" s="219" t="s">
        <v>146</v>
      </c>
    </row>
    <row r="672" spans="2:51" s="12" customFormat="1" ht="13.5">
      <c r="B672" s="220"/>
      <c r="C672" s="221"/>
      <c r="D672" s="211" t="s">
        <v>257</v>
      </c>
      <c r="E672" s="222" t="s">
        <v>35</v>
      </c>
      <c r="F672" s="223" t="s">
        <v>1128</v>
      </c>
      <c r="G672" s="221"/>
      <c r="H672" s="224">
        <v>14.5</v>
      </c>
      <c r="I672" s="225"/>
      <c r="J672" s="221"/>
      <c r="K672" s="221"/>
      <c r="L672" s="226"/>
      <c r="M672" s="227"/>
      <c r="N672" s="228"/>
      <c r="O672" s="228"/>
      <c r="P672" s="228"/>
      <c r="Q672" s="228"/>
      <c r="R672" s="228"/>
      <c r="S672" s="228"/>
      <c r="T672" s="229"/>
      <c r="AT672" s="230" t="s">
        <v>257</v>
      </c>
      <c r="AU672" s="230" t="s">
        <v>89</v>
      </c>
      <c r="AV672" s="12" t="s">
        <v>89</v>
      </c>
      <c r="AW672" s="12" t="s">
        <v>42</v>
      </c>
      <c r="AX672" s="12" t="s">
        <v>79</v>
      </c>
      <c r="AY672" s="230" t="s">
        <v>146</v>
      </c>
    </row>
    <row r="673" spans="2:65" s="11" customFormat="1" ht="13.5">
      <c r="B673" s="209"/>
      <c r="C673" s="210"/>
      <c r="D673" s="211" t="s">
        <v>257</v>
      </c>
      <c r="E673" s="212" t="s">
        <v>35</v>
      </c>
      <c r="F673" s="213" t="s">
        <v>343</v>
      </c>
      <c r="G673" s="210"/>
      <c r="H673" s="212" t="s">
        <v>35</v>
      </c>
      <c r="I673" s="214"/>
      <c r="J673" s="210"/>
      <c r="K673" s="210"/>
      <c r="L673" s="215"/>
      <c r="M673" s="216"/>
      <c r="N673" s="217"/>
      <c r="O673" s="217"/>
      <c r="P673" s="217"/>
      <c r="Q673" s="217"/>
      <c r="R673" s="217"/>
      <c r="S673" s="217"/>
      <c r="T673" s="218"/>
      <c r="AT673" s="219" t="s">
        <v>257</v>
      </c>
      <c r="AU673" s="219" t="s">
        <v>89</v>
      </c>
      <c r="AV673" s="11" t="s">
        <v>87</v>
      </c>
      <c r="AW673" s="11" t="s">
        <v>42</v>
      </c>
      <c r="AX673" s="11" t="s">
        <v>79</v>
      </c>
      <c r="AY673" s="219" t="s">
        <v>146</v>
      </c>
    </row>
    <row r="674" spans="2:65" s="12" customFormat="1" ht="13.5">
      <c r="B674" s="220"/>
      <c r="C674" s="221"/>
      <c r="D674" s="211" t="s">
        <v>257</v>
      </c>
      <c r="E674" s="222" t="s">
        <v>35</v>
      </c>
      <c r="F674" s="223" t="s">
        <v>1129</v>
      </c>
      <c r="G674" s="221"/>
      <c r="H674" s="224">
        <v>20.100000000000001</v>
      </c>
      <c r="I674" s="225"/>
      <c r="J674" s="221"/>
      <c r="K674" s="221"/>
      <c r="L674" s="226"/>
      <c r="M674" s="227"/>
      <c r="N674" s="228"/>
      <c r="O674" s="228"/>
      <c r="P674" s="228"/>
      <c r="Q674" s="228"/>
      <c r="R674" s="228"/>
      <c r="S674" s="228"/>
      <c r="T674" s="229"/>
      <c r="AT674" s="230" t="s">
        <v>257</v>
      </c>
      <c r="AU674" s="230" t="s">
        <v>89</v>
      </c>
      <c r="AV674" s="12" t="s">
        <v>89</v>
      </c>
      <c r="AW674" s="12" t="s">
        <v>42</v>
      </c>
      <c r="AX674" s="12" t="s">
        <v>79</v>
      </c>
      <c r="AY674" s="230" t="s">
        <v>146</v>
      </c>
    </row>
    <row r="675" spans="2:65" s="11" customFormat="1" ht="13.5">
      <c r="B675" s="209"/>
      <c r="C675" s="210"/>
      <c r="D675" s="211" t="s">
        <v>257</v>
      </c>
      <c r="E675" s="212" t="s">
        <v>35</v>
      </c>
      <c r="F675" s="213" t="s">
        <v>345</v>
      </c>
      <c r="G675" s="210"/>
      <c r="H675" s="212" t="s">
        <v>35</v>
      </c>
      <c r="I675" s="214"/>
      <c r="J675" s="210"/>
      <c r="K675" s="210"/>
      <c r="L675" s="215"/>
      <c r="M675" s="216"/>
      <c r="N675" s="217"/>
      <c r="O675" s="217"/>
      <c r="P675" s="217"/>
      <c r="Q675" s="217"/>
      <c r="R675" s="217"/>
      <c r="S675" s="217"/>
      <c r="T675" s="218"/>
      <c r="AT675" s="219" t="s">
        <v>257</v>
      </c>
      <c r="AU675" s="219" t="s">
        <v>89</v>
      </c>
      <c r="AV675" s="11" t="s">
        <v>87</v>
      </c>
      <c r="AW675" s="11" t="s">
        <v>42</v>
      </c>
      <c r="AX675" s="11" t="s">
        <v>79</v>
      </c>
      <c r="AY675" s="219" t="s">
        <v>146</v>
      </c>
    </row>
    <row r="676" spans="2:65" s="12" customFormat="1" ht="13.5">
      <c r="B676" s="220"/>
      <c r="C676" s="221"/>
      <c r="D676" s="211" t="s">
        <v>257</v>
      </c>
      <c r="E676" s="222" t="s">
        <v>35</v>
      </c>
      <c r="F676" s="223" t="s">
        <v>1130</v>
      </c>
      <c r="G676" s="221"/>
      <c r="H676" s="224">
        <v>8.26</v>
      </c>
      <c r="I676" s="225"/>
      <c r="J676" s="221"/>
      <c r="K676" s="221"/>
      <c r="L676" s="226"/>
      <c r="M676" s="227"/>
      <c r="N676" s="228"/>
      <c r="O676" s="228"/>
      <c r="P676" s="228"/>
      <c r="Q676" s="228"/>
      <c r="R676" s="228"/>
      <c r="S676" s="228"/>
      <c r="T676" s="229"/>
      <c r="AT676" s="230" t="s">
        <v>257</v>
      </c>
      <c r="AU676" s="230" t="s">
        <v>89</v>
      </c>
      <c r="AV676" s="12" t="s">
        <v>89</v>
      </c>
      <c r="AW676" s="12" t="s">
        <v>42</v>
      </c>
      <c r="AX676" s="12" t="s">
        <v>79</v>
      </c>
      <c r="AY676" s="230" t="s">
        <v>146</v>
      </c>
    </row>
    <row r="677" spans="2:65" s="11" customFormat="1" ht="13.5">
      <c r="B677" s="209"/>
      <c r="C677" s="210"/>
      <c r="D677" s="211" t="s">
        <v>257</v>
      </c>
      <c r="E677" s="212" t="s">
        <v>35</v>
      </c>
      <c r="F677" s="213" t="s">
        <v>347</v>
      </c>
      <c r="G677" s="210"/>
      <c r="H677" s="212" t="s">
        <v>35</v>
      </c>
      <c r="I677" s="214"/>
      <c r="J677" s="210"/>
      <c r="K677" s="210"/>
      <c r="L677" s="215"/>
      <c r="M677" s="216"/>
      <c r="N677" s="217"/>
      <c r="O677" s="217"/>
      <c r="P677" s="217"/>
      <c r="Q677" s="217"/>
      <c r="R677" s="217"/>
      <c r="S677" s="217"/>
      <c r="T677" s="218"/>
      <c r="AT677" s="219" t="s">
        <v>257</v>
      </c>
      <c r="AU677" s="219" t="s">
        <v>89</v>
      </c>
      <c r="AV677" s="11" t="s">
        <v>87</v>
      </c>
      <c r="AW677" s="11" t="s">
        <v>42</v>
      </c>
      <c r="AX677" s="11" t="s">
        <v>79</v>
      </c>
      <c r="AY677" s="219" t="s">
        <v>146</v>
      </c>
    </row>
    <row r="678" spans="2:65" s="12" customFormat="1" ht="13.5">
      <c r="B678" s="220"/>
      <c r="C678" s="221"/>
      <c r="D678" s="211" t="s">
        <v>257</v>
      </c>
      <c r="E678" s="222" t="s">
        <v>35</v>
      </c>
      <c r="F678" s="223" t="s">
        <v>1131</v>
      </c>
      <c r="G678" s="221"/>
      <c r="H678" s="224">
        <v>16.62</v>
      </c>
      <c r="I678" s="225"/>
      <c r="J678" s="221"/>
      <c r="K678" s="221"/>
      <c r="L678" s="226"/>
      <c r="M678" s="227"/>
      <c r="N678" s="228"/>
      <c r="O678" s="228"/>
      <c r="P678" s="228"/>
      <c r="Q678" s="228"/>
      <c r="R678" s="228"/>
      <c r="S678" s="228"/>
      <c r="T678" s="229"/>
      <c r="AT678" s="230" t="s">
        <v>257</v>
      </c>
      <c r="AU678" s="230" t="s">
        <v>89</v>
      </c>
      <c r="AV678" s="12" t="s">
        <v>89</v>
      </c>
      <c r="AW678" s="12" t="s">
        <v>42</v>
      </c>
      <c r="AX678" s="12" t="s">
        <v>79</v>
      </c>
      <c r="AY678" s="230" t="s">
        <v>146</v>
      </c>
    </row>
    <row r="679" spans="2:65" s="12" customFormat="1" ht="13.5">
      <c r="B679" s="220"/>
      <c r="C679" s="221"/>
      <c r="D679" s="211" t="s">
        <v>257</v>
      </c>
      <c r="E679" s="222" t="s">
        <v>35</v>
      </c>
      <c r="F679" s="223" t="s">
        <v>1132</v>
      </c>
      <c r="G679" s="221"/>
      <c r="H679" s="224">
        <v>3.94</v>
      </c>
      <c r="I679" s="225"/>
      <c r="J679" s="221"/>
      <c r="K679" s="221"/>
      <c r="L679" s="226"/>
      <c r="M679" s="227"/>
      <c r="N679" s="228"/>
      <c r="O679" s="228"/>
      <c r="P679" s="228"/>
      <c r="Q679" s="228"/>
      <c r="R679" s="228"/>
      <c r="S679" s="228"/>
      <c r="T679" s="229"/>
      <c r="AT679" s="230" t="s">
        <v>257</v>
      </c>
      <c r="AU679" s="230" t="s">
        <v>89</v>
      </c>
      <c r="AV679" s="12" t="s">
        <v>89</v>
      </c>
      <c r="AW679" s="12" t="s">
        <v>42</v>
      </c>
      <c r="AX679" s="12" t="s">
        <v>79</v>
      </c>
      <c r="AY679" s="230" t="s">
        <v>146</v>
      </c>
    </row>
    <row r="680" spans="2:65" s="11" customFormat="1" ht="13.5">
      <c r="B680" s="209"/>
      <c r="C680" s="210"/>
      <c r="D680" s="211" t="s">
        <v>257</v>
      </c>
      <c r="E680" s="212" t="s">
        <v>35</v>
      </c>
      <c r="F680" s="213" t="s">
        <v>350</v>
      </c>
      <c r="G680" s="210"/>
      <c r="H680" s="212" t="s">
        <v>35</v>
      </c>
      <c r="I680" s="214"/>
      <c r="J680" s="210"/>
      <c r="K680" s="210"/>
      <c r="L680" s="215"/>
      <c r="M680" s="216"/>
      <c r="N680" s="217"/>
      <c r="O680" s="217"/>
      <c r="P680" s="217"/>
      <c r="Q680" s="217"/>
      <c r="R680" s="217"/>
      <c r="S680" s="217"/>
      <c r="T680" s="218"/>
      <c r="AT680" s="219" t="s">
        <v>257</v>
      </c>
      <c r="AU680" s="219" t="s">
        <v>89</v>
      </c>
      <c r="AV680" s="11" t="s">
        <v>87</v>
      </c>
      <c r="AW680" s="11" t="s">
        <v>42</v>
      </c>
      <c r="AX680" s="11" t="s">
        <v>79</v>
      </c>
      <c r="AY680" s="219" t="s">
        <v>146</v>
      </c>
    </row>
    <row r="681" spans="2:65" s="12" customFormat="1" ht="13.5">
      <c r="B681" s="220"/>
      <c r="C681" s="221"/>
      <c r="D681" s="211" t="s">
        <v>257</v>
      </c>
      <c r="E681" s="222" t="s">
        <v>35</v>
      </c>
      <c r="F681" s="223" t="s">
        <v>1133</v>
      </c>
      <c r="G681" s="221"/>
      <c r="H681" s="224">
        <v>9.24</v>
      </c>
      <c r="I681" s="225"/>
      <c r="J681" s="221"/>
      <c r="K681" s="221"/>
      <c r="L681" s="226"/>
      <c r="M681" s="227"/>
      <c r="N681" s="228"/>
      <c r="O681" s="228"/>
      <c r="P681" s="228"/>
      <c r="Q681" s="228"/>
      <c r="R681" s="228"/>
      <c r="S681" s="228"/>
      <c r="T681" s="229"/>
      <c r="AT681" s="230" t="s">
        <v>257</v>
      </c>
      <c r="AU681" s="230" t="s">
        <v>89</v>
      </c>
      <c r="AV681" s="12" t="s">
        <v>89</v>
      </c>
      <c r="AW681" s="12" t="s">
        <v>42</v>
      </c>
      <c r="AX681" s="12" t="s">
        <v>79</v>
      </c>
      <c r="AY681" s="230" t="s">
        <v>146</v>
      </c>
    </row>
    <row r="682" spans="2:65" s="14" customFormat="1" ht="13.5">
      <c r="B682" s="242"/>
      <c r="C682" s="243"/>
      <c r="D682" s="211" t="s">
        <v>257</v>
      </c>
      <c r="E682" s="244" t="s">
        <v>35</v>
      </c>
      <c r="F682" s="245" t="s">
        <v>278</v>
      </c>
      <c r="G682" s="243"/>
      <c r="H682" s="246">
        <v>295.35000000000002</v>
      </c>
      <c r="I682" s="247"/>
      <c r="J682" s="243"/>
      <c r="K682" s="243"/>
      <c r="L682" s="248"/>
      <c r="M682" s="249"/>
      <c r="N682" s="250"/>
      <c r="O682" s="250"/>
      <c r="P682" s="250"/>
      <c r="Q682" s="250"/>
      <c r="R682" s="250"/>
      <c r="S682" s="250"/>
      <c r="T682" s="251"/>
      <c r="AT682" s="252" t="s">
        <v>257</v>
      </c>
      <c r="AU682" s="252" t="s">
        <v>89</v>
      </c>
      <c r="AV682" s="14" t="s">
        <v>151</v>
      </c>
      <c r="AW682" s="14" t="s">
        <v>42</v>
      </c>
      <c r="AX682" s="14" t="s">
        <v>87</v>
      </c>
      <c r="AY682" s="252" t="s">
        <v>146</v>
      </c>
    </row>
    <row r="683" spans="2:65" s="1" customFormat="1" ht="16.5" customHeight="1">
      <c r="B683" s="42"/>
      <c r="C683" s="184" t="s">
        <v>1134</v>
      </c>
      <c r="D683" s="184" t="s">
        <v>147</v>
      </c>
      <c r="E683" s="185" t="s">
        <v>1135</v>
      </c>
      <c r="F683" s="186" t="s">
        <v>1136</v>
      </c>
      <c r="G683" s="187" t="s">
        <v>207</v>
      </c>
      <c r="H683" s="188">
        <v>324.17099999999999</v>
      </c>
      <c r="I683" s="189"/>
      <c r="J683" s="190">
        <f>ROUND(I683*H683,2)</f>
        <v>0</v>
      </c>
      <c r="K683" s="186" t="s">
        <v>255</v>
      </c>
      <c r="L683" s="62"/>
      <c r="M683" s="191" t="s">
        <v>35</v>
      </c>
      <c r="N683" s="192" t="s">
        <v>50</v>
      </c>
      <c r="O683" s="43"/>
      <c r="P683" s="193">
        <f>O683*H683</f>
        <v>0</v>
      </c>
      <c r="Q683" s="193">
        <v>2.9999999999999997E-4</v>
      </c>
      <c r="R683" s="193">
        <f>Q683*H683</f>
        <v>9.7251299999999985E-2</v>
      </c>
      <c r="S683" s="193">
        <v>0</v>
      </c>
      <c r="T683" s="194">
        <f>S683*H683</f>
        <v>0</v>
      </c>
      <c r="AR683" s="24" t="s">
        <v>177</v>
      </c>
      <c r="AT683" s="24" t="s">
        <v>147</v>
      </c>
      <c r="AU683" s="24" t="s">
        <v>89</v>
      </c>
      <c r="AY683" s="24" t="s">
        <v>146</v>
      </c>
      <c r="BE683" s="195">
        <f>IF(N683="základní",J683,0)</f>
        <v>0</v>
      </c>
      <c r="BF683" s="195">
        <f>IF(N683="snížená",J683,0)</f>
        <v>0</v>
      </c>
      <c r="BG683" s="195">
        <f>IF(N683="zákl. přenesená",J683,0)</f>
        <v>0</v>
      </c>
      <c r="BH683" s="195">
        <f>IF(N683="sníž. přenesená",J683,0)</f>
        <v>0</v>
      </c>
      <c r="BI683" s="195">
        <f>IF(N683="nulová",J683,0)</f>
        <v>0</v>
      </c>
      <c r="BJ683" s="24" t="s">
        <v>87</v>
      </c>
      <c r="BK683" s="195">
        <f>ROUND(I683*H683,2)</f>
        <v>0</v>
      </c>
      <c r="BL683" s="24" t="s">
        <v>177</v>
      </c>
      <c r="BM683" s="24" t="s">
        <v>1137</v>
      </c>
    </row>
    <row r="684" spans="2:65" s="1" customFormat="1" ht="16.5" customHeight="1">
      <c r="B684" s="42"/>
      <c r="C684" s="184" t="s">
        <v>1138</v>
      </c>
      <c r="D684" s="184" t="s">
        <v>147</v>
      </c>
      <c r="E684" s="185" t="s">
        <v>1139</v>
      </c>
      <c r="F684" s="186" t="s">
        <v>1140</v>
      </c>
      <c r="G684" s="187" t="s">
        <v>281</v>
      </c>
      <c r="H684" s="188">
        <v>5.6580000000000004</v>
      </c>
      <c r="I684" s="189"/>
      <c r="J684" s="190">
        <f>ROUND(I684*H684,2)</f>
        <v>0</v>
      </c>
      <c r="K684" s="186" t="s">
        <v>255</v>
      </c>
      <c r="L684" s="62"/>
      <c r="M684" s="191" t="s">
        <v>35</v>
      </c>
      <c r="N684" s="192" t="s">
        <v>50</v>
      </c>
      <c r="O684" s="43"/>
      <c r="P684" s="193">
        <f>O684*H684</f>
        <v>0</v>
      </c>
      <c r="Q684" s="193">
        <v>0</v>
      </c>
      <c r="R684" s="193">
        <f>Q684*H684</f>
        <v>0</v>
      </c>
      <c r="S684" s="193">
        <v>0</v>
      </c>
      <c r="T684" s="194">
        <f>S684*H684</f>
        <v>0</v>
      </c>
      <c r="AR684" s="24" t="s">
        <v>177</v>
      </c>
      <c r="AT684" s="24" t="s">
        <v>147</v>
      </c>
      <c r="AU684" s="24" t="s">
        <v>89</v>
      </c>
      <c r="AY684" s="24" t="s">
        <v>146</v>
      </c>
      <c r="BE684" s="195">
        <f>IF(N684="základní",J684,0)</f>
        <v>0</v>
      </c>
      <c r="BF684" s="195">
        <f>IF(N684="snížená",J684,0)</f>
        <v>0</v>
      </c>
      <c r="BG684" s="195">
        <f>IF(N684="zákl. přenesená",J684,0)</f>
        <v>0</v>
      </c>
      <c r="BH684" s="195">
        <f>IF(N684="sníž. přenesená",J684,0)</f>
        <v>0</v>
      </c>
      <c r="BI684" s="195">
        <f>IF(N684="nulová",J684,0)</f>
        <v>0</v>
      </c>
      <c r="BJ684" s="24" t="s">
        <v>87</v>
      </c>
      <c r="BK684" s="195">
        <f>ROUND(I684*H684,2)</f>
        <v>0</v>
      </c>
      <c r="BL684" s="24" t="s">
        <v>177</v>
      </c>
      <c r="BM684" s="24" t="s">
        <v>1141</v>
      </c>
    </row>
    <row r="685" spans="2:65" s="1" customFormat="1" ht="25.5" customHeight="1">
      <c r="B685" s="42"/>
      <c r="C685" s="184" t="s">
        <v>1142</v>
      </c>
      <c r="D685" s="184" t="s">
        <v>147</v>
      </c>
      <c r="E685" s="185" t="s">
        <v>1143</v>
      </c>
      <c r="F685" s="186" t="s">
        <v>1144</v>
      </c>
      <c r="G685" s="187" t="s">
        <v>281</v>
      </c>
      <c r="H685" s="188">
        <v>5.6580000000000004</v>
      </c>
      <c r="I685" s="189"/>
      <c r="J685" s="190">
        <f>ROUND(I685*H685,2)</f>
        <v>0</v>
      </c>
      <c r="K685" s="186" t="s">
        <v>255</v>
      </c>
      <c r="L685" s="62"/>
      <c r="M685" s="191" t="s">
        <v>35</v>
      </c>
      <c r="N685" s="192" t="s">
        <v>50</v>
      </c>
      <c r="O685" s="43"/>
      <c r="P685" s="193">
        <f>O685*H685</f>
        <v>0</v>
      </c>
      <c r="Q685" s="193">
        <v>0</v>
      </c>
      <c r="R685" s="193">
        <f>Q685*H685</f>
        <v>0</v>
      </c>
      <c r="S685" s="193">
        <v>0</v>
      </c>
      <c r="T685" s="194">
        <f>S685*H685</f>
        <v>0</v>
      </c>
      <c r="AR685" s="24" t="s">
        <v>177</v>
      </c>
      <c r="AT685" s="24" t="s">
        <v>147</v>
      </c>
      <c r="AU685" s="24" t="s">
        <v>89</v>
      </c>
      <c r="AY685" s="24" t="s">
        <v>146</v>
      </c>
      <c r="BE685" s="195">
        <f>IF(N685="základní",J685,0)</f>
        <v>0</v>
      </c>
      <c r="BF685" s="195">
        <f>IF(N685="snížená",J685,0)</f>
        <v>0</v>
      </c>
      <c r="BG685" s="195">
        <f>IF(N685="zákl. přenesená",J685,0)</f>
        <v>0</v>
      </c>
      <c r="BH685" s="195">
        <f>IF(N685="sníž. přenesená",J685,0)</f>
        <v>0</v>
      </c>
      <c r="BI685" s="195">
        <f>IF(N685="nulová",J685,0)</f>
        <v>0</v>
      </c>
      <c r="BJ685" s="24" t="s">
        <v>87</v>
      </c>
      <c r="BK685" s="195">
        <f>ROUND(I685*H685,2)</f>
        <v>0</v>
      </c>
      <c r="BL685" s="24" t="s">
        <v>177</v>
      </c>
      <c r="BM685" s="24" t="s">
        <v>1145</v>
      </c>
    </row>
    <row r="686" spans="2:65" s="9" customFormat="1" ht="29.85" customHeight="1">
      <c r="B686" s="170"/>
      <c r="C686" s="171"/>
      <c r="D686" s="172" t="s">
        <v>78</v>
      </c>
      <c r="E686" s="207" t="s">
        <v>1146</v>
      </c>
      <c r="F686" s="207" t="s">
        <v>1147</v>
      </c>
      <c r="G686" s="171"/>
      <c r="H686" s="171"/>
      <c r="I686" s="174"/>
      <c r="J686" s="208">
        <f>BK686</f>
        <v>0</v>
      </c>
      <c r="K686" s="171"/>
      <c r="L686" s="176"/>
      <c r="M686" s="177"/>
      <c r="N686" s="178"/>
      <c r="O686" s="178"/>
      <c r="P686" s="179">
        <f>SUM(P687:P707)</f>
        <v>0</v>
      </c>
      <c r="Q686" s="178"/>
      <c r="R686" s="179">
        <f>SUM(R687:R707)</f>
        <v>3.0006900000000003E-3</v>
      </c>
      <c r="S686" s="178"/>
      <c r="T686" s="180">
        <f>SUM(T687:T707)</f>
        <v>0</v>
      </c>
      <c r="AR686" s="181" t="s">
        <v>89</v>
      </c>
      <c r="AT686" s="182" t="s">
        <v>78</v>
      </c>
      <c r="AU686" s="182" t="s">
        <v>87</v>
      </c>
      <c r="AY686" s="181" t="s">
        <v>146</v>
      </c>
      <c r="BK686" s="183">
        <f>SUM(BK687:BK707)</f>
        <v>0</v>
      </c>
    </row>
    <row r="687" spans="2:65" s="1" customFormat="1" ht="16.5" customHeight="1">
      <c r="B687" s="42"/>
      <c r="C687" s="184" t="s">
        <v>1148</v>
      </c>
      <c r="D687" s="184" t="s">
        <v>147</v>
      </c>
      <c r="E687" s="185" t="s">
        <v>1149</v>
      </c>
      <c r="F687" s="186" t="s">
        <v>1150</v>
      </c>
      <c r="G687" s="187" t="s">
        <v>207</v>
      </c>
      <c r="H687" s="188">
        <v>6.72</v>
      </c>
      <c r="I687" s="189"/>
      <c r="J687" s="190">
        <f>ROUND(I687*H687,2)</f>
        <v>0</v>
      </c>
      <c r="K687" s="186" t="s">
        <v>255</v>
      </c>
      <c r="L687" s="62"/>
      <c r="M687" s="191" t="s">
        <v>35</v>
      </c>
      <c r="N687" s="192" t="s">
        <v>50</v>
      </c>
      <c r="O687" s="43"/>
      <c r="P687" s="193">
        <f>O687*H687</f>
        <v>0</v>
      </c>
      <c r="Q687" s="193">
        <v>0</v>
      </c>
      <c r="R687" s="193">
        <f>Q687*H687</f>
        <v>0</v>
      </c>
      <c r="S687" s="193">
        <v>0</v>
      </c>
      <c r="T687" s="194">
        <f>S687*H687</f>
        <v>0</v>
      </c>
      <c r="AR687" s="24" t="s">
        <v>177</v>
      </c>
      <c r="AT687" s="24" t="s">
        <v>147</v>
      </c>
      <c r="AU687" s="24" t="s">
        <v>89</v>
      </c>
      <c r="AY687" s="24" t="s">
        <v>146</v>
      </c>
      <c r="BE687" s="195">
        <f>IF(N687="základní",J687,0)</f>
        <v>0</v>
      </c>
      <c r="BF687" s="195">
        <f>IF(N687="snížená",J687,0)</f>
        <v>0</v>
      </c>
      <c r="BG687" s="195">
        <f>IF(N687="zákl. přenesená",J687,0)</f>
        <v>0</v>
      </c>
      <c r="BH687" s="195">
        <f>IF(N687="sníž. přenesená",J687,0)</f>
        <v>0</v>
      </c>
      <c r="BI687" s="195">
        <f>IF(N687="nulová",J687,0)</f>
        <v>0</v>
      </c>
      <c r="BJ687" s="24" t="s">
        <v>87</v>
      </c>
      <c r="BK687" s="195">
        <f>ROUND(I687*H687,2)</f>
        <v>0</v>
      </c>
      <c r="BL687" s="24" t="s">
        <v>177</v>
      </c>
      <c r="BM687" s="24" t="s">
        <v>1151</v>
      </c>
    </row>
    <row r="688" spans="2:65" s="11" customFormat="1" ht="13.5">
      <c r="B688" s="209"/>
      <c r="C688" s="210"/>
      <c r="D688" s="211" t="s">
        <v>257</v>
      </c>
      <c r="E688" s="212" t="s">
        <v>35</v>
      </c>
      <c r="F688" s="213" t="s">
        <v>1152</v>
      </c>
      <c r="G688" s="210"/>
      <c r="H688" s="212" t="s">
        <v>35</v>
      </c>
      <c r="I688" s="214"/>
      <c r="J688" s="210"/>
      <c r="K688" s="210"/>
      <c r="L688" s="215"/>
      <c r="M688" s="216"/>
      <c r="N688" s="217"/>
      <c r="O688" s="217"/>
      <c r="P688" s="217"/>
      <c r="Q688" s="217"/>
      <c r="R688" s="217"/>
      <c r="S688" s="217"/>
      <c r="T688" s="218"/>
      <c r="AT688" s="219" t="s">
        <v>257</v>
      </c>
      <c r="AU688" s="219" t="s">
        <v>89</v>
      </c>
      <c r="AV688" s="11" t="s">
        <v>87</v>
      </c>
      <c r="AW688" s="11" t="s">
        <v>42</v>
      </c>
      <c r="AX688" s="11" t="s">
        <v>79</v>
      </c>
      <c r="AY688" s="219" t="s">
        <v>146</v>
      </c>
    </row>
    <row r="689" spans="2:65" s="12" customFormat="1" ht="13.5">
      <c r="B689" s="220"/>
      <c r="C689" s="221"/>
      <c r="D689" s="211" t="s">
        <v>257</v>
      </c>
      <c r="E689" s="222" t="s">
        <v>35</v>
      </c>
      <c r="F689" s="223" t="s">
        <v>1153</v>
      </c>
      <c r="G689" s="221"/>
      <c r="H689" s="224">
        <v>3.92</v>
      </c>
      <c r="I689" s="225"/>
      <c r="J689" s="221"/>
      <c r="K689" s="221"/>
      <c r="L689" s="226"/>
      <c r="M689" s="227"/>
      <c r="N689" s="228"/>
      <c r="O689" s="228"/>
      <c r="P689" s="228"/>
      <c r="Q689" s="228"/>
      <c r="R689" s="228"/>
      <c r="S689" s="228"/>
      <c r="T689" s="229"/>
      <c r="AT689" s="230" t="s">
        <v>257</v>
      </c>
      <c r="AU689" s="230" t="s">
        <v>89</v>
      </c>
      <c r="AV689" s="12" t="s">
        <v>89</v>
      </c>
      <c r="AW689" s="12" t="s">
        <v>42</v>
      </c>
      <c r="AX689" s="12" t="s">
        <v>79</v>
      </c>
      <c r="AY689" s="230" t="s">
        <v>146</v>
      </c>
    </row>
    <row r="690" spans="2:65" s="12" customFormat="1" ht="13.5">
      <c r="B690" s="220"/>
      <c r="C690" s="221"/>
      <c r="D690" s="211" t="s">
        <v>257</v>
      </c>
      <c r="E690" s="222" t="s">
        <v>35</v>
      </c>
      <c r="F690" s="223" t="s">
        <v>1154</v>
      </c>
      <c r="G690" s="221"/>
      <c r="H690" s="224">
        <v>0.96</v>
      </c>
      <c r="I690" s="225"/>
      <c r="J690" s="221"/>
      <c r="K690" s="221"/>
      <c r="L690" s="226"/>
      <c r="M690" s="227"/>
      <c r="N690" s="228"/>
      <c r="O690" s="228"/>
      <c r="P690" s="228"/>
      <c r="Q690" s="228"/>
      <c r="R690" s="228"/>
      <c r="S690" s="228"/>
      <c r="T690" s="229"/>
      <c r="AT690" s="230" t="s">
        <v>257</v>
      </c>
      <c r="AU690" s="230" t="s">
        <v>89</v>
      </c>
      <c r="AV690" s="12" t="s">
        <v>89</v>
      </c>
      <c r="AW690" s="12" t="s">
        <v>42</v>
      </c>
      <c r="AX690" s="12" t="s">
        <v>79</v>
      </c>
      <c r="AY690" s="230" t="s">
        <v>146</v>
      </c>
    </row>
    <row r="691" spans="2:65" s="12" customFormat="1" ht="13.5">
      <c r="B691" s="220"/>
      <c r="C691" s="221"/>
      <c r="D691" s="211" t="s">
        <v>257</v>
      </c>
      <c r="E691" s="222" t="s">
        <v>35</v>
      </c>
      <c r="F691" s="223" t="s">
        <v>1155</v>
      </c>
      <c r="G691" s="221"/>
      <c r="H691" s="224">
        <v>1.84</v>
      </c>
      <c r="I691" s="225"/>
      <c r="J691" s="221"/>
      <c r="K691" s="221"/>
      <c r="L691" s="226"/>
      <c r="M691" s="227"/>
      <c r="N691" s="228"/>
      <c r="O691" s="228"/>
      <c r="P691" s="228"/>
      <c r="Q691" s="228"/>
      <c r="R691" s="228"/>
      <c r="S691" s="228"/>
      <c r="T691" s="229"/>
      <c r="AT691" s="230" t="s">
        <v>257</v>
      </c>
      <c r="AU691" s="230" t="s">
        <v>89</v>
      </c>
      <c r="AV691" s="12" t="s">
        <v>89</v>
      </c>
      <c r="AW691" s="12" t="s">
        <v>42</v>
      </c>
      <c r="AX691" s="12" t="s">
        <v>79</v>
      </c>
      <c r="AY691" s="230" t="s">
        <v>146</v>
      </c>
    </row>
    <row r="692" spans="2:65" s="14" customFormat="1" ht="13.5">
      <c r="B692" s="242"/>
      <c r="C692" s="243"/>
      <c r="D692" s="211" t="s">
        <v>257</v>
      </c>
      <c r="E692" s="244" t="s">
        <v>35</v>
      </c>
      <c r="F692" s="245" t="s">
        <v>278</v>
      </c>
      <c r="G692" s="243"/>
      <c r="H692" s="246">
        <v>6.72</v>
      </c>
      <c r="I692" s="247"/>
      <c r="J692" s="243"/>
      <c r="K692" s="243"/>
      <c r="L692" s="248"/>
      <c r="M692" s="249"/>
      <c r="N692" s="250"/>
      <c r="O692" s="250"/>
      <c r="P692" s="250"/>
      <c r="Q692" s="250"/>
      <c r="R692" s="250"/>
      <c r="S692" s="250"/>
      <c r="T692" s="251"/>
      <c r="AT692" s="252" t="s">
        <v>257</v>
      </c>
      <c r="AU692" s="252" t="s">
        <v>89</v>
      </c>
      <c r="AV692" s="14" t="s">
        <v>151</v>
      </c>
      <c r="AW692" s="14" t="s">
        <v>42</v>
      </c>
      <c r="AX692" s="14" t="s">
        <v>87</v>
      </c>
      <c r="AY692" s="252" t="s">
        <v>146</v>
      </c>
    </row>
    <row r="693" spans="2:65" s="1" customFormat="1" ht="16.5" customHeight="1">
      <c r="B693" s="42"/>
      <c r="C693" s="184" t="s">
        <v>1156</v>
      </c>
      <c r="D693" s="184" t="s">
        <v>147</v>
      </c>
      <c r="E693" s="185" t="s">
        <v>1157</v>
      </c>
      <c r="F693" s="186" t="s">
        <v>1158</v>
      </c>
      <c r="G693" s="187" t="s">
        <v>207</v>
      </c>
      <c r="H693" s="188">
        <v>2.2890000000000001</v>
      </c>
      <c r="I693" s="189"/>
      <c r="J693" s="190">
        <f>ROUND(I693*H693,2)</f>
        <v>0</v>
      </c>
      <c r="K693" s="186" t="s">
        <v>255</v>
      </c>
      <c r="L693" s="62"/>
      <c r="M693" s="191" t="s">
        <v>35</v>
      </c>
      <c r="N693" s="192" t="s">
        <v>50</v>
      </c>
      <c r="O693" s="43"/>
      <c r="P693" s="193">
        <f>O693*H693</f>
        <v>0</v>
      </c>
      <c r="Q693" s="193">
        <v>2.1000000000000001E-4</v>
      </c>
      <c r="R693" s="193">
        <f>Q693*H693</f>
        <v>4.8069000000000003E-4</v>
      </c>
      <c r="S693" s="193">
        <v>0</v>
      </c>
      <c r="T693" s="194">
        <f>S693*H693</f>
        <v>0</v>
      </c>
      <c r="AR693" s="24" t="s">
        <v>177</v>
      </c>
      <c r="AT693" s="24" t="s">
        <v>147</v>
      </c>
      <c r="AU693" s="24" t="s">
        <v>89</v>
      </c>
      <c r="AY693" s="24" t="s">
        <v>146</v>
      </c>
      <c r="BE693" s="195">
        <f>IF(N693="základní",J693,0)</f>
        <v>0</v>
      </c>
      <c r="BF693" s="195">
        <f>IF(N693="snížená",J693,0)</f>
        <v>0</v>
      </c>
      <c r="BG693" s="195">
        <f>IF(N693="zákl. přenesená",J693,0)</f>
        <v>0</v>
      </c>
      <c r="BH693" s="195">
        <f>IF(N693="sníž. přenesená",J693,0)</f>
        <v>0</v>
      </c>
      <c r="BI693" s="195">
        <f>IF(N693="nulová",J693,0)</f>
        <v>0</v>
      </c>
      <c r="BJ693" s="24" t="s">
        <v>87</v>
      </c>
      <c r="BK693" s="195">
        <f>ROUND(I693*H693,2)</f>
        <v>0</v>
      </c>
      <c r="BL693" s="24" t="s">
        <v>177</v>
      </c>
      <c r="BM693" s="24" t="s">
        <v>1159</v>
      </c>
    </row>
    <row r="694" spans="2:65" s="11" customFormat="1" ht="13.5">
      <c r="B694" s="209"/>
      <c r="C694" s="210"/>
      <c r="D694" s="211" t="s">
        <v>257</v>
      </c>
      <c r="E694" s="212" t="s">
        <v>35</v>
      </c>
      <c r="F694" s="213" t="s">
        <v>258</v>
      </c>
      <c r="G694" s="210"/>
      <c r="H694" s="212" t="s">
        <v>35</v>
      </c>
      <c r="I694" s="214"/>
      <c r="J694" s="210"/>
      <c r="K694" s="210"/>
      <c r="L694" s="215"/>
      <c r="M694" s="216"/>
      <c r="N694" s="217"/>
      <c r="O694" s="217"/>
      <c r="P694" s="217"/>
      <c r="Q694" s="217"/>
      <c r="R694" s="217"/>
      <c r="S694" s="217"/>
      <c r="T694" s="218"/>
      <c r="AT694" s="219" t="s">
        <v>257</v>
      </c>
      <c r="AU694" s="219" t="s">
        <v>89</v>
      </c>
      <c r="AV694" s="11" t="s">
        <v>87</v>
      </c>
      <c r="AW694" s="11" t="s">
        <v>42</v>
      </c>
      <c r="AX694" s="11" t="s">
        <v>79</v>
      </c>
      <c r="AY694" s="219" t="s">
        <v>146</v>
      </c>
    </row>
    <row r="695" spans="2:65" s="11" customFormat="1" ht="13.5">
      <c r="B695" s="209"/>
      <c r="C695" s="210"/>
      <c r="D695" s="211" t="s">
        <v>257</v>
      </c>
      <c r="E695" s="212" t="s">
        <v>35</v>
      </c>
      <c r="F695" s="213" t="s">
        <v>283</v>
      </c>
      <c r="G695" s="210"/>
      <c r="H695" s="212" t="s">
        <v>35</v>
      </c>
      <c r="I695" s="214"/>
      <c r="J695" s="210"/>
      <c r="K695" s="210"/>
      <c r="L695" s="215"/>
      <c r="M695" s="216"/>
      <c r="N695" s="217"/>
      <c r="O695" s="217"/>
      <c r="P695" s="217"/>
      <c r="Q695" s="217"/>
      <c r="R695" s="217"/>
      <c r="S695" s="217"/>
      <c r="T695" s="218"/>
      <c r="AT695" s="219" t="s">
        <v>257</v>
      </c>
      <c r="AU695" s="219" t="s">
        <v>89</v>
      </c>
      <c r="AV695" s="11" t="s">
        <v>87</v>
      </c>
      <c r="AW695" s="11" t="s">
        <v>42</v>
      </c>
      <c r="AX695" s="11" t="s">
        <v>79</v>
      </c>
      <c r="AY695" s="219" t="s">
        <v>146</v>
      </c>
    </row>
    <row r="696" spans="2:65" s="12" customFormat="1" ht="13.5">
      <c r="B696" s="220"/>
      <c r="C696" s="221"/>
      <c r="D696" s="211" t="s">
        <v>257</v>
      </c>
      <c r="E696" s="222" t="s">
        <v>35</v>
      </c>
      <c r="F696" s="223" t="s">
        <v>1160</v>
      </c>
      <c r="G696" s="221"/>
      <c r="H696" s="224">
        <v>1.633</v>
      </c>
      <c r="I696" s="225"/>
      <c r="J696" s="221"/>
      <c r="K696" s="221"/>
      <c r="L696" s="226"/>
      <c r="M696" s="227"/>
      <c r="N696" s="228"/>
      <c r="O696" s="228"/>
      <c r="P696" s="228"/>
      <c r="Q696" s="228"/>
      <c r="R696" s="228"/>
      <c r="S696" s="228"/>
      <c r="T696" s="229"/>
      <c r="AT696" s="230" t="s">
        <v>257</v>
      </c>
      <c r="AU696" s="230" t="s">
        <v>89</v>
      </c>
      <c r="AV696" s="12" t="s">
        <v>89</v>
      </c>
      <c r="AW696" s="12" t="s">
        <v>42</v>
      </c>
      <c r="AX696" s="12" t="s">
        <v>79</v>
      </c>
      <c r="AY696" s="230" t="s">
        <v>146</v>
      </c>
    </row>
    <row r="697" spans="2:65" s="11" customFormat="1" ht="13.5">
      <c r="B697" s="209"/>
      <c r="C697" s="210"/>
      <c r="D697" s="211" t="s">
        <v>257</v>
      </c>
      <c r="E697" s="212" t="s">
        <v>35</v>
      </c>
      <c r="F697" s="213" t="s">
        <v>1161</v>
      </c>
      <c r="G697" s="210"/>
      <c r="H697" s="212" t="s">
        <v>35</v>
      </c>
      <c r="I697" s="214"/>
      <c r="J697" s="210"/>
      <c r="K697" s="210"/>
      <c r="L697" s="215"/>
      <c r="M697" s="216"/>
      <c r="N697" s="217"/>
      <c r="O697" s="217"/>
      <c r="P697" s="217"/>
      <c r="Q697" s="217"/>
      <c r="R697" s="217"/>
      <c r="S697" s="217"/>
      <c r="T697" s="218"/>
      <c r="AT697" s="219" t="s">
        <v>257</v>
      </c>
      <c r="AU697" s="219" t="s">
        <v>89</v>
      </c>
      <c r="AV697" s="11" t="s">
        <v>87</v>
      </c>
      <c r="AW697" s="11" t="s">
        <v>42</v>
      </c>
      <c r="AX697" s="11" t="s">
        <v>79</v>
      </c>
      <c r="AY697" s="219" t="s">
        <v>146</v>
      </c>
    </row>
    <row r="698" spans="2:65" s="12" customFormat="1" ht="13.5">
      <c r="B698" s="220"/>
      <c r="C698" s="221"/>
      <c r="D698" s="211" t="s">
        <v>257</v>
      </c>
      <c r="E698" s="222" t="s">
        <v>35</v>
      </c>
      <c r="F698" s="223" t="s">
        <v>1162</v>
      </c>
      <c r="G698" s="221"/>
      <c r="H698" s="224">
        <v>0.65600000000000003</v>
      </c>
      <c r="I698" s="225"/>
      <c r="J698" s="221"/>
      <c r="K698" s="221"/>
      <c r="L698" s="226"/>
      <c r="M698" s="227"/>
      <c r="N698" s="228"/>
      <c r="O698" s="228"/>
      <c r="P698" s="228"/>
      <c r="Q698" s="228"/>
      <c r="R698" s="228"/>
      <c r="S698" s="228"/>
      <c r="T698" s="229"/>
      <c r="AT698" s="230" t="s">
        <v>257</v>
      </c>
      <c r="AU698" s="230" t="s">
        <v>89</v>
      </c>
      <c r="AV698" s="12" t="s">
        <v>89</v>
      </c>
      <c r="AW698" s="12" t="s">
        <v>42</v>
      </c>
      <c r="AX698" s="12" t="s">
        <v>79</v>
      </c>
      <c r="AY698" s="230" t="s">
        <v>146</v>
      </c>
    </row>
    <row r="699" spans="2:65" s="14" customFormat="1" ht="13.5">
      <c r="B699" s="242"/>
      <c r="C699" s="243"/>
      <c r="D699" s="211" t="s">
        <v>257</v>
      </c>
      <c r="E699" s="244" t="s">
        <v>35</v>
      </c>
      <c r="F699" s="245" t="s">
        <v>278</v>
      </c>
      <c r="G699" s="243"/>
      <c r="H699" s="246">
        <v>2.2890000000000001</v>
      </c>
      <c r="I699" s="247"/>
      <c r="J699" s="243"/>
      <c r="K699" s="243"/>
      <c r="L699" s="248"/>
      <c r="M699" s="249"/>
      <c r="N699" s="250"/>
      <c r="O699" s="250"/>
      <c r="P699" s="250"/>
      <c r="Q699" s="250"/>
      <c r="R699" s="250"/>
      <c r="S699" s="250"/>
      <c r="T699" s="251"/>
      <c r="AT699" s="252" t="s">
        <v>257</v>
      </c>
      <c r="AU699" s="252" t="s">
        <v>89</v>
      </c>
      <c r="AV699" s="14" t="s">
        <v>151</v>
      </c>
      <c r="AW699" s="14" t="s">
        <v>42</v>
      </c>
      <c r="AX699" s="14" t="s">
        <v>87</v>
      </c>
      <c r="AY699" s="252" t="s">
        <v>146</v>
      </c>
    </row>
    <row r="700" spans="2:65" s="1" customFormat="1" ht="25.5" customHeight="1">
      <c r="B700" s="42"/>
      <c r="C700" s="184" t="s">
        <v>1163</v>
      </c>
      <c r="D700" s="184" t="s">
        <v>147</v>
      </c>
      <c r="E700" s="185" t="s">
        <v>1164</v>
      </c>
      <c r="F700" s="186" t="s">
        <v>1165</v>
      </c>
      <c r="G700" s="187" t="s">
        <v>207</v>
      </c>
      <c r="H700" s="188">
        <v>12.6</v>
      </c>
      <c r="I700" s="189"/>
      <c r="J700" s="190">
        <f>ROUND(I700*H700,2)</f>
        <v>0</v>
      </c>
      <c r="K700" s="186" t="s">
        <v>255</v>
      </c>
      <c r="L700" s="62"/>
      <c r="M700" s="191" t="s">
        <v>35</v>
      </c>
      <c r="N700" s="192" t="s">
        <v>50</v>
      </c>
      <c r="O700" s="43"/>
      <c r="P700" s="193">
        <f>O700*H700</f>
        <v>0</v>
      </c>
      <c r="Q700" s="193">
        <v>2.0000000000000001E-4</v>
      </c>
      <c r="R700" s="193">
        <f>Q700*H700</f>
        <v>2.5200000000000001E-3</v>
      </c>
      <c r="S700" s="193">
        <v>0</v>
      </c>
      <c r="T700" s="194">
        <f>S700*H700</f>
        <v>0</v>
      </c>
      <c r="AR700" s="24" t="s">
        <v>177</v>
      </c>
      <c r="AT700" s="24" t="s">
        <v>147</v>
      </c>
      <c r="AU700" s="24" t="s">
        <v>89</v>
      </c>
      <c r="AY700" s="24" t="s">
        <v>146</v>
      </c>
      <c r="BE700" s="195">
        <f>IF(N700="základní",J700,0)</f>
        <v>0</v>
      </c>
      <c r="BF700" s="195">
        <f>IF(N700="snížená",J700,0)</f>
        <v>0</v>
      </c>
      <c r="BG700" s="195">
        <f>IF(N700="zákl. přenesená",J700,0)</f>
        <v>0</v>
      </c>
      <c r="BH700" s="195">
        <f>IF(N700="sníž. přenesená",J700,0)</f>
        <v>0</v>
      </c>
      <c r="BI700" s="195">
        <f>IF(N700="nulová",J700,0)</f>
        <v>0</v>
      </c>
      <c r="BJ700" s="24" t="s">
        <v>87</v>
      </c>
      <c r="BK700" s="195">
        <f>ROUND(I700*H700,2)</f>
        <v>0</v>
      </c>
      <c r="BL700" s="24" t="s">
        <v>177</v>
      </c>
      <c r="BM700" s="24" t="s">
        <v>1166</v>
      </c>
    </row>
    <row r="701" spans="2:65" s="12" customFormat="1" ht="13.5">
      <c r="B701" s="220"/>
      <c r="C701" s="221"/>
      <c r="D701" s="211" t="s">
        <v>257</v>
      </c>
      <c r="E701" s="222" t="s">
        <v>35</v>
      </c>
      <c r="F701" s="223" t="s">
        <v>1167</v>
      </c>
      <c r="G701" s="221"/>
      <c r="H701" s="224">
        <v>0.98</v>
      </c>
      <c r="I701" s="225"/>
      <c r="J701" s="221"/>
      <c r="K701" s="221"/>
      <c r="L701" s="226"/>
      <c r="M701" s="227"/>
      <c r="N701" s="228"/>
      <c r="O701" s="228"/>
      <c r="P701" s="228"/>
      <c r="Q701" s="228"/>
      <c r="R701" s="228"/>
      <c r="S701" s="228"/>
      <c r="T701" s="229"/>
      <c r="AT701" s="230" t="s">
        <v>257</v>
      </c>
      <c r="AU701" s="230" t="s">
        <v>89</v>
      </c>
      <c r="AV701" s="12" t="s">
        <v>89</v>
      </c>
      <c r="AW701" s="12" t="s">
        <v>42</v>
      </c>
      <c r="AX701" s="12" t="s">
        <v>79</v>
      </c>
      <c r="AY701" s="230" t="s">
        <v>146</v>
      </c>
    </row>
    <row r="702" spans="2:65" s="12" customFormat="1" ht="13.5">
      <c r="B702" s="220"/>
      <c r="C702" s="221"/>
      <c r="D702" s="211" t="s">
        <v>257</v>
      </c>
      <c r="E702" s="222" t="s">
        <v>35</v>
      </c>
      <c r="F702" s="223" t="s">
        <v>1168</v>
      </c>
      <c r="G702" s="221"/>
      <c r="H702" s="224">
        <v>0.96</v>
      </c>
      <c r="I702" s="225"/>
      <c r="J702" s="221"/>
      <c r="K702" s="221"/>
      <c r="L702" s="226"/>
      <c r="M702" s="227"/>
      <c r="N702" s="228"/>
      <c r="O702" s="228"/>
      <c r="P702" s="228"/>
      <c r="Q702" s="228"/>
      <c r="R702" s="228"/>
      <c r="S702" s="228"/>
      <c r="T702" s="229"/>
      <c r="AT702" s="230" t="s">
        <v>257</v>
      </c>
      <c r="AU702" s="230" t="s">
        <v>89</v>
      </c>
      <c r="AV702" s="12" t="s">
        <v>89</v>
      </c>
      <c r="AW702" s="12" t="s">
        <v>42</v>
      </c>
      <c r="AX702" s="12" t="s">
        <v>79</v>
      </c>
      <c r="AY702" s="230" t="s">
        <v>146</v>
      </c>
    </row>
    <row r="703" spans="2:65" s="12" customFormat="1" ht="13.5">
      <c r="B703" s="220"/>
      <c r="C703" s="221"/>
      <c r="D703" s="211" t="s">
        <v>257</v>
      </c>
      <c r="E703" s="222" t="s">
        <v>35</v>
      </c>
      <c r="F703" s="223" t="s">
        <v>1169</v>
      </c>
      <c r="G703" s="221"/>
      <c r="H703" s="224">
        <v>4.9000000000000004</v>
      </c>
      <c r="I703" s="225"/>
      <c r="J703" s="221"/>
      <c r="K703" s="221"/>
      <c r="L703" s="226"/>
      <c r="M703" s="227"/>
      <c r="N703" s="228"/>
      <c r="O703" s="228"/>
      <c r="P703" s="228"/>
      <c r="Q703" s="228"/>
      <c r="R703" s="228"/>
      <c r="S703" s="228"/>
      <c r="T703" s="229"/>
      <c r="AT703" s="230" t="s">
        <v>257</v>
      </c>
      <c r="AU703" s="230" t="s">
        <v>89</v>
      </c>
      <c r="AV703" s="12" t="s">
        <v>89</v>
      </c>
      <c r="AW703" s="12" t="s">
        <v>42</v>
      </c>
      <c r="AX703" s="12" t="s">
        <v>79</v>
      </c>
      <c r="AY703" s="230" t="s">
        <v>146</v>
      </c>
    </row>
    <row r="704" spans="2:65" s="12" customFormat="1" ht="13.5">
      <c r="B704" s="220"/>
      <c r="C704" s="221"/>
      <c r="D704" s="211" t="s">
        <v>257</v>
      </c>
      <c r="E704" s="222" t="s">
        <v>35</v>
      </c>
      <c r="F704" s="223" t="s">
        <v>1170</v>
      </c>
      <c r="G704" s="221"/>
      <c r="H704" s="224">
        <v>2</v>
      </c>
      <c r="I704" s="225"/>
      <c r="J704" s="221"/>
      <c r="K704" s="221"/>
      <c r="L704" s="226"/>
      <c r="M704" s="227"/>
      <c r="N704" s="228"/>
      <c r="O704" s="228"/>
      <c r="P704" s="228"/>
      <c r="Q704" s="228"/>
      <c r="R704" s="228"/>
      <c r="S704" s="228"/>
      <c r="T704" s="229"/>
      <c r="AT704" s="230" t="s">
        <v>257</v>
      </c>
      <c r="AU704" s="230" t="s">
        <v>89</v>
      </c>
      <c r="AV704" s="12" t="s">
        <v>89</v>
      </c>
      <c r="AW704" s="12" t="s">
        <v>42</v>
      </c>
      <c r="AX704" s="12" t="s">
        <v>79</v>
      </c>
      <c r="AY704" s="230" t="s">
        <v>146</v>
      </c>
    </row>
    <row r="705" spans="2:65" s="12" customFormat="1" ht="13.5">
      <c r="B705" s="220"/>
      <c r="C705" s="221"/>
      <c r="D705" s="211" t="s">
        <v>257</v>
      </c>
      <c r="E705" s="222" t="s">
        <v>35</v>
      </c>
      <c r="F705" s="223" t="s">
        <v>1171</v>
      </c>
      <c r="G705" s="221"/>
      <c r="H705" s="224">
        <v>1.92</v>
      </c>
      <c r="I705" s="225"/>
      <c r="J705" s="221"/>
      <c r="K705" s="221"/>
      <c r="L705" s="226"/>
      <c r="M705" s="227"/>
      <c r="N705" s="228"/>
      <c r="O705" s="228"/>
      <c r="P705" s="228"/>
      <c r="Q705" s="228"/>
      <c r="R705" s="228"/>
      <c r="S705" s="228"/>
      <c r="T705" s="229"/>
      <c r="AT705" s="230" t="s">
        <v>257</v>
      </c>
      <c r="AU705" s="230" t="s">
        <v>89</v>
      </c>
      <c r="AV705" s="12" t="s">
        <v>89</v>
      </c>
      <c r="AW705" s="12" t="s">
        <v>42</v>
      </c>
      <c r="AX705" s="12" t="s">
        <v>79</v>
      </c>
      <c r="AY705" s="230" t="s">
        <v>146</v>
      </c>
    </row>
    <row r="706" spans="2:65" s="12" customFormat="1" ht="13.5">
      <c r="B706" s="220"/>
      <c r="C706" s="221"/>
      <c r="D706" s="211" t="s">
        <v>257</v>
      </c>
      <c r="E706" s="222" t="s">
        <v>35</v>
      </c>
      <c r="F706" s="223" t="s">
        <v>1155</v>
      </c>
      <c r="G706" s="221"/>
      <c r="H706" s="224">
        <v>1.84</v>
      </c>
      <c r="I706" s="225"/>
      <c r="J706" s="221"/>
      <c r="K706" s="221"/>
      <c r="L706" s="226"/>
      <c r="M706" s="227"/>
      <c r="N706" s="228"/>
      <c r="O706" s="228"/>
      <c r="P706" s="228"/>
      <c r="Q706" s="228"/>
      <c r="R706" s="228"/>
      <c r="S706" s="228"/>
      <c r="T706" s="229"/>
      <c r="AT706" s="230" t="s">
        <v>257</v>
      </c>
      <c r="AU706" s="230" t="s">
        <v>89</v>
      </c>
      <c r="AV706" s="12" t="s">
        <v>89</v>
      </c>
      <c r="AW706" s="12" t="s">
        <v>42</v>
      </c>
      <c r="AX706" s="12" t="s">
        <v>79</v>
      </c>
      <c r="AY706" s="230" t="s">
        <v>146</v>
      </c>
    </row>
    <row r="707" spans="2:65" s="14" customFormat="1" ht="13.5">
      <c r="B707" s="242"/>
      <c r="C707" s="243"/>
      <c r="D707" s="211" t="s">
        <v>257</v>
      </c>
      <c r="E707" s="244" t="s">
        <v>35</v>
      </c>
      <c r="F707" s="245" t="s">
        <v>278</v>
      </c>
      <c r="G707" s="243"/>
      <c r="H707" s="246">
        <v>12.6</v>
      </c>
      <c r="I707" s="247"/>
      <c r="J707" s="243"/>
      <c r="K707" s="243"/>
      <c r="L707" s="248"/>
      <c r="M707" s="249"/>
      <c r="N707" s="250"/>
      <c r="O707" s="250"/>
      <c r="P707" s="250"/>
      <c r="Q707" s="250"/>
      <c r="R707" s="250"/>
      <c r="S707" s="250"/>
      <c r="T707" s="251"/>
      <c r="AT707" s="252" t="s">
        <v>257</v>
      </c>
      <c r="AU707" s="252" t="s">
        <v>89</v>
      </c>
      <c r="AV707" s="14" t="s">
        <v>151</v>
      </c>
      <c r="AW707" s="14" t="s">
        <v>42</v>
      </c>
      <c r="AX707" s="14" t="s">
        <v>87</v>
      </c>
      <c r="AY707" s="252" t="s">
        <v>146</v>
      </c>
    </row>
    <row r="708" spans="2:65" s="9" customFormat="1" ht="29.85" customHeight="1">
      <c r="B708" s="170"/>
      <c r="C708" s="171"/>
      <c r="D708" s="172" t="s">
        <v>78</v>
      </c>
      <c r="E708" s="207" t="s">
        <v>1172</v>
      </c>
      <c r="F708" s="207" t="s">
        <v>1173</v>
      </c>
      <c r="G708" s="171"/>
      <c r="H708" s="171"/>
      <c r="I708" s="174"/>
      <c r="J708" s="208">
        <f>BK708</f>
        <v>0</v>
      </c>
      <c r="K708" s="171"/>
      <c r="L708" s="176"/>
      <c r="M708" s="177"/>
      <c r="N708" s="178"/>
      <c r="O708" s="178"/>
      <c r="P708" s="179">
        <f>SUM(P709:P749)</f>
        <v>0</v>
      </c>
      <c r="Q708" s="178"/>
      <c r="R708" s="179">
        <f>SUM(R709:R749)</f>
        <v>0.17027408000000002</v>
      </c>
      <c r="S708" s="178"/>
      <c r="T708" s="180">
        <f>SUM(T709:T749)</f>
        <v>0</v>
      </c>
      <c r="AR708" s="181" t="s">
        <v>89</v>
      </c>
      <c r="AT708" s="182" t="s">
        <v>78</v>
      </c>
      <c r="AU708" s="182" t="s">
        <v>87</v>
      </c>
      <c r="AY708" s="181" t="s">
        <v>146</v>
      </c>
      <c r="BK708" s="183">
        <f>SUM(BK709:BK749)</f>
        <v>0</v>
      </c>
    </row>
    <row r="709" spans="2:65" s="1" customFormat="1" ht="25.5" customHeight="1">
      <c r="B709" s="42"/>
      <c r="C709" s="184" t="s">
        <v>1174</v>
      </c>
      <c r="D709" s="184" t="s">
        <v>147</v>
      </c>
      <c r="E709" s="185" t="s">
        <v>1175</v>
      </c>
      <c r="F709" s="186" t="s">
        <v>1176</v>
      </c>
      <c r="G709" s="187" t="s">
        <v>207</v>
      </c>
      <c r="H709" s="188">
        <v>587.15200000000004</v>
      </c>
      <c r="I709" s="189"/>
      <c r="J709" s="190">
        <f>ROUND(I709*H709,2)</f>
        <v>0</v>
      </c>
      <c r="K709" s="186" t="s">
        <v>255</v>
      </c>
      <c r="L709" s="62"/>
      <c r="M709" s="191" t="s">
        <v>35</v>
      </c>
      <c r="N709" s="192" t="s">
        <v>50</v>
      </c>
      <c r="O709" s="43"/>
      <c r="P709" s="193">
        <f>O709*H709</f>
        <v>0</v>
      </c>
      <c r="Q709" s="193">
        <v>2.9E-4</v>
      </c>
      <c r="R709" s="193">
        <f>Q709*H709</f>
        <v>0.17027408000000002</v>
      </c>
      <c r="S709" s="193">
        <v>0</v>
      </c>
      <c r="T709" s="194">
        <f>S709*H709</f>
        <v>0</v>
      </c>
      <c r="AR709" s="24" t="s">
        <v>177</v>
      </c>
      <c r="AT709" s="24" t="s">
        <v>147</v>
      </c>
      <c r="AU709" s="24" t="s">
        <v>89</v>
      </c>
      <c r="AY709" s="24" t="s">
        <v>146</v>
      </c>
      <c r="BE709" s="195">
        <f>IF(N709="základní",J709,0)</f>
        <v>0</v>
      </c>
      <c r="BF709" s="195">
        <f>IF(N709="snížená",J709,0)</f>
        <v>0</v>
      </c>
      <c r="BG709" s="195">
        <f>IF(N709="zákl. přenesená",J709,0)</f>
        <v>0</v>
      </c>
      <c r="BH709" s="195">
        <f>IF(N709="sníž. přenesená",J709,0)</f>
        <v>0</v>
      </c>
      <c r="BI709" s="195">
        <f>IF(N709="nulová",J709,0)</f>
        <v>0</v>
      </c>
      <c r="BJ709" s="24" t="s">
        <v>87</v>
      </c>
      <c r="BK709" s="195">
        <f>ROUND(I709*H709,2)</f>
        <v>0</v>
      </c>
      <c r="BL709" s="24" t="s">
        <v>177</v>
      </c>
      <c r="BM709" s="24" t="s">
        <v>1177</v>
      </c>
    </row>
    <row r="710" spans="2:65" s="11" customFormat="1" ht="13.5">
      <c r="B710" s="209"/>
      <c r="C710" s="210"/>
      <c r="D710" s="211" t="s">
        <v>257</v>
      </c>
      <c r="E710" s="212" t="s">
        <v>35</v>
      </c>
      <c r="F710" s="213" t="s">
        <v>294</v>
      </c>
      <c r="G710" s="210"/>
      <c r="H710" s="212" t="s">
        <v>35</v>
      </c>
      <c r="I710" s="214"/>
      <c r="J710" s="210"/>
      <c r="K710" s="210"/>
      <c r="L710" s="215"/>
      <c r="M710" s="216"/>
      <c r="N710" s="217"/>
      <c r="O710" s="217"/>
      <c r="P710" s="217"/>
      <c r="Q710" s="217"/>
      <c r="R710" s="217"/>
      <c r="S710" s="217"/>
      <c r="T710" s="218"/>
      <c r="AT710" s="219" t="s">
        <v>257</v>
      </c>
      <c r="AU710" s="219" t="s">
        <v>89</v>
      </c>
      <c r="AV710" s="11" t="s">
        <v>87</v>
      </c>
      <c r="AW710" s="11" t="s">
        <v>42</v>
      </c>
      <c r="AX710" s="11" t="s">
        <v>79</v>
      </c>
      <c r="AY710" s="219" t="s">
        <v>146</v>
      </c>
    </row>
    <row r="711" spans="2:65" s="12" customFormat="1" ht="13.5">
      <c r="B711" s="220"/>
      <c r="C711" s="221"/>
      <c r="D711" s="211" t="s">
        <v>257</v>
      </c>
      <c r="E711" s="222" t="s">
        <v>35</v>
      </c>
      <c r="F711" s="223" t="s">
        <v>1178</v>
      </c>
      <c r="G711" s="221"/>
      <c r="H711" s="224">
        <v>21.51</v>
      </c>
      <c r="I711" s="225"/>
      <c r="J711" s="221"/>
      <c r="K711" s="221"/>
      <c r="L711" s="226"/>
      <c r="M711" s="227"/>
      <c r="N711" s="228"/>
      <c r="O711" s="228"/>
      <c r="P711" s="228"/>
      <c r="Q711" s="228"/>
      <c r="R711" s="228"/>
      <c r="S711" s="228"/>
      <c r="T711" s="229"/>
      <c r="AT711" s="230" t="s">
        <v>257</v>
      </c>
      <c r="AU711" s="230" t="s">
        <v>89</v>
      </c>
      <c r="AV711" s="12" t="s">
        <v>89</v>
      </c>
      <c r="AW711" s="12" t="s">
        <v>42</v>
      </c>
      <c r="AX711" s="12" t="s">
        <v>79</v>
      </c>
      <c r="AY711" s="230" t="s">
        <v>146</v>
      </c>
    </row>
    <row r="712" spans="2:65" s="12" customFormat="1" ht="13.5">
      <c r="B712" s="220"/>
      <c r="C712" s="221"/>
      <c r="D712" s="211" t="s">
        <v>257</v>
      </c>
      <c r="E712" s="222" t="s">
        <v>35</v>
      </c>
      <c r="F712" s="223" t="s">
        <v>1179</v>
      </c>
      <c r="G712" s="221"/>
      <c r="H712" s="224">
        <v>41.850999999999999</v>
      </c>
      <c r="I712" s="225"/>
      <c r="J712" s="221"/>
      <c r="K712" s="221"/>
      <c r="L712" s="226"/>
      <c r="M712" s="227"/>
      <c r="N712" s="228"/>
      <c r="O712" s="228"/>
      <c r="P712" s="228"/>
      <c r="Q712" s="228"/>
      <c r="R712" s="228"/>
      <c r="S712" s="228"/>
      <c r="T712" s="229"/>
      <c r="AT712" s="230" t="s">
        <v>257</v>
      </c>
      <c r="AU712" s="230" t="s">
        <v>89</v>
      </c>
      <c r="AV712" s="12" t="s">
        <v>89</v>
      </c>
      <c r="AW712" s="12" t="s">
        <v>42</v>
      </c>
      <c r="AX712" s="12" t="s">
        <v>79</v>
      </c>
      <c r="AY712" s="230" t="s">
        <v>146</v>
      </c>
    </row>
    <row r="713" spans="2:65" s="12" customFormat="1" ht="13.5">
      <c r="B713" s="220"/>
      <c r="C713" s="221"/>
      <c r="D713" s="211" t="s">
        <v>257</v>
      </c>
      <c r="E713" s="222" t="s">
        <v>35</v>
      </c>
      <c r="F713" s="223" t="s">
        <v>1180</v>
      </c>
      <c r="G713" s="221"/>
      <c r="H713" s="224">
        <v>30.93</v>
      </c>
      <c r="I713" s="225"/>
      <c r="J713" s="221"/>
      <c r="K713" s="221"/>
      <c r="L713" s="226"/>
      <c r="M713" s="227"/>
      <c r="N713" s="228"/>
      <c r="O713" s="228"/>
      <c r="P713" s="228"/>
      <c r="Q713" s="228"/>
      <c r="R713" s="228"/>
      <c r="S713" s="228"/>
      <c r="T713" s="229"/>
      <c r="AT713" s="230" t="s">
        <v>257</v>
      </c>
      <c r="AU713" s="230" t="s">
        <v>89</v>
      </c>
      <c r="AV713" s="12" t="s">
        <v>89</v>
      </c>
      <c r="AW713" s="12" t="s">
        <v>42</v>
      </c>
      <c r="AX713" s="12" t="s">
        <v>79</v>
      </c>
      <c r="AY713" s="230" t="s">
        <v>146</v>
      </c>
    </row>
    <row r="714" spans="2:65" s="12" customFormat="1" ht="13.5">
      <c r="B714" s="220"/>
      <c r="C714" s="221"/>
      <c r="D714" s="211" t="s">
        <v>257</v>
      </c>
      <c r="E714" s="222" t="s">
        <v>35</v>
      </c>
      <c r="F714" s="223" t="s">
        <v>330</v>
      </c>
      <c r="G714" s="221"/>
      <c r="H714" s="224">
        <v>39.92</v>
      </c>
      <c r="I714" s="225"/>
      <c r="J714" s="221"/>
      <c r="K714" s="221"/>
      <c r="L714" s="226"/>
      <c r="M714" s="227"/>
      <c r="N714" s="228"/>
      <c r="O714" s="228"/>
      <c r="P714" s="228"/>
      <c r="Q714" s="228"/>
      <c r="R714" s="228"/>
      <c r="S714" s="228"/>
      <c r="T714" s="229"/>
      <c r="AT714" s="230" t="s">
        <v>257</v>
      </c>
      <c r="AU714" s="230" t="s">
        <v>89</v>
      </c>
      <c r="AV714" s="12" t="s">
        <v>89</v>
      </c>
      <c r="AW714" s="12" t="s">
        <v>42</v>
      </c>
      <c r="AX714" s="12" t="s">
        <v>79</v>
      </c>
      <c r="AY714" s="230" t="s">
        <v>146</v>
      </c>
    </row>
    <row r="715" spans="2:65" s="12" customFormat="1" ht="13.5">
      <c r="B715" s="220"/>
      <c r="C715" s="221"/>
      <c r="D715" s="211" t="s">
        <v>257</v>
      </c>
      <c r="E715" s="222" t="s">
        <v>35</v>
      </c>
      <c r="F715" s="223" t="s">
        <v>1181</v>
      </c>
      <c r="G715" s="221"/>
      <c r="H715" s="224">
        <v>12.58</v>
      </c>
      <c r="I715" s="225"/>
      <c r="J715" s="221"/>
      <c r="K715" s="221"/>
      <c r="L715" s="226"/>
      <c r="M715" s="227"/>
      <c r="N715" s="228"/>
      <c r="O715" s="228"/>
      <c r="P715" s="228"/>
      <c r="Q715" s="228"/>
      <c r="R715" s="228"/>
      <c r="S715" s="228"/>
      <c r="T715" s="229"/>
      <c r="AT715" s="230" t="s">
        <v>257</v>
      </c>
      <c r="AU715" s="230" t="s">
        <v>89</v>
      </c>
      <c r="AV715" s="12" t="s">
        <v>89</v>
      </c>
      <c r="AW715" s="12" t="s">
        <v>42</v>
      </c>
      <c r="AX715" s="12" t="s">
        <v>79</v>
      </c>
      <c r="AY715" s="230" t="s">
        <v>146</v>
      </c>
    </row>
    <row r="716" spans="2:65" s="12" customFormat="1" ht="13.5">
      <c r="B716" s="220"/>
      <c r="C716" s="221"/>
      <c r="D716" s="211" t="s">
        <v>257</v>
      </c>
      <c r="E716" s="222" t="s">
        <v>35</v>
      </c>
      <c r="F716" s="223" t="s">
        <v>332</v>
      </c>
      <c r="G716" s="221"/>
      <c r="H716" s="224">
        <v>12.416</v>
      </c>
      <c r="I716" s="225"/>
      <c r="J716" s="221"/>
      <c r="K716" s="221"/>
      <c r="L716" s="226"/>
      <c r="M716" s="227"/>
      <c r="N716" s="228"/>
      <c r="O716" s="228"/>
      <c r="P716" s="228"/>
      <c r="Q716" s="228"/>
      <c r="R716" s="228"/>
      <c r="S716" s="228"/>
      <c r="T716" s="229"/>
      <c r="AT716" s="230" t="s">
        <v>257</v>
      </c>
      <c r="AU716" s="230" t="s">
        <v>89</v>
      </c>
      <c r="AV716" s="12" t="s">
        <v>89</v>
      </c>
      <c r="AW716" s="12" t="s">
        <v>42</v>
      </c>
      <c r="AX716" s="12" t="s">
        <v>79</v>
      </c>
      <c r="AY716" s="230" t="s">
        <v>146</v>
      </c>
    </row>
    <row r="717" spans="2:65" s="12" customFormat="1" ht="13.5">
      <c r="B717" s="220"/>
      <c r="C717" s="221"/>
      <c r="D717" s="211" t="s">
        <v>257</v>
      </c>
      <c r="E717" s="222" t="s">
        <v>35</v>
      </c>
      <c r="F717" s="223" t="s">
        <v>1182</v>
      </c>
      <c r="G717" s="221"/>
      <c r="H717" s="224">
        <v>35.58</v>
      </c>
      <c r="I717" s="225"/>
      <c r="J717" s="221"/>
      <c r="K717" s="221"/>
      <c r="L717" s="226"/>
      <c r="M717" s="227"/>
      <c r="N717" s="228"/>
      <c r="O717" s="228"/>
      <c r="P717" s="228"/>
      <c r="Q717" s="228"/>
      <c r="R717" s="228"/>
      <c r="S717" s="228"/>
      <c r="T717" s="229"/>
      <c r="AT717" s="230" t="s">
        <v>257</v>
      </c>
      <c r="AU717" s="230" t="s">
        <v>89</v>
      </c>
      <c r="AV717" s="12" t="s">
        <v>89</v>
      </c>
      <c r="AW717" s="12" t="s">
        <v>42</v>
      </c>
      <c r="AX717" s="12" t="s">
        <v>79</v>
      </c>
      <c r="AY717" s="230" t="s">
        <v>146</v>
      </c>
    </row>
    <row r="718" spans="2:65" s="12" customFormat="1" ht="13.5">
      <c r="B718" s="220"/>
      <c r="C718" s="221"/>
      <c r="D718" s="211" t="s">
        <v>257</v>
      </c>
      <c r="E718" s="222" t="s">
        <v>35</v>
      </c>
      <c r="F718" s="223" t="s">
        <v>334</v>
      </c>
      <c r="G718" s="221"/>
      <c r="H718" s="224">
        <v>9.9359999999999999</v>
      </c>
      <c r="I718" s="225"/>
      <c r="J718" s="221"/>
      <c r="K718" s="221"/>
      <c r="L718" s="226"/>
      <c r="M718" s="227"/>
      <c r="N718" s="228"/>
      <c r="O718" s="228"/>
      <c r="P718" s="228"/>
      <c r="Q718" s="228"/>
      <c r="R718" s="228"/>
      <c r="S718" s="228"/>
      <c r="T718" s="229"/>
      <c r="AT718" s="230" t="s">
        <v>257</v>
      </c>
      <c r="AU718" s="230" t="s">
        <v>89</v>
      </c>
      <c r="AV718" s="12" t="s">
        <v>89</v>
      </c>
      <c r="AW718" s="12" t="s">
        <v>42</v>
      </c>
      <c r="AX718" s="12" t="s">
        <v>79</v>
      </c>
      <c r="AY718" s="230" t="s">
        <v>146</v>
      </c>
    </row>
    <row r="719" spans="2:65" s="12" customFormat="1" ht="13.5">
      <c r="B719" s="220"/>
      <c r="C719" s="221"/>
      <c r="D719" s="211" t="s">
        <v>257</v>
      </c>
      <c r="E719" s="222" t="s">
        <v>35</v>
      </c>
      <c r="F719" s="223" t="s">
        <v>1183</v>
      </c>
      <c r="G719" s="221"/>
      <c r="H719" s="224">
        <v>20.96</v>
      </c>
      <c r="I719" s="225"/>
      <c r="J719" s="221"/>
      <c r="K719" s="221"/>
      <c r="L719" s="226"/>
      <c r="M719" s="227"/>
      <c r="N719" s="228"/>
      <c r="O719" s="228"/>
      <c r="P719" s="228"/>
      <c r="Q719" s="228"/>
      <c r="R719" s="228"/>
      <c r="S719" s="228"/>
      <c r="T719" s="229"/>
      <c r="AT719" s="230" t="s">
        <v>257</v>
      </c>
      <c r="AU719" s="230" t="s">
        <v>89</v>
      </c>
      <c r="AV719" s="12" t="s">
        <v>89</v>
      </c>
      <c r="AW719" s="12" t="s">
        <v>42</v>
      </c>
      <c r="AX719" s="12" t="s">
        <v>79</v>
      </c>
      <c r="AY719" s="230" t="s">
        <v>146</v>
      </c>
    </row>
    <row r="720" spans="2:65" s="12" customFormat="1" ht="13.5">
      <c r="B720" s="220"/>
      <c r="C720" s="221"/>
      <c r="D720" s="211" t="s">
        <v>257</v>
      </c>
      <c r="E720" s="222" t="s">
        <v>35</v>
      </c>
      <c r="F720" s="223" t="s">
        <v>336</v>
      </c>
      <c r="G720" s="221"/>
      <c r="H720" s="224">
        <v>15.007999999999999</v>
      </c>
      <c r="I720" s="225"/>
      <c r="J720" s="221"/>
      <c r="K720" s="221"/>
      <c r="L720" s="226"/>
      <c r="M720" s="227"/>
      <c r="N720" s="228"/>
      <c r="O720" s="228"/>
      <c r="P720" s="228"/>
      <c r="Q720" s="228"/>
      <c r="R720" s="228"/>
      <c r="S720" s="228"/>
      <c r="T720" s="229"/>
      <c r="AT720" s="230" t="s">
        <v>257</v>
      </c>
      <c r="AU720" s="230" t="s">
        <v>89</v>
      </c>
      <c r="AV720" s="12" t="s">
        <v>89</v>
      </c>
      <c r="AW720" s="12" t="s">
        <v>42</v>
      </c>
      <c r="AX720" s="12" t="s">
        <v>79</v>
      </c>
      <c r="AY720" s="230" t="s">
        <v>146</v>
      </c>
    </row>
    <row r="721" spans="2:51" s="12" customFormat="1" ht="13.5">
      <c r="B721" s="220"/>
      <c r="C721" s="221"/>
      <c r="D721" s="211" t="s">
        <v>257</v>
      </c>
      <c r="E721" s="222" t="s">
        <v>35</v>
      </c>
      <c r="F721" s="223" t="s">
        <v>1184</v>
      </c>
      <c r="G721" s="221"/>
      <c r="H721" s="224">
        <v>3.72</v>
      </c>
      <c r="I721" s="225"/>
      <c r="J721" s="221"/>
      <c r="K721" s="221"/>
      <c r="L721" s="226"/>
      <c r="M721" s="227"/>
      <c r="N721" s="228"/>
      <c r="O721" s="228"/>
      <c r="P721" s="228"/>
      <c r="Q721" s="228"/>
      <c r="R721" s="228"/>
      <c r="S721" s="228"/>
      <c r="T721" s="229"/>
      <c r="AT721" s="230" t="s">
        <v>257</v>
      </c>
      <c r="AU721" s="230" t="s">
        <v>89</v>
      </c>
      <c r="AV721" s="12" t="s">
        <v>89</v>
      </c>
      <c r="AW721" s="12" t="s">
        <v>42</v>
      </c>
      <c r="AX721" s="12" t="s">
        <v>79</v>
      </c>
      <c r="AY721" s="230" t="s">
        <v>146</v>
      </c>
    </row>
    <row r="722" spans="2:51" s="12" customFormat="1" ht="13.5">
      <c r="B722" s="220"/>
      <c r="C722" s="221"/>
      <c r="D722" s="211" t="s">
        <v>257</v>
      </c>
      <c r="E722" s="222" t="s">
        <v>35</v>
      </c>
      <c r="F722" s="223" t="s">
        <v>1185</v>
      </c>
      <c r="G722" s="221"/>
      <c r="H722" s="224">
        <v>10.95</v>
      </c>
      <c r="I722" s="225"/>
      <c r="J722" s="221"/>
      <c r="K722" s="221"/>
      <c r="L722" s="226"/>
      <c r="M722" s="227"/>
      <c r="N722" s="228"/>
      <c r="O722" s="228"/>
      <c r="P722" s="228"/>
      <c r="Q722" s="228"/>
      <c r="R722" s="228"/>
      <c r="S722" s="228"/>
      <c r="T722" s="229"/>
      <c r="AT722" s="230" t="s">
        <v>257</v>
      </c>
      <c r="AU722" s="230" t="s">
        <v>89</v>
      </c>
      <c r="AV722" s="12" t="s">
        <v>89</v>
      </c>
      <c r="AW722" s="12" t="s">
        <v>42</v>
      </c>
      <c r="AX722" s="12" t="s">
        <v>79</v>
      </c>
      <c r="AY722" s="230" t="s">
        <v>146</v>
      </c>
    </row>
    <row r="723" spans="2:51" s="12" customFormat="1" ht="13.5">
      <c r="B723" s="220"/>
      <c r="C723" s="221"/>
      <c r="D723" s="211" t="s">
        <v>257</v>
      </c>
      <c r="E723" s="222" t="s">
        <v>35</v>
      </c>
      <c r="F723" s="223" t="s">
        <v>1186</v>
      </c>
      <c r="G723" s="221"/>
      <c r="H723" s="224">
        <v>0</v>
      </c>
      <c r="I723" s="225"/>
      <c r="J723" s="221"/>
      <c r="K723" s="221"/>
      <c r="L723" s="226"/>
      <c r="M723" s="227"/>
      <c r="N723" s="228"/>
      <c r="O723" s="228"/>
      <c r="P723" s="228"/>
      <c r="Q723" s="228"/>
      <c r="R723" s="228"/>
      <c r="S723" s="228"/>
      <c r="T723" s="229"/>
      <c r="AT723" s="230" t="s">
        <v>257</v>
      </c>
      <c r="AU723" s="230" t="s">
        <v>89</v>
      </c>
      <c r="AV723" s="12" t="s">
        <v>89</v>
      </c>
      <c r="AW723" s="12" t="s">
        <v>42</v>
      </c>
      <c r="AX723" s="12" t="s">
        <v>79</v>
      </c>
      <c r="AY723" s="230" t="s">
        <v>146</v>
      </c>
    </row>
    <row r="724" spans="2:51" s="12" customFormat="1" ht="13.5">
      <c r="B724" s="220"/>
      <c r="C724" s="221"/>
      <c r="D724" s="211" t="s">
        <v>257</v>
      </c>
      <c r="E724" s="222" t="s">
        <v>35</v>
      </c>
      <c r="F724" s="223" t="s">
        <v>1187</v>
      </c>
      <c r="G724" s="221"/>
      <c r="H724" s="224">
        <v>16.170000000000002</v>
      </c>
      <c r="I724" s="225"/>
      <c r="J724" s="221"/>
      <c r="K724" s="221"/>
      <c r="L724" s="226"/>
      <c r="M724" s="227"/>
      <c r="N724" s="228"/>
      <c r="O724" s="228"/>
      <c r="P724" s="228"/>
      <c r="Q724" s="228"/>
      <c r="R724" s="228"/>
      <c r="S724" s="228"/>
      <c r="T724" s="229"/>
      <c r="AT724" s="230" t="s">
        <v>257</v>
      </c>
      <c r="AU724" s="230" t="s">
        <v>89</v>
      </c>
      <c r="AV724" s="12" t="s">
        <v>89</v>
      </c>
      <c r="AW724" s="12" t="s">
        <v>42</v>
      </c>
      <c r="AX724" s="12" t="s">
        <v>79</v>
      </c>
      <c r="AY724" s="230" t="s">
        <v>146</v>
      </c>
    </row>
    <row r="725" spans="2:51" s="12" customFormat="1" ht="13.5">
      <c r="B725" s="220"/>
      <c r="C725" s="221"/>
      <c r="D725" s="211" t="s">
        <v>257</v>
      </c>
      <c r="E725" s="222" t="s">
        <v>35</v>
      </c>
      <c r="F725" s="223" t="s">
        <v>1188</v>
      </c>
      <c r="G725" s="221"/>
      <c r="H725" s="224">
        <v>1.98</v>
      </c>
      <c r="I725" s="225"/>
      <c r="J725" s="221"/>
      <c r="K725" s="221"/>
      <c r="L725" s="226"/>
      <c r="M725" s="227"/>
      <c r="N725" s="228"/>
      <c r="O725" s="228"/>
      <c r="P725" s="228"/>
      <c r="Q725" s="228"/>
      <c r="R725" s="228"/>
      <c r="S725" s="228"/>
      <c r="T725" s="229"/>
      <c r="AT725" s="230" t="s">
        <v>257</v>
      </c>
      <c r="AU725" s="230" t="s">
        <v>89</v>
      </c>
      <c r="AV725" s="12" t="s">
        <v>89</v>
      </c>
      <c r="AW725" s="12" t="s">
        <v>42</v>
      </c>
      <c r="AX725" s="12" t="s">
        <v>79</v>
      </c>
      <c r="AY725" s="230" t="s">
        <v>146</v>
      </c>
    </row>
    <row r="726" spans="2:51" s="12" customFormat="1" ht="13.5">
      <c r="B726" s="220"/>
      <c r="C726" s="221"/>
      <c r="D726" s="211" t="s">
        <v>257</v>
      </c>
      <c r="E726" s="222" t="s">
        <v>35</v>
      </c>
      <c r="F726" s="223" t="s">
        <v>1189</v>
      </c>
      <c r="G726" s="221"/>
      <c r="H726" s="224">
        <v>14.928000000000001</v>
      </c>
      <c r="I726" s="225"/>
      <c r="J726" s="221"/>
      <c r="K726" s="221"/>
      <c r="L726" s="226"/>
      <c r="M726" s="227"/>
      <c r="N726" s="228"/>
      <c r="O726" s="228"/>
      <c r="P726" s="228"/>
      <c r="Q726" s="228"/>
      <c r="R726" s="228"/>
      <c r="S726" s="228"/>
      <c r="T726" s="229"/>
      <c r="AT726" s="230" t="s">
        <v>257</v>
      </c>
      <c r="AU726" s="230" t="s">
        <v>89</v>
      </c>
      <c r="AV726" s="12" t="s">
        <v>89</v>
      </c>
      <c r="AW726" s="12" t="s">
        <v>42</v>
      </c>
      <c r="AX726" s="12" t="s">
        <v>79</v>
      </c>
      <c r="AY726" s="230" t="s">
        <v>146</v>
      </c>
    </row>
    <row r="727" spans="2:51" s="12" customFormat="1" ht="13.5">
      <c r="B727" s="220"/>
      <c r="C727" s="221"/>
      <c r="D727" s="211" t="s">
        <v>257</v>
      </c>
      <c r="E727" s="222" t="s">
        <v>35</v>
      </c>
      <c r="F727" s="223" t="s">
        <v>1190</v>
      </c>
      <c r="G727" s="221"/>
      <c r="H727" s="224">
        <v>0</v>
      </c>
      <c r="I727" s="225"/>
      <c r="J727" s="221"/>
      <c r="K727" s="221"/>
      <c r="L727" s="226"/>
      <c r="M727" s="227"/>
      <c r="N727" s="228"/>
      <c r="O727" s="228"/>
      <c r="P727" s="228"/>
      <c r="Q727" s="228"/>
      <c r="R727" s="228"/>
      <c r="S727" s="228"/>
      <c r="T727" s="229"/>
      <c r="AT727" s="230" t="s">
        <v>257</v>
      </c>
      <c r="AU727" s="230" t="s">
        <v>89</v>
      </c>
      <c r="AV727" s="12" t="s">
        <v>89</v>
      </c>
      <c r="AW727" s="12" t="s">
        <v>42</v>
      </c>
      <c r="AX727" s="12" t="s">
        <v>79</v>
      </c>
      <c r="AY727" s="230" t="s">
        <v>146</v>
      </c>
    </row>
    <row r="728" spans="2:51" s="12" customFormat="1" ht="13.5">
      <c r="B728" s="220"/>
      <c r="C728" s="221"/>
      <c r="D728" s="211" t="s">
        <v>257</v>
      </c>
      <c r="E728" s="222" t="s">
        <v>35</v>
      </c>
      <c r="F728" s="223" t="s">
        <v>1191</v>
      </c>
      <c r="G728" s="221"/>
      <c r="H728" s="224">
        <v>10.96</v>
      </c>
      <c r="I728" s="225"/>
      <c r="J728" s="221"/>
      <c r="K728" s="221"/>
      <c r="L728" s="226"/>
      <c r="M728" s="227"/>
      <c r="N728" s="228"/>
      <c r="O728" s="228"/>
      <c r="P728" s="228"/>
      <c r="Q728" s="228"/>
      <c r="R728" s="228"/>
      <c r="S728" s="228"/>
      <c r="T728" s="229"/>
      <c r="AT728" s="230" t="s">
        <v>257</v>
      </c>
      <c r="AU728" s="230" t="s">
        <v>89</v>
      </c>
      <c r="AV728" s="12" t="s">
        <v>89</v>
      </c>
      <c r="AW728" s="12" t="s">
        <v>42</v>
      </c>
      <c r="AX728" s="12" t="s">
        <v>79</v>
      </c>
      <c r="AY728" s="230" t="s">
        <v>146</v>
      </c>
    </row>
    <row r="729" spans="2:51" s="12" customFormat="1" ht="13.5">
      <c r="B729" s="220"/>
      <c r="C729" s="221"/>
      <c r="D729" s="211" t="s">
        <v>257</v>
      </c>
      <c r="E729" s="222" t="s">
        <v>35</v>
      </c>
      <c r="F729" s="223" t="s">
        <v>340</v>
      </c>
      <c r="G729" s="221"/>
      <c r="H729" s="224">
        <v>14.1</v>
      </c>
      <c r="I729" s="225"/>
      <c r="J729" s="221"/>
      <c r="K729" s="221"/>
      <c r="L729" s="226"/>
      <c r="M729" s="227"/>
      <c r="N729" s="228"/>
      <c r="O729" s="228"/>
      <c r="P729" s="228"/>
      <c r="Q729" s="228"/>
      <c r="R729" s="228"/>
      <c r="S729" s="228"/>
      <c r="T729" s="229"/>
      <c r="AT729" s="230" t="s">
        <v>257</v>
      </c>
      <c r="AU729" s="230" t="s">
        <v>89</v>
      </c>
      <c r="AV729" s="12" t="s">
        <v>89</v>
      </c>
      <c r="AW729" s="12" t="s">
        <v>42</v>
      </c>
      <c r="AX729" s="12" t="s">
        <v>79</v>
      </c>
      <c r="AY729" s="230" t="s">
        <v>146</v>
      </c>
    </row>
    <row r="730" spans="2:51" s="12" customFormat="1" ht="13.5">
      <c r="B730" s="220"/>
      <c r="C730" s="221"/>
      <c r="D730" s="211" t="s">
        <v>257</v>
      </c>
      <c r="E730" s="222" t="s">
        <v>35</v>
      </c>
      <c r="F730" s="223" t="s">
        <v>1192</v>
      </c>
      <c r="G730" s="221"/>
      <c r="H730" s="224">
        <v>4.7</v>
      </c>
      <c r="I730" s="225"/>
      <c r="J730" s="221"/>
      <c r="K730" s="221"/>
      <c r="L730" s="226"/>
      <c r="M730" s="227"/>
      <c r="N730" s="228"/>
      <c r="O730" s="228"/>
      <c r="P730" s="228"/>
      <c r="Q730" s="228"/>
      <c r="R730" s="228"/>
      <c r="S730" s="228"/>
      <c r="T730" s="229"/>
      <c r="AT730" s="230" t="s">
        <v>257</v>
      </c>
      <c r="AU730" s="230" t="s">
        <v>89</v>
      </c>
      <c r="AV730" s="12" t="s">
        <v>89</v>
      </c>
      <c r="AW730" s="12" t="s">
        <v>42</v>
      </c>
      <c r="AX730" s="12" t="s">
        <v>79</v>
      </c>
      <c r="AY730" s="230" t="s">
        <v>146</v>
      </c>
    </row>
    <row r="731" spans="2:51" s="12" customFormat="1" ht="13.5">
      <c r="B731" s="220"/>
      <c r="C731" s="221"/>
      <c r="D731" s="211" t="s">
        <v>257</v>
      </c>
      <c r="E731" s="222" t="s">
        <v>35</v>
      </c>
      <c r="F731" s="223" t="s">
        <v>342</v>
      </c>
      <c r="G731" s="221"/>
      <c r="H731" s="224">
        <v>7.52</v>
      </c>
      <c r="I731" s="225"/>
      <c r="J731" s="221"/>
      <c r="K731" s="221"/>
      <c r="L731" s="226"/>
      <c r="M731" s="227"/>
      <c r="N731" s="228"/>
      <c r="O731" s="228"/>
      <c r="P731" s="228"/>
      <c r="Q731" s="228"/>
      <c r="R731" s="228"/>
      <c r="S731" s="228"/>
      <c r="T731" s="229"/>
      <c r="AT731" s="230" t="s">
        <v>257</v>
      </c>
      <c r="AU731" s="230" t="s">
        <v>89</v>
      </c>
      <c r="AV731" s="12" t="s">
        <v>89</v>
      </c>
      <c r="AW731" s="12" t="s">
        <v>42</v>
      </c>
      <c r="AX731" s="12" t="s">
        <v>79</v>
      </c>
      <c r="AY731" s="230" t="s">
        <v>146</v>
      </c>
    </row>
    <row r="732" spans="2:51" s="12" customFormat="1" ht="13.5">
      <c r="B732" s="220"/>
      <c r="C732" s="221"/>
      <c r="D732" s="211" t="s">
        <v>257</v>
      </c>
      <c r="E732" s="222" t="s">
        <v>35</v>
      </c>
      <c r="F732" s="223" t="s">
        <v>1193</v>
      </c>
      <c r="G732" s="221"/>
      <c r="H732" s="224">
        <v>6.59</v>
      </c>
      <c r="I732" s="225"/>
      <c r="J732" s="221"/>
      <c r="K732" s="221"/>
      <c r="L732" s="226"/>
      <c r="M732" s="227"/>
      <c r="N732" s="228"/>
      <c r="O732" s="228"/>
      <c r="P732" s="228"/>
      <c r="Q732" s="228"/>
      <c r="R732" s="228"/>
      <c r="S732" s="228"/>
      <c r="T732" s="229"/>
      <c r="AT732" s="230" t="s">
        <v>257</v>
      </c>
      <c r="AU732" s="230" t="s">
        <v>89</v>
      </c>
      <c r="AV732" s="12" t="s">
        <v>89</v>
      </c>
      <c r="AW732" s="12" t="s">
        <v>42</v>
      </c>
      <c r="AX732" s="12" t="s">
        <v>79</v>
      </c>
      <c r="AY732" s="230" t="s">
        <v>146</v>
      </c>
    </row>
    <row r="733" spans="2:51" s="12" customFormat="1" ht="13.5">
      <c r="B733" s="220"/>
      <c r="C733" s="221"/>
      <c r="D733" s="211" t="s">
        <v>257</v>
      </c>
      <c r="E733" s="222" t="s">
        <v>35</v>
      </c>
      <c r="F733" s="223" t="s">
        <v>344</v>
      </c>
      <c r="G733" s="221"/>
      <c r="H733" s="224">
        <v>8.6560000000000006</v>
      </c>
      <c r="I733" s="225"/>
      <c r="J733" s="221"/>
      <c r="K733" s="221"/>
      <c r="L733" s="226"/>
      <c r="M733" s="227"/>
      <c r="N733" s="228"/>
      <c r="O733" s="228"/>
      <c r="P733" s="228"/>
      <c r="Q733" s="228"/>
      <c r="R733" s="228"/>
      <c r="S733" s="228"/>
      <c r="T733" s="229"/>
      <c r="AT733" s="230" t="s">
        <v>257</v>
      </c>
      <c r="AU733" s="230" t="s">
        <v>89</v>
      </c>
      <c r="AV733" s="12" t="s">
        <v>89</v>
      </c>
      <c r="AW733" s="12" t="s">
        <v>42</v>
      </c>
      <c r="AX733" s="12" t="s">
        <v>79</v>
      </c>
      <c r="AY733" s="230" t="s">
        <v>146</v>
      </c>
    </row>
    <row r="734" spans="2:51" s="12" customFormat="1" ht="13.5">
      <c r="B734" s="220"/>
      <c r="C734" s="221"/>
      <c r="D734" s="211" t="s">
        <v>257</v>
      </c>
      <c r="E734" s="222" t="s">
        <v>35</v>
      </c>
      <c r="F734" s="223" t="s">
        <v>1194</v>
      </c>
      <c r="G734" s="221"/>
      <c r="H734" s="224">
        <v>1.34</v>
      </c>
      <c r="I734" s="225"/>
      <c r="J734" s="221"/>
      <c r="K734" s="221"/>
      <c r="L734" s="226"/>
      <c r="M734" s="227"/>
      <c r="N734" s="228"/>
      <c r="O734" s="228"/>
      <c r="P734" s="228"/>
      <c r="Q734" s="228"/>
      <c r="R734" s="228"/>
      <c r="S734" s="228"/>
      <c r="T734" s="229"/>
      <c r="AT734" s="230" t="s">
        <v>257</v>
      </c>
      <c r="AU734" s="230" t="s">
        <v>89</v>
      </c>
      <c r="AV734" s="12" t="s">
        <v>89</v>
      </c>
      <c r="AW734" s="12" t="s">
        <v>42</v>
      </c>
      <c r="AX734" s="12" t="s">
        <v>79</v>
      </c>
      <c r="AY734" s="230" t="s">
        <v>146</v>
      </c>
    </row>
    <row r="735" spans="2:51" s="12" customFormat="1" ht="13.5">
      <c r="B735" s="220"/>
      <c r="C735" s="221"/>
      <c r="D735" s="211" t="s">
        <v>257</v>
      </c>
      <c r="E735" s="222" t="s">
        <v>35</v>
      </c>
      <c r="F735" s="223" t="s">
        <v>346</v>
      </c>
      <c r="G735" s="221"/>
      <c r="H735" s="224">
        <v>3.9359999999999999</v>
      </c>
      <c r="I735" s="225"/>
      <c r="J735" s="221"/>
      <c r="K735" s="221"/>
      <c r="L735" s="226"/>
      <c r="M735" s="227"/>
      <c r="N735" s="228"/>
      <c r="O735" s="228"/>
      <c r="P735" s="228"/>
      <c r="Q735" s="228"/>
      <c r="R735" s="228"/>
      <c r="S735" s="228"/>
      <c r="T735" s="229"/>
      <c r="AT735" s="230" t="s">
        <v>257</v>
      </c>
      <c r="AU735" s="230" t="s">
        <v>89</v>
      </c>
      <c r="AV735" s="12" t="s">
        <v>89</v>
      </c>
      <c r="AW735" s="12" t="s">
        <v>42</v>
      </c>
      <c r="AX735" s="12" t="s">
        <v>79</v>
      </c>
      <c r="AY735" s="230" t="s">
        <v>146</v>
      </c>
    </row>
    <row r="736" spans="2:51" s="12" customFormat="1" ht="13.5">
      <c r="B736" s="220"/>
      <c r="C736" s="221"/>
      <c r="D736" s="211" t="s">
        <v>257</v>
      </c>
      <c r="E736" s="222" t="s">
        <v>35</v>
      </c>
      <c r="F736" s="223" t="s">
        <v>1195</v>
      </c>
      <c r="G736" s="221"/>
      <c r="H736" s="224">
        <v>3.37</v>
      </c>
      <c r="I736" s="225"/>
      <c r="J736" s="221"/>
      <c r="K736" s="221"/>
      <c r="L736" s="226"/>
      <c r="M736" s="227"/>
      <c r="N736" s="228"/>
      <c r="O736" s="228"/>
      <c r="P736" s="228"/>
      <c r="Q736" s="228"/>
      <c r="R736" s="228"/>
      <c r="S736" s="228"/>
      <c r="T736" s="229"/>
      <c r="AT736" s="230" t="s">
        <v>257</v>
      </c>
      <c r="AU736" s="230" t="s">
        <v>89</v>
      </c>
      <c r="AV736" s="12" t="s">
        <v>89</v>
      </c>
      <c r="AW736" s="12" t="s">
        <v>42</v>
      </c>
      <c r="AX736" s="12" t="s">
        <v>79</v>
      </c>
      <c r="AY736" s="230" t="s">
        <v>146</v>
      </c>
    </row>
    <row r="737" spans="2:51" s="12" customFormat="1" ht="13.5">
      <c r="B737" s="220"/>
      <c r="C737" s="221"/>
      <c r="D737" s="211" t="s">
        <v>257</v>
      </c>
      <c r="E737" s="222" t="s">
        <v>35</v>
      </c>
      <c r="F737" s="223" t="s">
        <v>348</v>
      </c>
      <c r="G737" s="221"/>
      <c r="H737" s="224">
        <v>6.032</v>
      </c>
      <c r="I737" s="225"/>
      <c r="J737" s="221"/>
      <c r="K737" s="221"/>
      <c r="L737" s="226"/>
      <c r="M737" s="227"/>
      <c r="N737" s="228"/>
      <c r="O737" s="228"/>
      <c r="P737" s="228"/>
      <c r="Q737" s="228"/>
      <c r="R737" s="228"/>
      <c r="S737" s="228"/>
      <c r="T737" s="229"/>
      <c r="AT737" s="230" t="s">
        <v>257</v>
      </c>
      <c r="AU737" s="230" t="s">
        <v>89</v>
      </c>
      <c r="AV737" s="12" t="s">
        <v>89</v>
      </c>
      <c r="AW737" s="12" t="s">
        <v>42</v>
      </c>
      <c r="AX737" s="12" t="s">
        <v>79</v>
      </c>
      <c r="AY737" s="230" t="s">
        <v>146</v>
      </c>
    </row>
    <row r="738" spans="2:51" s="12" customFormat="1" ht="13.5">
      <c r="B738" s="220"/>
      <c r="C738" s="221"/>
      <c r="D738" s="211" t="s">
        <v>257</v>
      </c>
      <c r="E738" s="222" t="s">
        <v>35</v>
      </c>
      <c r="F738" s="223" t="s">
        <v>1196</v>
      </c>
      <c r="G738" s="221"/>
      <c r="H738" s="224">
        <v>4.1520000000000001</v>
      </c>
      <c r="I738" s="225"/>
      <c r="J738" s="221"/>
      <c r="K738" s="221"/>
      <c r="L738" s="226"/>
      <c r="M738" s="227"/>
      <c r="N738" s="228"/>
      <c r="O738" s="228"/>
      <c r="P738" s="228"/>
      <c r="Q738" s="228"/>
      <c r="R738" s="228"/>
      <c r="S738" s="228"/>
      <c r="T738" s="229"/>
      <c r="AT738" s="230" t="s">
        <v>257</v>
      </c>
      <c r="AU738" s="230" t="s">
        <v>89</v>
      </c>
      <c r="AV738" s="12" t="s">
        <v>89</v>
      </c>
      <c r="AW738" s="12" t="s">
        <v>42</v>
      </c>
      <c r="AX738" s="12" t="s">
        <v>79</v>
      </c>
      <c r="AY738" s="230" t="s">
        <v>146</v>
      </c>
    </row>
    <row r="739" spans="2:51" s="12" customFormat="1" ht="13.5">
      <c r="B739" s="220"/>
      <c r="C739" s="221"/>
      <c r="D739" s="211" t="s">
        <v>257</v>
      </c>
      <c r="E739" s="222" t="s">
        <v>35</v>
      </c>
      <c r="F739" s="223" t="s">
        <v>1197</v>
      </c>
      <c r="G739" s="221"/>
      <c r="H739" s="224">
        <v>1.43</v>
      </c>
      <c r="I739" s="225"/>
      <c r="J739" s="221"/>
      <c r="K739" s="221"/>
      <c r="L739" s="226"/>
      <c r="M739" s="227"/>
      <c r="N739" s="228"/>
      <c r="O739" s="228"/>
      <c r="P739" s="228"/>
      <c r="Q739" s="228"/>
      <c r="R739" s="228"/>
      <c r="S739" s="228"/>
      <c r="T739" s="229"/>
      <c r="AT739" s="230" t="s">
        <v>257</v>
      </c>
      <c r="AU739" s="230" t="s">
        <v>89</v>
      </c>
      <c r="AV739" s="12" t="s">
        <v>89</v>
      </c>
      <c r="AW739" s="12" t="s">
        <v>42</v>
      </c>
      <c r="AX739" s="12" t="s">
        <v>79</v>
      </c>
      <c r="AY739" s="230" t="s">
        <v>146</v>
      </c>
    </row>
    <row r="740" spans="2:51" s="12" customFormat="1" ht="13.5">
      <c r="B740" s="220"/>
      <c r="C740" s="221"/>
      <c r="D740" s="211" t="s">
        <v>257</v>
      </c>
      <c r="E740" s="222" t="s">
        <v>35</v>
      </c>
      <c r="F740" s="223" t="s">
        <v>351</v>
      </c>
      <c r="G740" s="221"/>
      <c r="H740" s="224">
        <v>3.68</v>
      </c>
      <c r="I740" s="225"/>
      <c r="J740" s="221"/>
      <c r="K740" s="221"/>
      <c r="L740" s="226"/>
      <c r="M740" s="227"/>
      <c r="N740" s="228"/>
      <c r="O740" s="228"/>
      <c r="P740" s="228"/>
      <c r="Q740" s="228"/>
      <c r="R740" s="228"/>
      <c r="S740" s="228"/>
      <c r="T740" s="229"/>
      <c r="AT740" s="230" t="s">
        <v>257</v>
      </c>
      <c r="AU740" s="230" t="s">
        <v>89</v>
      </c>
      <c r="AV740" s="12" t="s">
        <v>89</v>
      </c>
      <c r="AW740" s="12" t="s">
        <v>42</v>
      </c>
      <c r="AX740" s="12" t="s">
        <v>79</v>
      </c>
      <c r="AY740" s="230" t="s">
        <v>146</v>
      </c>
    </row>
    <row r="741" spans="2:51" s="11" customFormat="1" ht="13.5">
      <c r="B741" s="209"/>
      <c r="C741" s="210"/>
      <c r="D741" s="211" t="s">
        <v>257</v>
      </c>
      <c r="E741" s="212" t="s">
        <v>35</v>
      </c>
      <c r="F741" s="213" t="s">
        <v>1198</v>
      </c>
      <c r="G741" s="210"/>
      <c r="H741" s="212" t="s">
        <v>35</v>
      </c>
      <c r="I741" s="214"/>
      <c r="J741" s="210"/>
      <c r="K741" s="210"/>
      <c r="L741" s="215"/>
      <c r="M741" s="216"/>
      <c r="N741" s="217"/>
      <c r="O741" s="217"/>
      <c r="P741" s="217"/>
      <c r="Q741" s="217"/>
      <c r="R741" s="217"/>
      <c r="S741" s="217"/>
      <c r="T741" s="218"/>
      <c r="AT741" s="219" t="s">
        <v>257</v>
      </c>
      <c r="AU741" s="219" t="s">
        <v>89</v>
      </c>
      <c r="AV741" s="11" t="s">
        <v>87</v>
      </c>
      <c r="AW741" s="11" t="s">
        <v>42</v>
      </c>
      <c r="AX741" s="11" t="s">
        <v>79</v>
      </c>
      <c r="AY741" s="219" t="s">
        <v>146</v>
      </c>
    </row>
    <row r="742" spans="2:51" s="12" customFormat="1" ht="13.5">
      <c r="B742" s="220"/>
      <c r="C742" s="221"/>
      <c r="D742" s="211" t="s">
        <v>257</v>
      </c>
      <c r="E742" s="222" t="s">
        <v>35</v>
      </c>
      <c r="F742" s="223" t="s">
        <v>1199</v>
      </c>
      <c r="G742" s="221"/>
      <c r="H742" s="224">
        <v>9.7070000000000007</v>
      </c>
      <c r="I742" s="225"/>
      <c r="J742" s="221"/>
      <c r="K742" s="221"/>
      <c r="L742" s="226"/>
      <c r="M742" s="227"/>
      <c r="N742" s="228"/>
      <c r="O742" s="228"/>
      <c r="P742" s="228"/>
      <c r="Q742" s="228"/>
      <c r="R742" s="228"/>
      <c r="S742" s="228"/>
      <c r="T742" s="229"/>
      <c r="AT742" s="230" t="s">
        <v>257</v>
      </c>
      <c r="AU742" s="230" t="s">
        <v>89</v>
      </c>
      <c r="AV742" s="12" t="s">
        <v>89</v>
      </c>
      <c r="AW742" s="12" t="s">
        <v>42</v>
      </c>
      <c r="AX742" s="12" t="s">
        <v>79</v>
      </c>
      <c r="AY742" s="230" t="s">
        <v>146</v>
      </c>
    </row>
    <row r="743" spans="2:51" s="11" customFormat="1" ht="13.5">
      <c r="B743" s="209"/>
      <c r="C743" s="210"/>
      <c r="D743" s="211" t="s">
        <v>257</v>
      </c>
      <c r="E743" s="212" t="s">
        <v>35</v>
      </c>
      <c r="F743" s="213" t="s">
        <v>1200</v>
      </c>
      <c r="G743" s="210"/>
      <c r="H743" s="212" t="s">
        <v>35</v>
      </c>
      <c r="I743" s="214"/>
      <c r="J743" s="210"/>
      <c r="K743" s="210"/>
      <c r="L743" s="215"/>
      <c r="M743" s="216"/>
      <c r="N743" s="217"/>
      <c r="O743" s="217"/>
      <c r="P743" s="217"/>
      <c r="Q743" s="217"/>
      <c r="R743" s="217"/>
      <c r="S743" s="217"/>
      <c r="T743" s="218"/>
      <c r="AT743" s="219" t="s">
        <v>257</v>
      </c>
      <c r="AU743" s="219" t="s">
        <v>89</v>
      </c>
      <c r="AV743" s="11" t="s">
        <v>87</v>
      </c>
      <c r="AW743" s="11" t="s">
        <v>42</v>
      </c>
      <c r="AX743" s="11" t="s">
        <v>79</v>
      </c>
      <c r="AY743" s="219" t="s">
        <v>146</v>
      </c>
    </row>
    <row r="744" spans="2:51" s="12" customFormat="1" ht="13.5">
      <c r="B744" s="220"/>
      <c r="C744" s="221"/>
      <c r="D744" s="211" t="s">
        <v>257</v>
      </c>
      <c r="E744" s="222" t="s">
        <v>35</v>
      </c>
      <c r="F744" s="223" t="s">
        <v>1201</v>
      </c>
      <c r="G744" s="221"/>
      <c r="H744" s="224">
        <v>6.84</v>
      </c>
      <c r="I744" s="225"/>
      <c r="J744" s="221"/>
      <c r="K744" s="221"/>
      <c r="L744" s="226"/>
      <c r="M744" s="227"/>
      <c r="N744" s="228"/>
      <c r="O744" s="228"/>
      <c r="P744" s="228"/>
      <c r="Q744" s="228"/>
      <c r="R744" s="228"/>
      <c r="S744" s="228"/>
      <c r="T744" s="229"/>
      <c r="AT744" s="230" t="s">
        <v>257</v>
      </c>
      <c r="AU744" s="230" t="s">
        <v>89</v>
      </c>
      <c r="AV744" s="12" t="s">
        <v>89</v>
      </c>
      <c r="AW744" s="12" t="s">
        <v>42</v>
      </c>
      <c r="AX744" s="12" t="s">
        <v>79</v>
      </c>
      <c r="AY744" s="230" t="s">
        <v>146</v>
      </c>
    </row>
    <row r="745" spans="2:51" s="11" customFormat="1" ht="13.5">
      <c r="B745" s="209"/>
      <c r="C745" s="210"/>
      <c r="D745" s="211" t="s">
        <v>257</v>
      </c>
      <c r="E745" s="212" t="s">
        <v>35</v>
      </c>
      <c r="F745" s="213" t="s">
        <v>1202</v>
      </c>
      <c r="G745" s="210"/>
      <c r="H745" s="212" t="s">
        <v>35</v>
      </c>
      <c r="I745" s="214"/>
      <c r="J745" s="210"/>
      <c r="K745" s="210"/>
      <c r="L745" s="215"/>
      <c r="M745" s="216"/>
      <c r="N745" s="217"/>
      <c r="O745" s="217"/>
      <c r="P745" s="217"/>
      <c r="Q745" s="217"/>
      <c r="R745" s="217"/>
      <c r="S745" s="217"/>
      <c r="T745" s="218"/>
      <c r="AT745" s="219" t="s">
        <v>257</v>
      </c>
      <c r="AU745" s="219" t="s">
        <v>89</v>
      </c>
      <c r="AV745" s="11" t="s">
        <v>87</v>
      </c>
      <c r="AW745" s="11" t="s">
        <v>42</v>
      </c>
      <c r="AX745" s="11" t="s">
        <v>79</v>
      </c>
      <c r="AY745" s="219" t="s">
        <v>146</v>
      </c>
    </row>
    <row r="746" spans="2:51" s="12" customFormat="1" ht="13.5">
      <c r="B746" s="220"/>
      <c r="C746" s="221"/>
      <c r="D746" s="211" t="s">
        <v>257</v>
      </c>
      <c r="E746" s="222" t="s">
        <v>35</v>
      </c>
      <c r="F746" s="223" t="s">
        <v>1203</v>
      </c>
      <c r="G746" s="221"/>
      <c r="H746" s="224">
        <v>5.7</v>
      </c>
      <c r="I746" s="225"/>
      <c r="J746" s="221"/>
      <c r="K746" s="221"/>
      <c r="L746" s="226"/>
      <c r="M746" s="227"/>
      <c r="N746" s="228"/>
      <c r="O746" s="228"/>
      <c r="P746" s="228"/>
      <c r="Q746" s="228"/>
      <c r="R746" s="228"/>
      <c r="S746" s="228"/>
      <c r="T746" s="229"/>
      <c r="AT746" s="230" t="s">
        <v>257</v>
      </c>
      <c r="AU746" s="230" t="s">
        <v>89</v>
      </c>
      <c r="AV746" s="12" t="s">
        <v>89</v>
      </c>
      <c r="AW746" s="12" t="s">
        <v>42</v>
      </c>
      <c r="AX746" s="12" t="s">
        <v>79</v>
      </c>
      <c r="AY746" s="230" t="s">
        <v>146</v>
      </c>
    </row>
    <row r="747" spans="2:51" s="13" customFormat="1" ht="13.5">
      <c r="B747" s="231"/>
      <c r="C747" s="232"/>
      <c r="D747" s="211" t="s">
        <v>257</v>
      </c>
      <c r="E747" s="233" t="s">
        <v>35</v>
      </c>
      <c r="F747" s="234" t="s">
        <v>270</v>
      </c>
      <c r="G747" s="232"/>
      <c r="H747" s="235">
        <v>387.15199999999999</v>
      </c>
      <c r="I747" s="236"/>
      <c r="J747" s="232"/>
      <c r="K747" s="232"/>
      <c r="L747" s="237"/>
      <c r="M747" s="238"/>
      <c r="N747" s="239"/>
      <c r="O747" s="239"/>
      <c r="P747" s="239"/>
      <c r="Q747" s="239"/>
      <c r="R747" s="239"/>
      <c r="S747" s="239"/>
      <c r="T747" s="240"/>
      <c r="AT747" s="241" t="s">
        <v>257</v>
      </c>
      <c r="AU747" s="241" t="s">
        <v>89</v>
      </c>
      <c r="AV747" s="13" t="s">
        <v>154</v>
      </c>
      <c r="AW747" s="13" t="s">
        <v>42</v>
      </c>
      <c r="AX747" s="13" t="s">
        <v>79</v>
      </c>
      <c r="AY747" s="241" t="s">
        <v>146</v>
      </c>
    </row>
    <row r="748" spans="2:51" s="12" customFormat="1" ht="13.5">
      <c r="B748" s="220"/>
      <c r="C748" s="221"/>
      <c r="D748" s="211" t="s">
        <v>257</v>
      </c>
      <c r="E748" s="222" t="s">
        <v>35</v>
      </c>
      <c r="F748" s="223" t="s">
        <v>1204</v>
      </c>
      <c r="G748" s="221"/>
      <c r="H748" s="224">
        <v>200</v>
      </c>
      <c r="I748" s="225"/>
      <c r="J748" s="221"/>
      <c r="K748" s="221"/>
      <c r="L748" s="226"/>
      <c r="M748" s="227"/>
      <c r="N748" s="228"/>
      <c r="O748" s="228"/>
      <c r="P748" s="228"/>
      <c r="Q748" s="228"/>
      <c r="R748" s="228"/>
      <c r="S748" s="228"/>
      <c r="T748" s="229"/>
      <c r="AT748" s="230" t="s">
        <v>257</v>
      </c>
      <c r="AU748" s="230" t="s">
        <v>89</v>
      </c>
      <c r="AV748" s="12" t="s">
        <v>89</v>
      </c>
      <c r="AW748" s="12" t="s">
        <v>42</v>
      </c>
      <c r="AX748" s="12" t="s">
        <v>79</v>
      </c>
      <c r="AY748" s="230" t="s">
        <v>146</v>
      </c>
    </row>
    <row r="749" spans="2:51" s="14" customFormat="1" ht="13.5">
      <c r="B749" s="242"/>
      <c r="C749" s="243"/>
      <c r="D749" s="211" t="s">
        <v>257</v>
      </c>
      <c r="E749" s="244" t="s">
        <v>35</v>
      </c>
      <c r="F749" s="245" t="s">
        <v>278</v>
      </c>
      <c r="G749" s="243"/>
      <c r="H749" s="246">
        <v>587.15200000000004</v>
      </c>
      <c r="I749" s="247"/>
      <c r="J749" s="243"/>
      <c r="K749" s="243"/>
      <c r="L749" s="248"/>
      <c r="M749" s="265"/>
      <c r="N749" s="266"/>
      <c r="O749" s="266"/>
      <c r="P749" s="266"/>
      <c r="Q749" s="266"/>
      <c r="R749" s="266"/>
      <c r="S749" s="266"/>
      <c r="T749" s="267"/>
      <c r="AT749" s="252" t="s">
        <v>257</v>
      </c>
      <c r="AU749" s="252" t="s">
        <v>89</v>
      </c>
      <c r="AV749" s="14" t="s">
        <v>151</v>
      </c>
      <c r="AW749" s="14" t="s">
        <v>42</v>
      </c>
      <c r="AX749" s="14" t="s">
        <v>87</v>
      </c>
      <c r="AY749" s="252" t="s">
        <v>146</v>
      </c>
    </row>
    <row r="750" spans="2:51" s="1" customFormat="1" ht="6.95" customHeight="1">
      <c r="B750" s="57"/>
      <c r="C750" s="58"/>
      <c r="D750" s="58"/>
      <c r="E750" s="58"/>
      <c r="F750" s="58"/>
      <c r="G750" s="58"/>
      <c r="H750" s="58"/>
      <c r="I750" s="140"/>
      <c r="J750" s="58"/>
      <c r="K750" s="58"/>
      <c r="L750" s="62"/>
    </row>
  </sheetData>
  <sheetProtection algorithmName="SHA-512" hashValue="DKi6h8v8VCW5FKn4rSAhUH0yGvG18zFIs6o92Es+ARryyv1rTOHoihhsHTit8p/S2Ip4noJ+lrYByCku9bd76w==" saltValue="hy8hVuGPZr1pKjjMd5tw0iz4S5esUMVdO5e9zh+aW4voJ13uUrbEBePfpgwzL/FwcTnCwSUb1CaKWYPRe1nshg==" spinCount="100000" sheet="1" objects="1" scenarios="1" formatColumns="0" formatRows="0" autoFilter="0"/>
  <autoFilter ref="C96:K749"/>
  <mergeCells count="10">
    <mergeCell ref="J51:J52"/>
    <mergeCell ref="E87:H87"/>
    <mergeCell ref="E89:H8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6"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94"/>
  <sheetViews>
    <sheetView showGridLines="0" workbookViewId="0">
      <pane ySplit="1" topLeftCell="A2" activePane="bottomLeft" state="frozen"/>
      <selection pane="bottomLeft"/>
    </sheetView>
  </sheetViews>
  <sheetFormatPr defaultRowHeight="12"/>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13"/>
      <c r="C1" s="113"/>
      <c r="D1" s="114" t="s">
        <v>1</v>
      </c>
      <c r="E1" s="113"/>
      <c r="F1" s="115" t="s">
        <v>111</v>
      </c>
      <c r="G1" s="392" t="s">
        <v>112</v>
      </c>
      <c r="H1" s="392"/>
      <c r="I1" s="116"/>
      <c r="J1" s="115" t="s">
        <v>113</v>
      </c>
      <c r="K1" s="114" t="s">
        <v>114</v>
      </c>
      <c r="L1" s="115" t="s">
        <v>115</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83"/>
      <c r="M2" s="383"/>
      <c r="N2" s="383"/>
      <c r="O2" s="383"/>
      <c r="P2" s="383"/>
      <c r="Q2" s="383"/>
      <c r="R2" s="383"/>
      <c r="S2" s="383"/>
      <c r="T2" s="383"/>
      <c r="U2" s="383"/>
      <c r="V2" s="383"/>
      <c r="AT2" s="24" t="s">
        <v>95</v>
      </c>
    </row>
    <row r="3" spans="1:70" ht="6.95" customHeight="1">
      <c r="B3" s="25"/>
      <c r="C3" s="26"/>
      <c r="D3" s="26"/>
      <c r="E3" s="26"/>
      <c r="F3" s="26"/>
      <c r="G3" s="26"/>
      <c r="H3" s="26"/>
      <c r="I3" s="117"/>
      <c r="J3" s="26"/>
      <c r="K3" s="27"/>
      <c r="AT3" s="24" t="s">
        <v>89</v>
      </c>
    </row>
    <row r="4" spans="1:70" ht="36.950000000000003" customHeight="1">
      <c r="B4" s="28"/>
      <c r="C4" s="29"/>
      <c r="D4" s="30" t="s">
        <v>116</v>
      </c>
      <c r="E4" s="29"/>
      <c r="F4" s="29"/>
      <c r="G4" s="29"/>
      <c r="H4" s="29"/>
      <c r="I4" s="118"/>
      <c r="J4" s="29"/>
      <c r="K4" s="31"/>
      <c r="M4" s="32" t="s">
        <v>12</v>
      </c>
      <c r="AT4" s="24" t="s">
        <v>6</v>
      </c>
    </row>
    <row r="5" spans="1:70" ht="6.95" customHeight="1">
      <c r="B5" s="28"/>
      <c r="C5" s="29"/>
      <c r="D5" s="29"/>
      <c r="E5" s="29"/>
      <c r="F5" s="29"/>
      <c r="G5" s="29"/>
      <c r="H5" s="29"/>
      <c r="I5" s="118"/>
      <c r="J5" s="29"/>
      <c r="K5" s="31"/>
    </row>
    <row r="6" spans="1:70" ht="15">
      <c r="B6" s="28"/>
      <c r="C6" s="29"/>
      <c r="D6" s="37" t="s">
        <v>19</v>
      </c>
      <c r="E6" s="29"/>
      <c r="F6" s="29"/>
      <c r="G6" s="29"/>
      <c r="H6" s="29"/>
      <c r="I6" s="118"/>
      <c r="J6" s="29"/>
      <c r="K6" s="31"/>
    </row>
    <row r="7" spans="1:70" ht="16.5" customHeight="1">
      <c r="B7" s="28"/>
      <c r="C7" s="29"/>
      <c r="D7" s="29"/>
      <c r="E7" s="384" t="str">
        <f>'Rekapitulace stavby'!K6</f>
        <v>MŠ Kamarád Liberec - stavební úpravy kuchyně</v>
      </c>
      <c r="F7" s="385"/>
      <c r="G7" s="385"/>
      <c r="H7" s="385"/>
      <c r="I7" s="118"/>
      <c r="J7" s="29"/>
      <c r="K7" s="31"/>
    </row>
    <row r="8" spans="1:70" s="1" customFormat="1" ht="15">
      <c r="B8" s="42"/>
      <c r="C8" s="43"/>
      <c r="D8" s="37" t="s">
        <v>117</v>
      </c>
      <c r="E8" s="43"/>
      <c r="F8" s="43"/>
      <c r="G8" s="43"/>
      <c r="H8" s="43"/>
      <c r="I8" s="119"/>
      <c r="J8" s="43"/>
      <c r="K8" s="46"/>
    </row>
    <row r="9" spans="1:70" s="1" customFormat="1" ht="36.950000000000003" customHeight="1">
      <c r="B9" s="42"/>
      <c r="C9" s="43"/>
      <c r="D9" s="43"/>
      <c r="E9" s="386" t="s">
        <v>1205</v>
      </c>
      <c r="F9" s="387"/>
      <c r="G9" s="387"/>
      <c r="H9" s="387"/>
      <c r="I9" s="119"/>
      <c r="J9" s="43"/>
      <c r="K9" s="46"/>
    </row>
    <row r="10" spans="1:70" s="1" customFormat="1" ht="13.5">
      <c r="B10" s="42"/>
      <c r="C10" s="43"/>
      <c r="D10" s="43"/>
      <c r="E10" s="43"/>
      <c r="F10" s="43"/>
      <c r="G10" s="43"/>
      <c r="H10" s="43"/>
      <c r="I10" s="119"/>
      <c r="J10" s="43"/>
      <c r="K10" s="46"/>
    </row>
    <row r="11" spans="1:70" s="1" customFormat="1" ht="14.45" customHeight="1">
      <c r="B11" s="42"/>
      <c r="C11" s="43"/>
      <c r="D11" s="37" t="s">
        <v>21</v>
      </c>
      <c r="E11" s="43"/>
      <c r="F11" s="35" t="s">
        <v>35</v>
      </c>
      <c r="G11" s="43"/>
      <c r="H11" s="43"/>
      <c r="I11" s="120" t="s">
        <v>23</v>
      </c>
      <c r="J11" s="35" t="s">
        <v>35</v>
      </c>
      <c r="K11" s="46"/>
    </row>
    <row r="12" spans="1:70" s="1" customFormat="1" ht="14.45" customHeight="1">
      <c r="B12" s="42"/>
      <c r="C12" s="43"/>
      <c r="D12" s="37" t="s">
        <v>25</v>
      </c>
      <c r="E12" s="43"/>
      <c r="F12" s="35" t="s">
        <v>26</v>
      </c>
      <c r="G12" s="43"/>
      <c r="H12" s="43"/>
      <c r="I12" s="120" t="s">
        <v>27</v>
      </c>
      <c r="J12" s="121" t="str">
        <f>'Rekapitulace stavby'!AN8</f>
        <v>18. 12. 2017</v>
      </c>
      <c r="K12" s="46"/>
    </row>
    <row r="13" spans="1:70" s="1" customFormat="1" ht="10.9" customHeight="1">
      <c r="B13" s="42"/>
      <c r="C13" s="43"/>
      <c r="D13" s="43"/>
      <c r="E13" s="43"/>
      <c r="F13" s="43"/>
      <c r="G13" s="43"/>
      <c r="H13" s="43"/>
      <c r="I13" s="119"/>
      <c r="J13" s="43"/>
      <c r="K13" s="46"/>
    </row>
    <row r="14" spans="1:70" s="1" customFormat="1" ht="14.45" customHeight="1">
      <c r="B14" s="42"/>
      <c r="C14" s="43"/>
      <c r="D14" s="37" t="s">
        <v>33</v>
      </c>
      <c r="E14" s="43"/>
      <c r="F14" s="43"/>
      <c r="G14" s="43"/>
      <c r="H14" s="43"/>
      <c r="I14" s="120" t="s">
        <v>34</v>
      </c>
      <c r="J14" s="35" t="s">
        <v>35</v>
      </c>
      <c r="K14" s="46"/>
    </row>
    <row r="15" spans="1:70" s="1" customFormat="1" ht="18" customHeight="1">
      <c r="B15" s="42"/>
      <c r="C15" s="43"/>
      <c r="D15" s="43"/>
      <c r="E15" s="35" t="s">
        <v>36</v>
      </c>
      <c r="F15" s="43"/>
      <c r="G15" s="43"/>
      <c r="H15" s="43"/>
      <c r="I15" s="120" t="s">
        <v>37</v>
      </c>
      <c r="J15" s="35" t="s">
        <v>35</v>
      </c>
      <c r="K15" s="46"/>
    </row>
    <row r="16" spans="1:70" s="1" customFormat="1" ht="6.95" customHeight="1">
      <c r="B16" s="42"/>
      <c r="C16" s="43"/>
      <c r="D16" s="43"/>
      <c r="E16" s="43"/>
      <c r="F16" s="43"/>
      <c r="G16" s="43"/>
      <c r="H16" s="43"/>
      <c r="I16" s="119"/>
      <c r="J16" s="43"/>
      <c r="K16" s="46"/>
    </row>
    <row r="17" spans="2:11" s="1" customFormat="1" ht="14.45" customHeight="1">
      <c r="B17" s="42"/>
      <c r="C17" s="43"/>
      <c r="D17" s="37" t="s">
        <v>38</v>
      </c>
      <c r="E17" s="43"/>
      <c r="F17" s="43"/>
      <c r="G17" s="43"/>
      <c r="H17" s="43"/>
      <c r="I17" s="120" t="s">
        <v>34</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37</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40</v>
      </c>
      <c r="E20" s="43"/>
      <c r="F20" s="43"/>
      <c r="G20" s="43"/>
      <c r="H20" s="43"/>
      <c r="I20" s="120" t="s">
        <v>34</v>
      </c>
      <c r="J20" s="35" t="s">
        <v>35</v>
      </c>
      <c r="K20" s="46"/>
    </row>
    <row r="21" spans="2:11" s="1" customFormat="1" ht="18" customHeight="1">
      <c r="B21" s="42"/>
      <c r="C21" s="43"/>
      <c r="D21" s="43"/>
      <c r="E21" s="35" t="s">
        <v>41</v>
      </c>
      <c r="F21" s="43"/>
      <c r="G21" s="43"/>
      <c r="H21" s="43"/>
      <c r="I21" s="120" t="s">
        <v>37</v>
      </c>
      <c r="J21" s="35" t="s">
        <v>35</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43</v>
      </c>
      <c r="E23" s="43"/>
      <c r="F23" s="43"/>
      <c r="G23" s="43"/>
      <c r="H23" s="43"/>
      <c r="I23" s="119"/>
      <c r="J23" s="43"/>
      <c r="K23" s="46"/>
    </row>
    <row r="24" spans="2:11" s="6" customFormat="1" ht="71.25" customHeight="1">
      <c r="B24" s="122"/>
      <c r="C24" s="123"/>
      <c r="D24" s="123"/>
      <c r="E24" s="353" t="s">
        <v>44</v>
      </c>
      <c r="F24" s="353"/>
      <c r="G24" s="353"/>
      <c r="H24" s="353"/>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45</v>
      </c>
      <c r="E27" s="43"/>
      <c r="F27" s="43"/>
      <c r="G27" s="43"/>
      <c r="H27" s="43"/>
      <c r="I27" s="119"/>
      <c r="J27" s="129">
        <f>ROUND(J79,2)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47</v>
      </c>
      <c r="G29" s="43"/>
      <c r="H29" s="43"/>
      <c r="I29" s="130" t="s">
        <v>46</v>
      </c>
      <c r="J29" s="47" t="s">
        <v>48</v>
      </c>
      <c r="K29" s="46"/>
    </row>
    <row r="30" spans="2:11" s="1" customFormat="1" ht="14.45" customHeight="1">
      <c r="B30" s="42"/>
      <c r="C30" s="43"/>
      <c r="D30" s="50" t="s">
        <v>49</v>
      </c>
      <c r="E30" s="50" t="s">
        <v>50</v>
      </c>
      <c r="F30" s="131">
        <f>ROUND(SUM(BE79:BE293), 2)</f>
        <v>0</v>
      </c>
      <c r="G30" s="43"/>
      <c r="H30" s="43"/>
      <c r="I30" s="132">
        <v>0.21</v>
      </c>
      <c r="J30" s="131">
        <f>ROUND(ROUND((SUM(BE79:BE293)), 2)*I30, 2)</f>
        <v>0</v>
      </c>
      <c r="K30" s="46"/>
    </row>
    <row r="31" spans="2:11" s="1" customFormat="1" ht="14.45" customHeight="1">
      <c r="B31" s="42"/>
      <c r="C31" s="43"/>
      <c r="D31" s="43"/>
      <c r="E31" s="50" t="s">
        <v>51</v>
      </c>
      <c r="F31" s="131">
        <f>ROUND(SUM(BF79:BF293), 2)</f>
        <v>0</v>
      </c>
      <c r="G31" s="43"/>
      <c r="H31" s="43"/>
      <c r="I31" s="132">
        <v>0.15</v>
      </c>
      <c r="J31" s="131">
        <f>ROUND(ROUND((SUM(BF79:BF293)), 2)*I31, 2)</f>
        <v>0</v>
      </c>
      <c r="K31" s="46"/>
    </row>
    <row r="32" spans="2:11" s="1" customFormat="1" ht="14.45" hidden="1" customHeight="1">
      <c r="B32" s="42"/>
      <c r="C32" s="43"/>
      <c r="D32" s="43"/>
      <c r="E32" s="50" t="s">
        <v>52</v>
      </c>
      <c r="F32" s="131">
        <f>ROUND(SUM(BG79:BG293), 2)</f>
        <v>0</v>
      </c>
      <c r="G32" s="43"/>
      <c r="H32" s="43"/>
      <c r="I32" s="132">
        <v>0.21</v>
      </c>
      <c r="J32" s="131">
        <v>0</v>
      </c>
      <c r="K32" s="46"/>
    </row>
    <row r="33" spans="2:11" s="1" customFormat="1" ht="14.45" hidden="1" customHeight="1">
      <c r="B33" s="42"/>
      <c r="C33" s="43"/>
      <c r="D33" s="43"/>
      <c r="E33" s="50" t="s">
        <v>53</v>
      </c>
      <c r="F33" s="131">
        <f>ROUND(SUM(BH79:BH293), 2)</f>
        <v>0</v>
      </c>
      <c r="G33" s="43"/>
      <c r="H33" s="43"/>
      <c r="I33" s="132">
        <v>0.15</v>
      </c>
      <c r="J33" s="131">
        <v>0</v>
      </c>
      <c r="K33" s="46"/>
    </row>
    <row r="34" spans="2:11" s="1" customFormat="1" ht="14.45" hidden="1" customHeight="1">
      <c r="B34" s="42"/>
      <c r="C34" s="43"/>
      <c r="D34" s="43"/>
      <c r="E34" s="50" t="s">
        <v>54</v>
      </c>
      <c r="F34" s="131">
        <f>ROUND(SUM(BI79:BI293), 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55</v>
      </c>
      <c r="E36" s="80"/>
      <c r="F36" s="80"/>
      <c r="G36" s="135" t="s">
        <v>56</v>
      </c>
      <c r="H36" s="136" t="s">
        <v>57</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0000000000003" customHeight="1">
      <c r="B42" s="42"/>
      <c r="C42" s="30" t="s">
        <v>119</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19</v>
      </c>
      <c r="D44" s="43"/>
      <c r="E44" s="43"/>
      <c r="F44" s="43"/>
      <c r="G44" s="43"/>
      <c r="H44" s="43"/>
      <c r="I44" s="119"/>
      <c r="J44" s="43"/>
      <c r="K44" s="46"/>
    </row>
    <row r="45" spans="2:11" s="1" customFormat="1" ht="16.5" customHeight="1">
      <c r="B45" s="42"/>
      <c r="C45" s="43"/>
      <c r="D45" s="43"/>
      <c r="E45" s="384" t="str">
        <f>E7</f>
        <v>MŠ Kamarád Liberec - stavební úpravy kuchyně</v>
      </c>
      <c r="F45" s="385"/>
      <c r="G45" s="385"/>
      <c r="H45" s="385"/>
      <c r="I45" s="119"/>
      <c r="J45" s="43"/>
      <c r="K45" s="46"/>
    </row>
    <row r="46" spans="2:11" s="1" customFormat="1" ht="14.45" customHeight="1">
      <c r="B46" s="42"/>
      <c r="C46" s="37" t="s">
        <v>117</v>
      </c>
      <c r="D46" s="43"/>
      <c r="E46" s="43"/>
      <c r="F46" s="43"/>
      <c r="G46" s="43"/>
      <c r="H46" s="43"/>
      <c r="I46" s="119"/>
      <c r="J46" s="43"/>
      <c r="K46" s="46"/>
    </row>
    <row r="47" spans="2:11" s="1" customFormat="1" ht="17.25" customHeight="1">
      <c r="B47" s="42"/>
      <c r="C47" s="43"/>
      <c r="D47" s="43"/>
      <c r="E47" s="386" t="str">
        <f>E9</f>
        <v>D1.04.100 - ZTI - Zdravotně technické instalace</v>
      </c>
      <c r="F47" s="387"/>
      <c r="G47" s="387"/>
      <c r="H47" s="387"/>
      <c r="I47" s="119"/>
      <c r="J47" s="43"/>
      <c r="K47" s="46"/>
    </row>
    <row r="48" spans="2:11" s="1" customFormat="1" ht="6.95" customHeight="1">
      <c r="B48" s="42"/>
      <c r="C48" s="43"/>
      <c r="D48" s="43"/>
      <c r="E48" s="43"/>
      <c r="F48" s="43"/>
      <c r="G48" s="43"/>
      <c r="H48" s="43"/>
      <c r="I48" s="119"/>
      <c r="J48" s="43"/>
      <c r="K48" s="46"/>
    </row>
    <row r="49" spans="2:47" s="1" customFormat="1" ht="18" customHeight="1">
      <c r="B49" s="42"/>
      <c r="C49" s="37" t="s">
        <v>25</v>
      </c>
      <c r="D49" s="43"/>
      <c r="E49" s="43"/>
      <c r="F49" s="35" t="str">
        <f>F12</f>
        <v xml:space="preserve">Liberec </v>
      </c>
      <c r="G49" s="43"/>
      <c r="H49" s="43"/>
      <c r="I49" s="120" t="s">
        <v>27</v>
      </c>
      <c r="J49" s="121" t="str">
        <f>IF(J12="","",J12)</f>
        <v>18. 12. 2017</v>
      </c>
      <c r="K49" s="46"/>
    </row>
    <row r="50" spans="2:47" s="1" customFormat="1" ht="6.95" customHeight="1">
      <c r="B50" s="42"/>
      <c r="C50" s="43"/>
      <c r="D50" s="43"/>
      <c r="E50" s="43"/>
      <c r="F50" s="43"/>
      <c r="G50" s="43"/>
      <c r="H50" s="43"/>
      <c r="I50" s="119"/>
      <c r="J50" s="43"/>
      <c r="K50" s="46"/>
    </row>
    <row r="51" spans="2:47" s="1" customFormat="1" ht="15">
      <c r="B51" s="42"/>
      <c r="C51" s="37" t="s">
        <v>33</v>
      </c>
      <c r="D51" s="43"/>
      <c r="E51" s="43"/>
      <c r="F51" s="35" t="str">
        <f>E15</f>
        <v xml:space="preserve">Statutární město Liberec, nám. Dr. E. Beneše 1 </v>
      </c>
      <c r="G51" s="43"/>
      <c r="H51" s="43"/>
      <c r="I51" s="120" t="s">
        <v>40</v>
      </c>
      <c r="J51" s="353" t="str">
        <f>E21</f>
        <v xml:space="preserve">STORING spol. s r.o. Žitavská 727/16 Liberec 3 </v>
      </c>
      <c r="K51" s="46"/>
    </row>
    <row r="52" spans="2:47" s="1" customFormat="1" ht="14.45" customHeight="1">
      <c r="B52" s="42"/>
      <c r="C52" s="37" t="s">
        <v>38</v>
      </c>
      <c r="D52" s="43"/>
      <c r="E52" s="43"/>
      <c r="F52" s="35" t="str">
        <f>IF(E18="","",E18)</f>
        <v/>
      </c>
      <c r="G52" s="43"/>
      <c r="H52" s="43"/>
      <c r="I52" s="119"/>
      <c r="J52" s="388"/>
      <c r="K52" s="46"/>
    </row>
    <row r="53" spans="2:47" s="1" customFormat="1" ht="10.35" customHeight="1">
      <c r="B53" s="42"/>
      <c r="C53" s="43"/>
      <c r="D53" s="43"/>
      <c r="E53" s="43"/>
      <c r="F53" s="43"/>
      <c r="G53" s="43"/>
      <c r="H53" s="43"/>
      <c r="I53" s="119"/>
      <c r="J53" s="43"/>
      <c r="K53" s="46"/>
    </row>
    <row r="54" spans="2:47" s="1" customFormat="1" ht="29.25" customHeight="1">
      <c r="B54" s="42"/>
      <c r="C54" s="145" t="s">
        <v>120</v>
      </c>
      <c r="D54" s="133"/>
      <c r="E54" s="133"/>
      <c r="F54" s="133"/>
      <c r="G54" s="133"/>
      <c r="H54" s="133"/>
      <c r="I54" s="146"/>
      <c r="J54" s="147" t="s">
        <v>121</v>
      </c>
      <c r="K54" s="148"/>
    </row>
    <row r="55" spans="2:47" s="1" customFormat="1" ht="10.35" customHeight="1">
      <c r="B55" s="42"/>
      <c r="C55" s="43"/>
      <c r="D55" s="43"/>
      <c r="E55" s="43"/>
      <c r="F55" s="43"/>
      <c r="G55" s="43"/>
      <c r="H55" s="43"/>
      <c r="I55" s="119"/>
      <c r="J55" s="43"/>
      <c r="K55" s="46"/>
    </row>
    <row r="56" spans="2:47" s="1" customFormat="1" ht="29.25" customHeight="1">
      <c r="B56" s="42"/>
      <c r="C56" s="149" t="s">
        <v>122</v>
      </c>
      <c r="D56" s="43"/>
      <c r="E56" s="43"/>
      <c r="F56" s="43"/>
      <c r="G56" s="43"/>
      <c r="H56" s="43"/>
      <c r="I56" s="119"/>
      <c r="J56" s="129">
        <f>J79</f>
        <v>0</v>
      </c>
      <c r="K56" s="46"/>
      <c r="AU56" s="24" t="s">
        <v>123</v>
      </c>
    </row>
    <row r="57" spans="2:47" s="7" customFormat="1" ht="24.95" customHeight="1">
      <c r="B57" s="150"/>
      <c r="C57" s="151"/>
      <c r="D57" s="152" t="s">
        <v>1206</v>
      </c>
      <c r="E57" s="153"/>
      <c r="F57" s="153"/>
      <c r="G57" s="153"/>
      <c r="H57" s="153"/>
      <c r="I57" s="154"/>
      <c r="J57" s="155">
        <f>J80</f>
        <v>0</v>
      </c>
      <c r="K57" s="156"/>
    </row>
    <row r="58" spans="2:47" s="7" customFormat="1" ht="24.95" customHeight="1">
      <c r="B58" s="150"/>
      <c r="C58" s="151"/>
      <c r="D58" s="152" t="s">
        <v>1207</v>
      </c>
      <c r="E58" s="153"/>
      <c r="F58" s="153"/>
      <c r="G58" s="153"/>
      <c r="H58" s="153"/>
      <c r="I58" s="154"/>
      <c r="J58" s="155">
        <f>J206</f>
        <v>0</v>
      </c>
      <c r="K58" s="156"/>
    </row>
    <row r="59" spans="2:47" s="7" customFormat="1" ht="24.95" customHeight="1">
      <c r="B59" s="150"/>
      <c r="C59" s="151"/>
      <c r="D59" s="152" t="s">
        <v>1208</v>
      </c>
      <c r="E59" s="153"/>
      <c r="F59" s="153"/>
      <c r="G59" s="153"/>
      <c r="H59" s="153"/>
      <c r="I59" s="154"/>
      <c r="J59" s="155">
        <f>J267</f>
        <v>0</v>
      </c>
      <c r="K59" s="156"/>
    </row>
    <row r="60" spans="2:47" s="1" customFormat="1" ht="21.75" customHeight="1">
      <c r="B60" s="42"/>
      <c r="C60" s="43"/>
      <c r="D60" s="43"/>
      <c r="E60" s="43"/>
      <c r="F60" s="43"/>
      <c r="G60" s="43"/>
      <c r="H60" s="43"/>
      <c r="I60" s="119"/>
      <c r="J60" s="43"/>
      <c r="K60" s="46"/>
    </row>
    <row r="61" spans="2:47" s="1" customFormat="1" ht="6.95" customHeight="1">
      <c r="B61" s="57"/>
      <c r="C61" s="58"/>
      <c r="D61" s="58"/>
      <c r="E61" s="58"/>
      <c r="F61" s="58"/>
      <c r="G61" s="58"/>
      <c r="H61" s="58"/>
      <c r="I61" s="140"/>
      <c r="J61" s="58"/>
      <c r="K61" s="59"/>
    </row>
    <row r="65" spans="2:63" s="1" customFormat="1" ht="6.95" customHeight="1">
      <c r="B65" s="60"/>
      <c r="C65" s="61"/>
      <c r="D65" s="61"/>
      <c r="E65" s="61"/>
      <c r="F65" s="61"/>
      <c r="G65" s="61"/>
      <c r="H65" s="61"/>
      <c r="I65" s="143"/>
      <c r="J65" s="61"/>
      <c r="K65" s="61"/>
      <c r="L65" s="62"/>
    </row>
    <row r="66" spans="2:63" s="1" customFormat="1" ht="36.950000000000003" customHeight="1">
      <c r="B66" s="42"/>
      <c r="C66" s="63" t="s">
        <v>130</v>
      </c>
      <c r="D66" s="64"/>
      <c r="E66" s="64"/>
      <c r="F66" s="64"/>
      <c r="G66" s="64"/>
      <c r="H66" s="64"/>
      <c r="I66" s="157"/>
      <c r="J66" s="64"/>
      <c r="K66" s="64"/>
      <c r="L66" s="62"/>
    </row>
    <row r="67" spans="2:63" s="1" customFormat="1" ht="6.95" customHeight="1">
      <c r="B67" s="42"/>
      <c r="C67" s="64"/>
      <c r="D67" s="64"/>
      <c r="E67" s="64"/>
      <c r="F67" s="64"/>
      <c r="G67" s="64"/>
      <c r="H67" s="64"/>
      <c r="I67" s="157"/>
      <c r="J67" s="64"/>
      <c r="K67" s="64"/>
      <c r="L67" s="62"/>
    </row>
    <row r="68" spans="2:63" s="1" customFormat="1" ht="14.45" customHeight="1">
      <c r="B68" s="42"/>
      <c r="C68" s="66" t="s">
        <v>19</v>
      </c>
      <c r="D68" s="64"/>
      <c r="E68" s="64"/>
      <c r="F68" s="64"/>
      <c r="G68" s="64"/>
      <c r="H68" s="64"/>
      <c r="I68" s="157"/>
      <c r="J68" s="64"/>
      <c r="K68" s="64"/>
      <c r="L68" s="62"/>
    </row>
    <row r="69" spans="2:63" s="1" customFormat="1" ht="16.5" customHeight="1">
      <c r="B69" s="42"/>
      <c r="C69" s="64"/>
      <c r="D69" s="64"/>
      <c r="E69" s="389" t="str">
        <f>E7</f>
        <v>MŠ Kamarád Liberec - stavební úpravy kuchyně</v>
      </c>
      <c r="F69" s="390"/>
      <c r="G69" s="390"/>
      <c r="H69" s="390"/>
      <c r="I69" s="157"/>
      <c r="J69" s="64"/>
      <c r="K69" s="64"/>
      <c r="L69" s="62"/>
    </row>
    <row r="70" spans="2:63" s="1" customFormat="1" ht="14.45" customHeight="1">
      <c r="B70" s="42"/>
      <c r="C70" s="66" t="s">
        <v>117</v>
      </c>
      <c r="D70" s="64"/>
      <c r="E70" s="64"/>
      <c r="F70" s="64"/>
      <c r="G70" s="64"/>
      <c r="H70" s="64"/>
      <c r="I70" s="157"/>
      <c r="J70" s="64"/>
      <c r="K70" s="64"/>
      <c r="L70" s="62"/>
    </row>
    <row r="71" spans="2:63" s="1" customFormat="1" ht="17.25" customHeight="1">
      <c r="B71" s="42"/>
      <c r="C71" s="64"/>
      <c r="D71" s="64"/>
      <c r="E71" s="364" t="str">
        <f>E9</f>
        <v>D1.04.100 - ZTI - Zdravotně technické instalace</v>
      </c>
      <c r="F71" s="391"/>
      <c r="G71" s="391"/>
      <c r="H71" s="391"/>
      <c r="I71" s="157"/>
      <c r="J71" s="64"/>
      <c r="K71" s="64"/>
      <c r="L71" s="62"/>
    </row>
    <row r="72" spans="2:63" s="1" customFormat="1" ht="6.95" customHeight="1">
      <c r="B72" s="42"/>
      <c r="C72" s="64"/>
      <c r="D72" s="64"/>
      <c r="E72" s="64"/>
      <c r="F72" s="64"/>
      <c r="G72" s="64"/>
      <c r="H72" s="64"/>
      <c r="I72" s="157"/>
      <c r="J72" s="64"/>
      <c r="K72" s="64"/>
      <c r="L72" s="62"/>
    </row>
    <row r="73" spans="2:63" s="1" customFormat="1" ht="18" customHeight="1">
      <c r="B73" s="42"/>
      <c r="C73" s="66" t="s">
        <v>25</v>
      </c>
      <c r="D73" s="64"/>
      <c r="E73" s="64"/>
      <c r="F73" s="158" t="str">
        <f>F12</f>
        <v xml:space="preserve">Liberec </v>
      </c>
      <c r="G73" s="64"/>
      <c r="H73" s="64"/>
      <c r="I73" s="159" t="s">
        <v>27</v>
      </c>
      <c r="J73" s="74" t="str">
        <f>IF(J12="","",J12)</f>
        <v>18. 12. 2017</v>
      </c>
      <c r="K73" s="64"/>
      <c r="L73" s="62"/>
    </row>
    <row r="74" spans="2:63" s="1" customFormat="1" ht="6.95" customHeight="1">
      <c r="B74" s="42"/>
      <c r="C74" s="64"/>
      <c r="D74" s="64"/>
      <c r="E74" s="64"/>
      <c r="F74" s="64"/>
      <c r="G74" s="64"/>
      <c r="H74" s="64"/>
      <c r="I74" s="157"/>
      <c r="J74" s="64"/>
      <c r="K74" s="64"/>
      <c r="L74" s="62"/>
    </row>
    <row r="75" spans="2:63" s="1" customFormat="1" ht="15">
      <c r="B75" s="42"/>
      <c r="C75" s="66" t="s">
        <v>33</v>
      </c>
      <c r="D75" s="64"/>
      <c r="E75" s="64"/>
      <c r="F75" s="158" t="str">
        <f>E15</f>
        <v xml:space="preserve">Statutární město Liberec, nám. Dr. E. Beneše 1 </v>
      </c>
      <c r="G75" s="64"/>
      <c r="H75" s="64"/>
      <c r="I75" s="159" t="s">
        <v>40</v>
      </c>
      <c r="J75" s="158" t="str">
        <f>E21</f>
        <v xml:space="preserve">STORING spol. s r.o. Žitavská 727/16 Liberec 3 </v>
      </c>
      <c r="K75" s="64"/>
      <c r="L75" s="62"/>
    </row>
    <row r="76" spans="2:63" s="1" customFormat="1" ht="14.45" customHeight="1">
      <c r="B76" s="42"/>
      <c r="C76" s="66" t="s">
        <v>38</v>
      </c>
      <c r="D76" s="64"/>
      <c r="E76" s="64"/>
      <c r="F76" s="158" t="str">
        <f>IF(E18="","",E18)</f>
        <v/>
      </c>
      <c r="G76" s="64"/>
      <c r="H76" s="64"/>
      <c r="I76" s="157"/>
      <c r="J76" s="64"/>
      <c r="K76" s="64"/>
      <c r="L76" s="62"/>
    </row>
    <row r="77" spans="2:63" s="1" customFormat="1" ht="10.35" customHeight="1">
      <c r="B77" s="42"/>
      <c r="C77" s="64"/>
      <c r="D77" s="64"/>
      <c r="E77" s="64"/>
      <c r="F77" s="64"/>
      <c r="G77" s="64"/>
      <c r="H77" s="64"/>
      <c r="I77" s="157"/>
      <c r="J77" s="64"/>
      <c r="K77" s="64"/>
      <c r="L77" s="62"/>
    </row>
    <row r="78" spans="2:63" s="8" customFormat="1" ht="29.25" customHeight="1">
      <c r="B78" s="160"/>
      <c r="C78" s="161" t="s">
        <v>131</v>
      </c>
      <c r="D78" s="162" t="s">
        <v>64</v>
      </c>
      <c r="E78" s="162" t="s">
        <v>60</v>
      </c>
      <c r="F78" s="162" t="s">
        <v>132</v>
      </c>
      <c r="G78" s="162" t="s">
        <v>133</v>
      </c>
      <c r="H78" s="162" t="s">
        <v>134</v>
      </c>
      <c r="I78" s="163" t="s">
        <v>135</v>
      </c>
      <c r="J78" s="162" t="s">
        <v>121</v>
      </c>
      <c r="K78" s="164" t="s">
        <v>136</v>
      </c>
      <c r="L78" s="165"/>
      <c r="M78" s="82" t="s">
        <v>137</v>
      </c>
      <c r="N78" s="83" t="s">
        <v>49</v>
      </c>
      <c r="O78" s="83" t="s">
        <v>138</v>
      </c>
      <c r="P78" s="83" t="s">
        <v>139</v>
      </c>
      <c r="Q78" s="83" t="s">
        <v>140</v>
      </c>
      <c r="R78" s="83" t="s">
        <v>141</v>
      </c>
      <c r="S78" s="83" t="s">
        <v>142</v>
      </c>
      <c r="T78" s="84" t="s">
        <v>143</v>
      </c>
    </row>
    <row r="79" spans="2:63" s="1" customFormat="1" ht="29.25" customHeight="1">
      <c r="B79" s="42"/>
      <c r="C79" s="88" t="s">
        <v>122</v>
      </c>
      <c r="D79" s="64"/>
      <c r="E79" s="64"/>
      <c r="F79" s="64"/>
      <c r="G79" s="64"/>
      <c r="H79" s="64"/>
      <c r="I79" s="157"/>
      <c r="J79" s="166">
        <f>BK79</f>
        <v>0</v>
      </c>
      <c r="K79" s="64"/>
      <c r="L79" s="62"/>
      <c r="M79" s="85"/>
      <c r="N79" s="86"/>
      <c r="O79" s="86"/>
      <c r="P79" s="167">
        <f>P80+P206+P267</f>
        <v>0</v>
      </c>
      <c r="Q79" s="86"/>
      <c r="R79" s="167">
        <f>R80+R206+R267</f>
        <v>0</v>
      </c>
      <c r="S79" s="86"/>
      <c r="T79" s="168">
        <f>T80+T206+T267</f>
        <v>0</v>
      </c>
      <c r="AT79" s="24" t="s">
        <v>78</v>
      </c>
      <c r="AU79" s="24" t="s">
        <v>123</v>
      </c>
      <c r="BK79" s="169">
        <f>BK80+BK206+BK267</f>
        <v>0</v>
      </c>
    </row>
    <row r="80" spans="2:63" s="9" customFormat="1" ht="37.35" customHeight="1">
      <c r="B80" s="170"/>
      <c r="C80" s="171"/>
      <c r="D80" s="172" t="s">
        <v>78</v>
      </c>
      <c r="E80" s="173" t="s">
        <v>1209</v>
      </c>
      <c r="F80" s="173" t="s">
        <v>1210</v>
      </c>
      <c r="G80" s="171"/>
      <c r="H80" s="171"/>
      <c r="I80" s="174"/>
      <c r="J80" s="175">
        <f>BK80</f>
        <v>0</v>
      </c>
      <c r="K80" s="171"/>
      <c r="L80" s="176"/>
      <c r="M80" s="177"/>
      <c r="N80" s="178"/>
      <c r="O80" s="178"/>
      <c r="P80" s="179">
        <f>SUM(P81:P205)</f>
        <v>0</v>
      </c>
      <c r="Q80" s="178"/>
      <c r="R80" s="179">
        <f>SUM(R81:R205)</f>
        <v>0</v>
      </c>
      <c r="S80" s="178"/>
      <c r="T80" s="180">
        <f>SUM(T81:T205)</f>
        <v>0</v>
      </c>
      <c r="AR80" s="181" t="s">
        <v>89</v>
      </c>
      <c r="AT80" s="182" t="s">
        <v>78</v>
      </c>
      <c r="AU80" s="182" t="s">
        <v>79</v>
      </c>
      <c r="AY80" s="181" t="s">
        <v>146</v>
      </c>
      <c r="BK80" s="183">
        <f>SUM(BK81:BK205)</f>
        <v>0</v>
      </c>
    </row>
    <row r="81" spans="2:65" s="1" customFormat="1" ht="25.5" customHeight="1">
      <c r="B81" s="42"/>
      <c r="C81" s="184" t="s">
        <v>87</v>
      </c>
      <c r="D81" s="184" t="s">
        <v>147</v>
      </c>
      <c r="E81" s="185" t="s">
        <v>1211</v>
      </c>
      <c r="F81" s="186" t="s">
        <v>1212</v>
      </c>
      <c r="G81" s="187" t="s">
        <v>1213</v>
      </c>
      <c r="H81" s="188">
        <v>7.4</v>
      </c>
      <c r="I81" s="189"/>
      <c r="J81" s="190">
        <f>ROUND(I81*H81,2)</f>
        <v>0</v>
      </c>
      <c r="K81" s="186" t="s">
        <v>35</v>
      </c>
      <c r="L81" s="62"/>
      <c r="M81" s="191" t="s">
        <v>35</v>
      </c>
      <c r="N81" s="192" t="s">
        <v>50</v>
      </c>
      <c r="O81" s="43"/>
      <c r="P81" s="193">
        <f>O81*H81</f>
        <v>0</v>
      </c>
      <c r="Q81" s="193">
        <v>0</v>
      </c>
      <c r="R81" s="193">
        <f>Q81*H81</f>
        <v>0</v>
      </c>
      <c r="S81" s="193">
        <v>0</v>
      </c>
      <c r="T81" s="194">
        <f>S81*H81</f>
        <v>0</v>
      </c>
      <c r="AR81" s="24" t="s">
        <v>177</v>
      </c>
      <c r="AT81" s="24" t="s">
        <v>147</v>
      </c>
      <c r="AU81" s="24" t="s">
        <v>87</v>
      </c>
      <c r="AY81" s="24" t="s">
        <v>146</v>
      </c>
      <c r="BE81" s="195">
        <f>IF(N81="základní",J81,0)</f>
        <v>0</v>
      </c>
      <c r="BF81" s="195">
        <f>IF(N81="snížená",J81,0)</f>
        <v>0</v>
      </c>
      <c r="BG81" s="195">
        <f>IF(N81="zákl. přenesená",J81,0)</f>
        <v>0</v>
      </c>
      <c r="BH81" s="195">
        <f>IF(N81="sníž. přenesená",J81,0)</f>
        <v>0</v>
      </c>
      <c r="BI81" s="195">
        <f>IF(N81="nulová",J81,0)</f>
        <v>0</v>
      </c>
      <c r="BJ81" s="24" t="s">
        <v>87</v>
      </c>
      <c r="BK81" s="195">
        <f>ROUND(I81*H81,2)</f>
        <v>0</v>
      </c>
      <c r="BL81" s="24" t="s">
        <v>177</v>
      </c>
      <c r="BM81" s="24" t="s">
        <v>89</v>
      </c>
    </row>
    <row r="82" spans="2:65" s="12" customFormat="1" ht="13.5">
      <c r="B82" s="220"/>
      <c r="C82" s="221"/>
      <c r="D82" s="211" t="s">
        <v>257</v>
      </c>
      <c r="E82" s="222" t="s">
        <v>35</v>
      </c>
      <c r="F82" s="223" t="s">
        <v>1214</v>
      </c>
      <c r="G82" s="221"/>
      <c r="H82" s="224">
        <v>7.4</v>
      </c>
      <c r="I82" s="225"/>
      <c r="J82" s="221"/>
      <c r="K82" s="221"/>
      <c r="L82" s="226"/>
      <c r="M82" s="227"/>
      <c r="N82" s="228"/>
      <c r="O82" s="228"/>
      <c r="P82" s="228"/>
      <c r="Q82" s="228"/>
      <c r="R82" s="228"/>
      <c r="S82" s="228"/>
      <c r="T82" s="229"/>
      <c r="AT82" s="230" t="s">
        <v>257</v>
      </c>
      <c r="AU82" s="230" t="s">
        <v>87</v>
      </c>
      <c r="AV82" s="12" t="s">
        <v>89</v>
      </c>
      <c r="AW82" s="12" t="s">
        <v>42</v>
      </c>
      <c r="AX82" s="12" t="s">
        <v>79</v>
      </c>
      <c r="AY82" s="230" t="s">
        <v>146</v>
      </c>
    </row>
    <row r="83" spans="2:65" s="14" customFormat="1" ht="13.5">
      <c r="B83" s="242"/>
      <c r="C83" s="243"/>
      <c r="D83" s="211" t="s">
        <v>257</v>
      </c>
      <c r="E83" s="244" t="s">
        <v>35</v>
      </c>
      <c r="F83" s="245" t="s">
        <v>278</v>
      </c>
      <c r="G83" s="243"/>
      <c r="H83" s="246">
        <v>7.4</v>
      </c>
      <c r="I83" s="247"/>
      <c r="J83" s="243"/>
      <c r="K83" s="243"/>
      <c r="L83" s="248"/>
      <c r="M83" s="249"/>
      <c r="N83" s="250"/>
      <c r="O83" s="250"/>
      <c r="P83" s="250"/>
      <c r="Q83" s="250"/>
      <c r="R83" s="250"/>
      <c r="S83" s="250"/>
      <c r="T83" s="251"/>
      <c r="AT83" s="252" t="s">
        <v>257</v>
      </c>
      <c r="AU83" s="252" t="s">
        <v>87</v>
      </c>
      <c r="AV83" s="14" t="s">
        <v>151</v>
      </c>
      <c r="AW83" s="14" t="s">
        <v>42</v>
      </c>
      <c r="AX83" s="14" t="s">
        <v>87</v>
      </c>
      <c r="AY83" s="252" t="s">
        <v>146</v>
      </c>
    </row>
    <row r="84" spans="2:65" s="1" customFormat="1" ht="25.5" customHeight="1">
      <c r="B84" s="42"/>
      <c r="C84" s="184" t="s">
        <v>89</v>
      </c>
      <c r="D84" s="184" t="s">
        <v>147</v>
      </c>
      <c r="E84" s="185" t="s">
        <v>1215</v>
      </c>
      <c r="F84" s="186" t="s">
        <v>1216</v>
      </c>
      <c r="G84" s="187" t="s">
        <v>1213</v>
      </c>
      <c r="H84" s="188">
        <v>2.2999999999999998</v>
      </c>
      <c r="I84" s="189"/>
      <c r="J84" s="190">
        <f>ROUND(I84*H84,2)</f>
        <v>0</v>
      </c>
      <c r="K84" s="186" t="s">
        <v>35</v>
      </c>
      <c r="L84" s="62"/>
      <c r="M84" s="191" t="s">
        <v>35</v>
      </c>
      <c r="N84" s="192" t="s">
        <v>50</v>
      </c>
      <c r="O84" s="43"/>
      <c r="P84" s="193">
        <f>O84*H84</f>
        <v>0</v>
      </c>
      <c r="Q84" s="193">
        <v>0</v>
      </c>
      <c r="R84" s="193">
        <f>Q84*H84</f>
        <v>0</v>
      </c>
      <c r="S84" s="193">
        <v>0</v>
      </c>
      <c r="T84" s="194">
        <f>S84*H84</f>
        <v>0</v>
      </c>
      <c r="AR84" s="24" t="s">
        <v>177</v>
      </c>
      <c r="AT84" s="24" t="s">
        <v>147</v>
      </c>
      <c r="AU84" s="24" t="s">
        <v>87</v>
      </c>
      <c r="AY84" s="24" t="s">
        <v>146</v>
      </c>
      <c r="BE84" s="195">
        <f>IF(N84="základní",J84,0)</f>
        <v>0</v>
      </c>
      <c r="BF84" s="195">
        <f>IF(N84="snížená",J84,0)</f>
        <v>0</v>
      </c>
      <c r="BG84" s="195">
        <f>IF(N84="zákl. přenesená",J84,0)</f>
        <v>0</v>
      </c>
      <c r="BH84" s="195">
        <f>IF(N84="sníž. přenesená",J84,0)</f>
        <v>0</v>
      </c>
      <c r="BI84" s="195">
        <f>IF(N84="nulová",J84,0)</f>
        <v>0</v>
      </c>
      <c r="BJ84" s="24" t="s">
        <v>87</v>
      </c>
      <c r="BK84" s="195">
        <f>ROUND(I84*H84,2)</f>
        <v>0</v>
      </c>
      <c r="BL84" s="24" t="s">
        <v>177</v>
      </c>
      <c r="BM84" s="24" t="s">
        <v>151</v>
      </c>
    </row>
    <row r="85" spans="2:65" s="12" customFormat="1" ht="13.5">
      <c r="B85" s="220"/>
      <c r="C85" s="221"/>
      <c r="D85" s="211" t="s">
        <v>257</v>
      </c>
      <c r="E85" s="222" t="s">
        <v>35</v>
      </c>
      <c r="F85" s="223" t="s">
        <v>1217</v>
      </c>
      <c r="G85" s="221"/>
      <c r="H85" s="224">
        <v>2.2999999999999998</v>
      </c>
      <c r="I85" s="225"/>
      <c r="J85" s="221"/>
      <c r="K85" s="221"/>
      <c r="L85" s="226"/>
      <c r="M85" s="227"/>
      <c r="N85" s="228"/>
      <c r="O85" s="228"/>
      <c r="P85" s="228"/>
      <c r="Q85" s="228"/>
      <c r="R85" s="228"/>
      <c r="S85" s="228"/>
      <c r="T85" s="229"/>
      <c r="AT85" s="230" t="s">
        <v>257</v>
      </c>
      <c r="AU85" s="230" t="s">
        <v>87</v>
      </c>
      <c r="AV85" s="12" t="s">
        <v>89</v>
      </c>
      <c r="AW85" s="12" t="s">
        <v>42</v>
      </c>
      <c r="AX85" s="12" t="s">
        <v>79</v>
      </c>
      <c r="AY85" s="230" t="s">
        <v>146</v>
      </c>
    </row>
    <row r="86" spans="2:65" s="14" customFormat="1" ht="13.5">
      <c r="B86" s="242"/>
      <c r="C86" s="243"/>
      <c r="D86" s="211" t="s">
        <v>257</v>
      </c>
      <c r="E86" s="244" t="s">
        <v>35</v>
      </c>
      <c r="F86" s="245" t="s">
        <v>278</v>
      </c>
      <c r="G86" s="243"/>
      <c r="H86" s="246">
        <v>2.2999999999999998</v>
      </c>
      <c r="I86" s="247"/>
      <c r="J86" s="243"/>
      <c r="K86" s="243"/>
      <c r="L86" s="248"/>
      <c r="M86" s="249"/>
      <c r="N86" s="250"/>
      <c r="O86" s="250"/>
      <c r="P86" s="250"/>
      <c r="Q86" s="250"/>
      <c r="R86" s="250"/>
      <c r="S86" s="250"/>
      <c r="T86" s="251"/>
      <c r="AT86" s="252" t="s">
        <v>257</v>
      </c>
      <c r="AU86" s="252" t="s">
        <v>87</v>
      </c>
      <c r="AV86" s="14" t="s">
        <v>151</v>
      </c>
      <c r="AW86" s="14" t="s">
        <v>42</v>
      </c>
      <c r="AX86" s="14" t="s">
        <v>87</v>
      </c>
      <c r="AY86" s="252" t="s">
        <v>146</v>
      </c>
    </row>
    <row r="87" spans="2:65" s="1" customFormat="1" ht="25.5" customHeight="1">
      <c r="B87" s="42"/>
      <c r="C87" s="184" t="s">
        <v>154</v>
      </c>
      <c r="D87" s="184" t="s">
        <v>147</v>
      </c>
      <c r="E87" s="185" t="s">
        <v>1218</v>
      </c>
      <c r="F87" s="186" t="s">
        <v>1219</v>
      </c>
      <c r="G87" s="187" t="s">
        <v>1213</v>
      </c>
      <c r="H87" s="188">
        <v>14.2</v>
      </c>
      <c r="I87" s="189"/>
      <c r="J87" s="190">
        <f>ROUND(I87*H87,2)</f>
        <v>0</v>
      </c>
      <c r="K87" s="186" t="s">
        <v>35</v>
      </c>
      <c r="L87" s="62"/>
      <c r="M87" s="191" t="s">
        <v>35</v>
      </c>
      <c r="N87" s="192" t="s">
        <v>50</v>
      </c>
      <c r="O87" s="43"/>
      <c r="P87" s="193">
        <f>O87*H87</f>
        <v>0</v>
      </c>
      <c r="Q87" s="193">
        <v>0</v>
      </c>
      <c r="R87" s="193">
        <f>Q87*H87</f>
        <v>0</v>
      </c>
      <c r="S87" s="193">
        <v>0</v>
      </c>
      <c r="T87" s="194">
        <f>S87*H87</f>
        <v>0</v>
      </c>
      <c r="AR87" s="24" t="s">
        <v>177</v>
      </c>
      <c r="AT87" s="24" t="s">
        <v>147</v>
      </c>
      <c r="AU87" s="24" t="s">
        <v>87</v>
      </c>
      <c r="AY87" s="24" t="s">
        <v>146</v>
      </c>
      <c r="BE87" s="195">
        <f>IF(N87="základní",J87,0)</f>
        <v>0</v>
      </c>
      <c r="BF87" s="195">
        <f>IF(N87="snížená",J87,0)</f>
        <v>0</v>
      </c>
      <c r="BG87" s="195">
        <f>IF(N87="zákl. přenesená",J87,0)</f>
        <v>0</v>
      </c>
      <c r="BH87" s="195">
        <f>IF(N87="sníž. přenesená",J87,0)</f>
        <v>0</v>
      </c>
      <c r="BI87" s="195">
        <f>IF(N87="nulová",J87,0)</f>
        <v>0</v>
      </c>
      <c r="BJ87" s="24" t="s">
        <v>87</v>
      </c>
      <c r="BK87" s="195">
        <f>ROUND(I87*H87,2)</f>
        <v>0</v>
      </c>
      <c r="BL87" s="24" t="s">
        <v>177</v>
      </c>
      <c r="BM87" s="24" t="s">
        <v>157</v>
      </c>
    </row>
    <row r="88" spans="2:65" s="12" customFormat="1" ht="13.5">
      <c r="B88" s="220"/>
      <c r="C88" s="221"/>
      <c r="D88" s="211" t="s">
        <v>257</v>
      </c>
      <c r="E88" s="222" t="s">
        <v>35</v>
      </c>
      <c r="F88" s="223" t="s">
        <v>1220</v>
      </c>
      <c r="G88" s="221"/>
      <c r="H88" s="224">
        <v>5.6</v>
      </c>
      <c r="I88" s="225"/>
      <c r="J88" s="221"/>
      <c r="K88" s="221"/>
      <c r="L88" s="226"/>
      <c r="M88" s="227"/>
      <c r="N88" s="228"/>
      <c r="O88" s="228"/>
      <c r="P88" s="228"/>
      <c r="Q88" s="228"/>
      <c r="R88" s="228"/>
      <c r="S88" s="228"/>
      <c r="T88" s="229"/>
      <c r="AT88" s="230" t="s">
        <v>257</v>
      </c>
      <c r="AU88" s="230" t="s">
        <v>87</v>
      </c>
      <c r="AV88" s="12" t="s">
        <v>89</v>
      </c>
      <c r="AW88" s="12" t="s">
        <v>42</v>
      </c>
      <c r="AX88" s="12" t="s">
        <v>79</v>
      </c>
      <c r="AY88" s="230" t="s">
        <v>146</v>
      </c>
    </row>
    <row r="89" spans="2:65" s="12" customFormat="1" ht="13.5">
      <c r="B89" s="220"/>
      <c r="C89" s="221"/>
      <c r="D89" s="211" t="s">
        <v>257</v>
      </c>
      <c r="E89" s="222" t="s">
        <v>35</v>
      </c>
      <c r="F89" s="223" t="s">
        <v>1221</v>
      </c>
      <c r="G89" s="221"/>
      <c r="H89" s="224">
        <v>8.6</v>
      </c>
      <c r="I89" s="225"/>
      <c r="J89" s="221"/>
      <c r="K89" s="221"/>
      <c r="L89" s="226"/>
      <c r="M89" s="227"/>
      <c r="N89" s="228"/>
      <c r="O89" s="228"/>
      <c r="P89" s="228"/>
      <c r="Q89" s="228"/>
      <c r="R89" s="228"/>
      <c r="S89" s="228"/>
      <c r="T89" s="229"/>
      <c r="AT89" s="230" t="s">
        <v>257</v>
      </c>
      <c r="AU89" s="230" t="s">
        <v>87</v>
      </c>
      <c r="AV89" s="12" t="s">
        <v>89</v>
      </c>
      <c r="AW89" s="12" t="s">
        <v>42</v>
      </c>
      <c r="AX89" s="12" t="s">
        <v>79</v>
      </c>
      <c r="AY89" s="230" t="s">
        <v>146</v>
      </c>
    </row>
    <row r="90" spans="2:65" s="14" customFormat="1" ht="13.5">
      <c r="B90" s="242"/>
      <c r="C90" s="243"/>
      <c r="D90" s="211" t="s">
        <v>257</v>
      </c>
      <c r="E90" s="244" t="s">
        <v>35</v>
      </c>
      <c r="F90" s="245" t="s">
        <v>278</v>
      </c>
      <c r="G90" s="243"/>
      <c r="H90" s="246">
        <v>14.2</v>
      </c>
      <c r="I90" s="247"/>
      <c r="J90" s="243"/>
      <c r="K90" s="243"/>
      <c r="L90" s="248"/>
      <c r="M90" s="249"/>
      <c r="N90" s="250"/>
      <c r="O90" s="250"/>
      <c r="P90" s="250"/>
      <c r="Q90" s="250"/>
      <c r="R90" s="250"/>
      <c r="S90" s="250"/>
      <c r="T90" s="251"/>
      <c r="AT90" s="252" t="s">
        <v>257</v>
      </c>
      <c r="AU90" s="252" t="s">
        <v>87</v>
      </c>
      <c r="AV90" s="14" t="s">
        <v>151</v>
      </c>
      <c r="AW90" s="14" t="s">
        <v>42</v>
      </c>
      <c r="AX90" s="14" t="s">
        <v>87</v>
      </c>
      <c r="AY90" s="252" t="s">
        <v>146</v>
      </c>
    </row>
    <row r="91" spans="2:65" s="1" customFormat="1" ht="25.5" customHeight="1">
      <c r="B91" s="42"/>
      <c r="C91" s="184" t="s">
        <v>151</v>
      </c>
      <c r="D91" s="184" t="s">
        <v>147</v>
      </c>
      <c r="E91" s="185" t="s">
        <v>1222</v>
      </c>
      <c r="F91" s="186" t="s">
        <v>1223</v>
      </c>
      <c r="G91" s="187" t="s">
        <v>1213</v>
      </c>
      <c r="H91" s="188">
        <v>4.5999999999999996</v>
      </c>
      <c r="I91" s="189"/>
      <c r="J91" s="190">
        <f>ROUND(I91*H91,2)</f>
        <v>0</v>
      </c>
      <c r="K91" s="186" t="s">
        <v>35</v>
      </c>
      <c r="L91" s="62"/>
      <c r="M91" s="191" t="s">
        <v>35</v>
      </c>
      <c r="N91" s="192" t="s">
        <v>50</v>
      </c>
      <c r="O91" s="43"/>
      <c r="P91" s="193">
        <f>O91*H91</f>
        <v>0</v>
      </c>
      <c r="Q91" s="193">
        <v>0</v>
      </c>
      <c r="R91" s="193">
        <f>Q91*H91</f>
        <v>0</v>
      </c>
      <c r="S91" s="193">
        <v>0</v>
      </c>
      <c r="T91" s="194">
        <f>S91*H91</f>
        <v>0</v>
      </c>
      <c r="AR91" s="24" t="s">
        <v>177</v>
      </c>
      <c r="AT91" s="24" t="s">
        <v>147</v>
      </c>
      <c r="AU91" s="24" t="s">
        <v>87</v>
      </c>
      <c r="AY91" s="24" t="s">
        <v>146</v>
      </c>
      <c r="BE91" s="195">
        <f>IF(N91="základní",J91,0)</f>
        <v>0</v>
      </c>
      <c r="BF91" s="195">
        <f>IF(N91="snížená",J91,0)</f>
        <v>0</v>
      </c>
      <c r="BG91" s="195">
        <f>IF(N91="zákl. přenesená",J91,0)</f>
        <v>0</v>
      </c>
      <c r="BH91" s="195">
        <f>IF(N91="sníž. přenesená",J91,0)</f>
        <v>0</v>
      </c>
      <c r="BI91" s="195">
        <f>IF(N91="nulová",J91,0)</f>
        <v>0</v>
      </c>
      <c r="BJ91" s="24" t="s">
        <v>87</v>
      </c>
      <c r="BK91" s="195">
        <f>ROUND(I91*H91,2)</f>
        <v>0</v>
      </c>
      <c r="BL91" s="24" t="s">
        <v>177</v>
      </c>
      <c r="BM91" s="24" t="s">
        <v>162</v>
      </c>
    </row>
    <row r="92" spans="2:65" s="12" customFormat="1" ht="13.5">
      <c r="B92" s="220"/>
      <c r="C92" s="221"/>
      <c r="D92" s="211" t="s">
        <v>257</v>
      </c>
      <c r="E92" s="222" t="s">
        <v>35</v>
      </c>
      <c r="F92" s="223" t="s">
        <v>1224</v>
      </c>
      <c r="G92" s="221"/>
      <c r="H92" s="224">
        <v>4.5999999999999996</v>
      </c>
      <c r="I92" s="225"/>
      <c r="J92" s="221"/>
      <c r="K92" s="221"/>
      <c r="L92" s="226"/>
      <c r="M92" s="227"/>
      <c r="N92" s="228"/>
      <c r="O92" s="228"/>
      <c r="P92" s="228"/>
      <c r="Q92" s="228"/>
      <c r="R92" s="228"/>
      <c r="S92" s="228"/>
      <c r="T92" s="229"/>
      <c r="AT92" s="230" t="s">
        <v>257</v>
      </c>
      <c r="AU92" s="230" t="s">
        <v>87</v>
      </c>
      <c r="AV92" s="12" t="s">
        <v>89</v>
      </c>
      <c r="AW92" s="12" t="s">
        <v>42</v>
      </c>
      <c r="AX92" s="12" t="s">
        <v>79</v>
      </c>
      <c r="AY92" s="230" t="s">
        <v>146</v>
      </c>
    </row>
    <row r="93" spans="2:65" s="14" customFormat="1" ht="13.5">
      <c r="B93" s="242"/>
      <c r="C93" s="243"/>
      <c r="D93" s="211" t="s">
        <v>257</v>
      </c>
      <c r="E93" s="244" t="s">
        <v>35</v>
      </c>
      <c r="F93" s="245" t="s">
        <v>278</v>
      </c>
      <c r="G93" s="243"/>
      <c r="H93" s="246">
        <v>4.5999999999999996</v>
      </c>
      <c r="I93" s="247"/>
      <c r="J93" s="243"/>
      <c r="K93" s="243"/>
      <c r="L93" s="248"/>
      <c r="M93" s="249"/>
      <c r="N93" s="250"/>
      <c r="O93" s="250"/>
      <c r="P93" s="250"/>
      <c r="Q93" s="250"/>
      <c r="R93" s="250"/>
      <c r="S93" s="250"/>
      <c r="T93" s="251"/>
      <c r="AT93" s="252" t="s">
        <v>257</v>
      </c>
      <c r="AU93" s="252" t="s">
        <v>87</v>
      </c>
      <c r="AV93" s="14" t="s">
        <v>151</v>
      </c>
      <c r="AW93" s="14" t="s">
        <v>42</v>
      </c>
      <c r="AX93" s="14" t="s">
        <v>87</v>
      </c>
      <c r="AY93" s="252" t="s">
        <v>146</v>
      </c>
    </row>
    <row r="94" spans="2:65" s="1" customFormat="1" ht="25.5" customHeight="1">
      <c r="B94" s="42"/>
      <c r="C94" s="184" t="s">
        <v>163</v>
      </c>
      <c r="D94" s="184" t="s">
        <v>147</v>
      </c>
      <c r="E94" s="185" t="s">
        <v>1225</v>
      </c>
      <c r="F94" s="186" t="s">
        <v>1226</v>
      </c>
      <c r="G94" s="187" t="s">
        <v>1213</v>
      </c>
      <c r="H94" s="188">
        <v>28.9</v>
      </c>
      <c r="I94" s="189"/>
      <c r="J94" s="190">
        <f>ROUND(I94*H94,2)</f>
        <v>0</v>
      </c>
      <c r="K94" s="186" t="s">
        <v>35</v>
      </c>
      <c r="L94" s="62"/>
      <c r="M94" s="191" t="s">
        <v>35</v>
      </c>
      <c r="N94" s="192" t="s">
        <v>50</v>
      </c>
      <c r="O94" s="43"/>
      <c r="P94" s="193">
        <f>O94*H94</f>
        <v>0</v>
      </c>
      <c r="Q94" s="193">
        <v>0</v>
      </c>
      <c r="R94" s="193">
        <f>Q94*H94</f>
        <v>0</v>
      </c>
      <c r="S94" s="193">
        <v>0</v>
      </c>
      <c r="T94" s="194">
        <f>S94*H94</f>
        <v>0</v>
      </c>
      <c r="AR94" s="24" t="s">
        <v>177</v>
      </c>
      <c r="AT94" s="24" t="s">
        <v>147</v>
      </c>
      <c r="AU94" s="24" t="s">
        <v>87</v>
      </c>
      <c r="AY94" s="24" t="s">
        <v>146</v>
      </c>
      <c r="BE94" s="195">
        <f>IF(N94="základní",J94,0)</f>
        <v>0</v>
      </c>
      <c r="BF94" s="195">
        <f>IF(N94="snížená",J94,0)</f>
        <v>0</v>
      </c>
      <c r="BG94" s="195">
        <f>IF(N94="zákl. přenesená",J94,0)</f>
        <v>0</v>
      </c>
      <c r="BH94" s="195">
        <f>IF(N94="sníž. přenesená",J94,0)</f>
        <v>0</v>
      </c>
      <c r="BI94" s="195">
        <f>IF(N94="nulová",J94,0)</f>
        <v>0</v>
      </c>
      <c r="BJ94" s="24" t="s">
        <v>87</v>
      </c>
      <c r="BK94" s="195">
        <f>ROUND(I94*H94,2)</f>
        <v>0</v>
      </c>
      <c r="BL94" s="24" t="s">
        <v>177</v>
      </c>
      <c r="BM94" s="24" t="s">
        <v>167</v>
      </c>
    </row>
    <row r="95" spans="2:65" s="12" customFormat="1" ht="13.5">
      <c r="B95" s="220"/>
      <c r="C95" s="221"/>
      <c r="D95" s="211" t="s">
        <v>257</v>
      </c>
      <c r="E95" s="222" t="s">
        <v>35</v>
      </c>
      <c r="F95" s="223" t="s">
        <v>1227</v>
      </c>
      <c r="G95" s="221"/>
      <c r="H95" s="224">
        <v>26.3</v>
      </c>
      <c r="I95" s="225"/>
      <c r="J95" s="221"/>
      <c r="K95" s="221"/>
      <c r="L95" s="226"/>
      <c r="M95" s="227"/>
      <c r="N95" s="228"/>
      <c r="O95" s="228"/>
      <c r="P95" s="228"/>
      <c r="Q95" s="228"/>
      <c r="R95" s="228"/>
      <c r="S95" s="228"/>
      <c r="T95" s="229"/>
      <c r="AT95" s="230" t="s">
        <v>257</v>
      </c>
      <c r="AU95" s="230" t="s">
        <v>87</v>
      </c>
      <c r="AV95" s="12" t="s">
        <v>89</v>
      </c>
      <c r="AW95" s="12" t="s">
        <v>42</v>
      </c>
      <c r="AX95" s="12" t="s">
        <v>79</v>
      </c>
      <c r="AY95" s="230" t="s">
        <v>146</v>
      </c>
    </row>
    <row r="96" spans="2:65" s="12" customFormat="1" ht="13.5">
      <c r="B96" s="220"/>
      <c r="C96" s="221"/>
      <c r="D96" s="211" t="s">
        <v>257</v>
      </c>
      <c r="E96" s="222" t="s">
        <v>35</v>
      </c>
      <c r="F96" s="223" t="s">
        <v>1228</v>
      </c>
      <c r="G96" s="221"/>
      <c r="H96" s="224">
        <v>2.6</v>
      </c>
      <c r="I96" s="225"/>
      <c r="J96" s="221"/>
      <c r="K96" s="221"/>
      <c r="L96" s="226"/>
      <c r="M96" s="227"/>
      <c r="N96" s="228"/>
      <c r="O96" s="228"/>
      <c r="P96" s="228"/>
      <c r="Q96" s="228"/>
      <c r="R96" s="228"/>
      <c r="S96" s="228"/>
      <c r="T96" s="229"/>
      <c r="AT96" s="230" t="s">
        <v>257</v>
      </c>
      <c r="AU96" s="230" t="s">
        <v>87</v>
      </c>
      <c r="AV96" s="12" t="s">
        <v>89</v>
      </c>
      <c r="AW96" s="12" t="s">
        <v>42</v>
      </c>
      <c r="AX96" s="12" t="s">
        <v>79</v>
      </c>
      <c r="AY96" s="230" t="s">
        <v>146</v>
      </c>
    </row>
    <row r="97" spans="2:65" s="14" customFormat="1" ht="13.5">
      <c r="B97" s="242"/>
      <c r="C97" s="243"/>
      <c r="D97" s="211" t="s">
        <v>257</v>
      </c>
      <c r="E97" s="244" t="s">
        <v>35</v>
      </c>
      <c r="F97" s="245" t="s">
        <v>278</v>
      </c>
      <c r="G97" s="243"/>
      <c r="H97" s="246">
        <v>28.9</v>
      </c>
      <c r="I97" s="247"/>
      <c r="J97" s="243"/>
      <c r="K97" s="243"/>
      <c r="L97" s="248"/>
      <c r="M97" s="249"/>
      <c r="N97" s="250"/>
      <c r="O97" s="250"/>
      <c r="P97" s="250"/>
      <c r="Q97" s="250"/>
      <c r="R97" s="250"/>
      <c r="S97" s="250"/>
      <c r="T97" s="251"/>
      <c r="AT97" s="252" t="s">
        <v>257</v>
      </c>
      <c r="AU97" s="252" t="s">
        <v>87</v>
      </c>
      <c r="AV97" s="14" t="s">
        <v>151</v>
      </c>
      <c r="AW97" s="14" t="s">
        <v>42</v>
      </c>
      <c r="AX97" s="14" t="s">
        <v>87</v>
      </c>
      <c r="AY97" s="252" t="s">
        <v>146</v>
      </c>
    </row>
    <row r="98" spans="2:65" s="1" customFormat="1" ht="25.5" customHeight="1">
      <c r="B98" s="42"/>
      <c r="C98" s="184" t="s">
        <v>157</v>
      </c>
      <c r="D98" s="184" t="s">
        <v>147</v>
      </c>
      <c r="E98" s="185" t="s">
        <v>1229</v>
      </c>
      <c r="F98" s="186" t="s">
        <v>1230</v>
      </c>
      <c r="G98" s="187" t="s">
        <v>641</v>
      </c>
      <c r="H98" s="188">
        <v>44</v>
      </c>
      <c r="I98" s="189"/>
      <c r="J98" s="190">
        <f>ROUND(I98*H98,2)</f>
        <v>0</v>
      </c>
      <c r="K98" s="186" t="s">
        <v>35</v>
      </c>
      <c r="L98" s="62"/>
      <c r="M98" s="191" t="s">
        <v>35</v>
      </c>
      <c r="N98" s="192" t="s">
        <v>50</v>
      </c>
      <c r="O98" s="43"/>
      <c r="P98" s="193">
        <f>O98*H98</f>
        <v>0</v>
      </c>
      <c r="Q98" s="193">
        <v>0</v>
      </c>
      <c r="R98" s="193">
        <f>Q98*H98</f>
        <v>0</v>
      </c>
      <c r="S98" s="193">
        <v>0</v>
      </c>
      <c r="T98" s="194">
        <f>S98*H98</f>
        <v>0</v>
      </c>
      <c r="AR98" s="24" t="s">
        <v>177</v>
      </c>
      <c r="AT98" s="24" t="s">
        <v>147</v>
      </c>
      <c r="AU98" s="24" t="s">
        <v>87</v>
      </c>
      <c r="AY98" s="24" t="s">
        <v>146</v>
      </c>
      <c r="BE98" s="195">
        <f>IF(N98="základní",J98,0)</f>
        <v>0</v>
      </c>
      <c r="BF98" s="195">
        <f>IF(N98="snížená",J98,0)</f>
        <v>0</v>
      </c>
      <c r="BG98" s="195">
        <f>IF(N98="zákl. přenesená",J98,0)</f>
        <v>0</v>
      </c>
      <c r="BH98" s="195">
        <f>IF(N98="sníž. přenesená",J98,0)</f>
        <v>0</v>
      </c>
      <c r="BI98" s="195">
        <f>IF(N98="nulová",J98,0)</f>
        <v>0</v>
      </c>
      <c r="BJ98" s="24" t="s">
        <v>87</v>
      </c>
      <c r="BK98" s="195">
        <f>ROUND(I98*H98,2)</f>
        <v>0</v>
      </c>
      <c r="BL98" s="24" t="s">
        <v>177</v>
      </c>
      <c r="BM98" s="24" t="s">
        <v>170</v>
      </c>
    </row>
    <row r="99" spans="2:65" s="12" customFormat="1" ht="13.5">
      <c r="B99" s="220"/>
      <c r="C99" s="221"/>
      <c r="D99" s="211" t="s">
        <v>257</v>
      </c>
      <c r="E99" s="222" t="s">
        <v>35</v>
      </c>
      <c r="F99" s="223" t="s">
        <v>1231</v>
      </c>
      <c r="G99" s="221"/>
      <c r="H99" s="224">
        <v>12</v>
      </c>
      <c r="I99" s="225"/>
      <c r="J99" s="221"/>
      <c r="K99" s="221"/>
      <c r="L99" s="226"/>
      <c r="M99" s="227"/>
      <c r="N99" s="228"/>
      <c r="O99" s="228"/>
      <c r="P99" s="228"/>
      <c r="Q99" s="228"/>
      <c r="R99" s="228"/>
      <c r="S99" s="228"/>
      <c r="T99" s="229"/>
      <c r="AT99" s="230" t="s">
        <v>257</v>
      </c>
      <c r="AU99" s="230" t="s">
        <v>87</v>
      </c>
      <c r="AV99" s="12" t="s">
        <v>89</v>
      </c>
      <c r="AW99" s="12" t="s">
        <v>42</v>
      </c>
      <c r="AX99" s="12" t="s">
        <v>79</v>
      </c>
      <c r="AY99" s="230" t="s">
        <v>146</v>
      </c>
    </row>
    <row r="100" spans="2:65" s="12" customFormat="1" ht="13.5">
      <c r="B100" s="220"/>
      <c r="C100" s="221"/>
      <c r="D100" s="211" t="s">
        <v>257</v>
      </c>
      <c r="E100" s="222" t="s">
        <v>35</v>
      </c>
      <c r="F100" s="223" t="s">
        <v>1232</v>
      </c>
      <c r="G100" s="221"/>
      <c r="H100" s="224">
        <v>32</v>
      </c>
      <c r="I100" s="225"/>
      <c r="J100" s="221"/>
      <c r="K100" s="221"/>
      <c r="L100" s="226"/>
      <c r="M100" s="227"/>
      <c r="N100" s="228"/>
      <c r="O100" s="228"/>
      <c r="P100" s="228"/>
      <c r="Q100" s="228"/>
      <c r="R100" s="228"/>
      <c r="S100" s="228"/>
      <c r="T100" s="229"/>
      <c r="AT100" s="230" t="s">
        <v>257</v>
      </c>
      <c r="AU100" s="230" t="s">
        <v>87</v>
      </c>
      <c r="AV100" s="12" t="s">
        <v>89</v>
      </c>
      <c r="AW100" s="12" t="s">
        <v>42</v>
      </c>
      <c r="AX100" s="12" t="s">
        <v>79</v>
      </c>
      <c r="AY100" s="230" t="s">
        <v>146</v>
      </c>
    </row>
    <row r="101" spans="2:65" s="14" customFormat="1" ht="13.5">
      <c r="B101" s="242"/>
      <c r="C101" s="243"/>
      <c r="D101" s="211" t="s">
        <v>257</v>
      </c>
      <c r="E101" s="244" t="s">
        <v>35</v>
      </c>
      <c r="F101" s="245" t="s">
        <v>278</v>
      </c>
      <c r="G101" s="243"/>
      <c r="H101" s="246">
        <v>44</v>
      </c>
      <c r="I101" s="247"/>
      <c r="J101" s="243"/>
      <c r="K101" s="243"/>
      <c r="L101" s="248"/>
      <c r="M101" s="249"/>
      <c r="N101" s="250"/>
      <c r="O101" s="250"/>
      <c r="P101" s="250"/>
      <c r="Q101" s="250"/>
      <c r="R101" s="250"/>
      <c r="S101" s="250"/>
      <c r="T101" s="251"/>
      <c r="AT101" s="252" t="s">
        <v>257</v>
      </c>
      <c r="AU101" s="252" t="s">
        <v>87</v>
      </c>
      <c r="AV101" s="14" t="s">
        <v>151</v>
      </c>
      <c r="AW101" s="14" t="s">
        <v>42</v>
      </c>
      <c r="AX101" s="14" t="s">
        <v>87</v>
      </c>
      <c r="AY101" s="252" t="s">
        <v>146</v>
      </c>
    </row>
    <row r="102" spans="2:65" s="1" customFormat="1" ht="25.5" customHeight="1">
      <c r="B102" s="42"/>
      <c r="C102" s="184" t="s">
        <v>171</v>
      </c>
      <c r="D102" s="184" t="s">
        <v>147</v>
      </c>
      <c r="E102" s="185" t="s">
        <v>1233</v>
      </c>
      <c r="F102" s="186" t="s">
        <v>1234</v>
      </c>
      <c r="G102" s="187" t="s">
        <v>641</v>
      </c>
      <c r="H102" s="188">
        <v>10</v>
      </c>
      <c r="I102" s="189"/>
      <c r="J102" s="190">
        <f>ROUND(I102*H102,2)</f>
        <v>0</v>
      </c>
      <c r="K102" s="186" t="s">
        <v>35</v>
      </c>
      <c r="L102" s="62"/>
      <c r="M102" s="191" t="s">
        <v>35</v>
      </c>
      <c r="N102" s="192" t="s">
        <v>50</v>
      </c>
      <c r="O102" s="43"/>
      <c r="P102" s="193">
        <f>O102*H102</f>
        <v>0</v>
      </c>
      <c r="Q102" s="193">
        <v>0</v>
      </c>
      <c r="R102" s="193">
        <f>Q102*H102</f>
        <v>0</v>
      </c>
      <c r="S102" s="193">
        <v>0</v>
      </c>
      <c r="T102" s="194">
        <f>S102*H102</f>
        <v>0</v>
      </c>
      <c r="AR102" s="24" t="s">
        <v>177</v>
      </c>
      <c r="AT102" s="24" t="s">
        <v>147</v>
      </c>
      <c r="AU102" s="24" t="s">
        <v>87</v>
      </c>
      <c r="AY102" s="24" t="s">
        <v>146</v>
      </c>
      <c r="BE102" s="195">
        <f>IF(N102="základní",J102,0)</f>
        <v>0</v>
      </c>
      <c r="BF102" s="195">
        <f>IF(N102="snížená",J102,0)</f>
        <v>0</v>
      </c>
      <c r="BG102" s="195">
        <f>IF(N102="zákl. přenesená",J102,0)</f>
        <v>0</v>
      </c>
      <c r="BH102" s="195">
        <f>IF(N102="sníž. přenesená",J102,0)</f>
        <v>0</v>
      </c>
      <c r="BI102" s="195">
        <f>IF(N102="nulová",J102,0)</f>
        <v>0</v>
      </c>
      <c r="BJ102" s="24" t="s">
        <v>87</v>
      </c>
      <c r="BK102" s="195">
        <f>ROUND(I102*H102,2)</f>
        <v>0</v>
      </c>
      <c r="BL102" s="24" t="s">
        <v>177</v>
      </c>
      <c r="BM102" s="24" t="s">
        <v>174</v>
      </c>
    </row>
    <row r="103" spans="2:65" s="12" customFormat="1" ht="13.5">
      <c r="B103" s="220"/>
      <c r="C103" s="221"/>
      <c r="D103" s="211" t="s">
        <v>257</v>
      </c>
      <c r="E103" s="222" t="s">
        <v>35</v>
      </c>
      <c r="F103" s="223" t="s">
        <v>1235</v>
      </c>
      <c r="G103" s="221"/>
      <c r="H103" s="224">
        <v>10</v>
      </c>
      <c r="I103" s="225"/>
      <c r="J103" s="221"/>
      <c r="K103" s="221"/>
      <c r="L103" s="226"/>
      <c r="M103" s="227"/>
      <c r="N103" s="228"/>
      <c r="O103" s="228"/>
      <c r="P103" s="228"/>
      <c r="Q103" s="228"/>
      <c r="R103" s="228"/>
      <c r="S103" s="228"/>
      <c r="T103" s="229"/>
      <c r="AT103" s="230" t="s">
        <v>257</v>
      </c>
      <c r="AU103" s="230" t="s">
        <v>87</v>
      </c>
      <c r="AV103" s="12" t="s">
        <v>89</v>
      </c>
      <c r="AW103" s="12" t="s">
        <v>42</v>
      </c>
      <c r="AX103" s="12" t="s">
        <v>79</v>
      </c>
      <c r="AY103" s="230" t="s">
        <v>146</v>
      </c>
    </row>
    <row r="104" spans="2:65" s="14" customFormat="1" ht="13.5">
      <c r="B104" s="242"/>
      <c r="C104" s="243"/>
      <c r="D104" s="211" t="s">
        <v>257</v>
      </c>
      <c r="E104" s="244" t="s">
        <v>35</v>
      </c>
      <c r="F104" s="245" t="s">
        <v>278</v>
      </c>
      <c r="G104" s="243"/>
      <c r="H104" s="246">
        <v>10</v>
      </c>
      <c r="I104" s="247"/>
      <c r="J104" s="243"/>
      <c r="K104" s="243"/>
      <c r="L104" s="248"/>
      <c r="M104" s="249"/>
      <c r="N104" s="250"/>
      <c r="O104" s="250"/>
      <c r="P104" s="250"/>
      <c r="Q104" s="250"/>
      <c r="R104" s="250"/>
      <c r="S104" s="250"/>
      <c r="T104" s="251"/>
      <c r="AT104" s="252" t="s">
        <v>257</v>
      </c>
      <c r="AU104" s="252" t="s">
        <v>87</v>
      </c>
      <c r="AV104" s="14" t="s">
        <v>151</v>
      </c>
      <c r="AW104" s="14" t="s">
        <v>42</v>
      </c>
      <c r="AX104" s="14" t="s">
        <v>87</v>
      </c>
      <c r="AY104" s="252" t="s">
        <v>146</v>
      </c>
    </row>
    <row r="105" spans="2:65" s="1" customFormat="1" ht="25.5" customHeight="1">
      <c r="B105" s="42"/>
      <c r="C105" s="184" t="s">
        <v>162</v>
      </c>
      <c r="D105" s="184" t="s">
        <v>147</v>
      </c>
      <c r="E105" s="185" t="s">
        <v>1236</v>
      </c>
      <c r="F105" s="186" t="s">
        <v>1237</v>
      </c>
      <c r="G105" s="187" t="s">
        <v>641</v>
      </c>
      <c r="H105" s="188">
        <v>33</v>
      </c>
      <c r="I105" s="189"/>
      <c r="J105" s="190">
        <f>ROUND(I105*H105,2)</f>
        <v>0</v>
      </c>
      <c r="K105" s="186" t="s">
        <v>35</v>
      </c>
      <c r="L105" s="62"/>
      <c r="M105" s="191" t="s">
        <v>35</v>
      </c>
      <c r="N105" s="192" t="s">
        <v>50</v>
      </c>
      <c r="O105" s="43"/>
      <c r="P105" s="193">
        <f>O105*H105</f>
        <v>0</v>
      </c>
      <c r="Q105" s="193">
        <v>0</v>
      </c>
      <c r="R105" s="193">
        <f>Q105*H105</f>
        <v>0</v>
      </c>
      <c r="S105" s="193">
        <v>0</v>
      </c>
      <c r="T105" s="194">
        <f>S105*H105</f>
        <v>0</v>
      </c>
      <c r="AR105" s="24" t="s">
        <v>177</v>
      </c>
      <c r="AT105" s="24" t="s">
        <v>147</v>
      </c>
      <c r="AU105" s="24" t="s">
        <v>87</v>
      </c>
      <c r="AY105" s="24" t="s">
        <v>146</v>
      </c>
      <c r="BE105" s="195">
        <f>IF(N105="základní",J105,0)</f>
        <v>0</v>
      </c>
      <c r="BF105" s="195">
        <f>IF(N105="snížená",J105,0)</f>
        <v>0</v>
      </c>
      <c r="BG105" s="195">
        <f>IF(N105="zákl. přenesená",J105,0)</f>
        <v>0</v>
      </c>
      <c r="BH105" s="195">
        <f>IF(N105="sníž. přenesená",J105,0)</f>
        <v>0</v>
      </c>
      <c r="BI105" s="195">
        <f>IF(N105="nulová",J105,0)</f>
        <v>0</v>
      </c>
      <c r="BJ105" s="24" t="s">
        <v>87</v>
      </c>
      <c r="BK105" s="195">
        <f>ROUND(I105*H105,2)</f>
        <v>0</v>
      </c>
      <c r="BL105" s="24" t="s">
        <v>177</v>
      </c>
      <c r="BM105" s="24" t="s">
        <v>177</v>
      </c>
    </row>
    <row r="106" spans="2:65" s="12" customFormat="1" ht="13.5">
      <c r="B106" s="220"/>
      <c r="C106" s="221"/>
      <c r="D106" s="211" t="s">
        <v>257</v>
      </c>
      <c r="E106" s="222" t="s">
        <v>35</v>
      </c>
      <c r="F106" s="223" t="s">
        <v>1238</v>
      </c>
      <c r="G106" s="221"/>
      <c r="H106" s="224">
        <v>30</v>
      </c>
      <c r="I106" s="225"/>
      <c r="J106" s="221"/>
      <c r="K106" s="221"/>
      <c r="L106" s="226"/>
      <c r="M106" s="227"/>
      <c r="N106" s="228"/>
      <c r="O106" s="228"/>
      <c r="P106" s="228"/>
      <c r="Q106" s="228"/>
      <c r="R106" s="228"/>
      <c r="S106" s="228"/>
      <c r="T106" s="229"/>
      <c r="AT106" s="230" t="s">
        <v>257</v>
      </c>
      <c r="AU106" s="230" t="s">
        <v>87</v>
      </c>
      <c r="AV106" s="12" t="s">
        <v>89</v>
      </c>
      <c r="AW106" s="12" t="s">
        <v>42</v>
      </c>
      <c r="AX106" s="12" t="s">
        <v>79</v>
      </c>
      <c r="AY106" s="230" t="s">
        <v>146</v>
      </c>
    </row>
    <row r="107" spans="2:65" s="12" customFormat="1" ht="13.5">
      <c r="B107" s="220"/>
      <c r="C107" s="221"/>
      <c r="D107" s="211" t="s">
        <v>257</v>
      </c>
      <c r="E107" s="222" t="s">
        <v>35</v>
      </c>
      <c r="F107" s="223" t="s">
        <v>1239</v>
      </c>
      <c r="G107" s="221"/>
      <c r="H107" s="224">
        <v>3</v>
      </c>
      <c r="I107" s="225"/>
      <c r="J107" s="221"/>
      <c r="K107" s="221"/>
      <c r="L107" s="226"/>
      <c r="M107" s="227"/>
      <c r="N107" s="228"/>
      <c r="O107" s="228"/>
      <c r="P107" s="228"/>
      <c r="Q107" s="228"/>
      <c r="R107" s="228"/>
      <c r="S107" s="228"/>
      <c r="T107" s="229"/>
      <c r="AT107" s="230" t="s">
        <v>257</v>
      </c>
      <c r="AU107" s="230" t="s">
        <v>87</v>
      </c>
      <c r="AV107" s="12" t="s">
        <v>89</v>
      </c>
      <c r="AW107" s="12" t="s">
        <v>42</v>
      </c>
      <c r="AX107" s="12" t="s">
        <v>79</v>
      </c>
      <c r="AY107" s="230" t="s">
        <v>146</v>
      </c>
    </row>
    <row r="108" spans="2:65" s="14" customFormat="1" ht="13.5">
      <c r="B108" s="242"/>
      <c r="C108" s="243"/>
      <c r="D108" s="211" t="s">
        <v>257</v>
      </c>
      <c r="E108" s="244" t="s">
        <v>35</v>
      </c>
      <c r="F108" s="245" t="s">
        <v>278</v>
      </c>
      <c r="G108" s="243"/>
      <c r="H108" s="246">
        <v>33</v>
      </c>
      <c r="I108" s="247"/>
      <c r="J108" s="243"/>
      <c r="K108" s="243"/>
      <c r="L108" s="248"/>
      <c r="M108" s="249"/>
      <c r="N108" s="250"/>
      <c r="O108" s="250"/>
      <c r="P108" s="250"/>
      <c r="Q108" s="250"/>
      <c r="R108" s="250"/>
      <c r="S108" s="250"/>
      <c r="T108" s="251"/>
      <c r="AT108" s="252" t="s">
        <v>257</v>
      </c>
      <c r="AU108" s="252" t="s">
        <v>87</v>
      </c>
      <c r="AV108" s="14" t="s">
        <v>151</v>
      </c>
      <c r="AW108" s="14" t="s">
        <v>42</v>
      </c>
      <c r="AX108" s="14" t="s">
        <v>87</v>
      </c>
      <c r="AY108" s="252" t="s">
        <v>146</v>
      </c>
    </row>
    <row r="109" spans="2:65" s="1" customFormat="1" ht="16.5" customHeight="1">
      <c r="B109" s="42"/>
      <c r="C109" s="184" t="s">
        <v>180</v>
      </c>
      <c r="D109" s="184" t="s">
        <v>147</v>
      </c>
      <c r="E109" s="185" t="s">
        <v>1240</v>
      </c>
      <c r="F109" s="186" t="s">
        <v>1241</v>
      </c>
      <c r="G109" s="187" t="s">
        <v>641</v>
      </c>
      <c r="H109" s="188">
        <v>16</v>
      </c>
      <c r="I109" s="189"/>
      <c r="J109" s="190">
        <f>ROUND(I109*H109,2)</f>
        <v>0</v>
      </c>
      <c r="K109" s="186" t="s">
        <v>35</v>
      </c>
      <c r="L109" s="62"/>
      <c r="M109" s="191" t="s">
        <v>35</v>
      </c>
      <c r="N109" s="192" t="s">
        <v>50</v>
      </c>
      <c r="O109" s="43"/>
      <c r="P109" s="193">
        <f>O109*H109</f>
        <v>0</v>
      </c>
      <c r="Q109" s="193">
        <v>0</v>
      </c>
      <c r="R109" s="193">
        <f>Q109*H109</f>
        <v>0</v>
      </c>
      <c r="S109" s="193">
        <v>0</v>
      </c>
      <c r="T109" s="194">
        <f>S109*H109</f>
        <v>0</v>
      </c>
      <c r="AR109" s="24" t="s">
        <v>177</v>
      </c>
      <c r="AT109" s="24" t="s">
        <v>147</v>
      </c>
      <c r="AU109" s="24" t="s">
        <v>87</v>
      </c>
      <c r="AY109" s="24" t="s">
        <v>146</v>
      </c>
      <c r="BE109" s="195">
        <f>IF(N109="základní",J109,0)</f>
        <v>0</v>
      </c>
      <c r="BF109" s="195">
        <f>IF(N109="snížená",J109,0)</f>
        <v>0</v>
      </c>
      <c r="BG109" s="195">
        <f>IF(N109="zákl. přenesená",J109,0)</f>
        <v>0</v>
      </c>
      <c r="BH109" s="195">
        <f>IF(N109="sníž. přenesená",J109,0)</f>
        <v>0</v>
      </c>
      <c r="BI109" s="195">
        <f>IF(N109="nulová",J109,0)</f>
        <v>0</v>
      </c>
      <c r="BJ109" s="24" t="s">
        <v>87</v>
      </c>
      <c r="BK109" s="195">
        <f>ROUND(I109*H109,2)</f>
        <v>0</v>
      </c>
      <c r="BL109" s="24" t="s">
        <v>177</v>
      </c>
      <c r="BM109" s="24" t="s">
        <v>183</v>
      </c>
    </row>
    <row r="110" spans="2:65" s="12" customFormat="1" ht="13.5">
      <c r="B110" s="220"/>
      <c r="C110" s="221"/>
      <c r="D110" s="211" t="s">
        <v>257</v>
      </c>
      <c r="E110" s="222" t="s">
        <v>35</v>
      </c>
      <c r="F110" s="223" t="s">
        <v>1242</v>
      </c>
      <c r="G110" s="221"/>
      <c r="H110" s="224">
        <v>16</v>
      </c>
      <c r="I110" s="225"/>
      <c r="J110" s="221"/>
      <c r="K110" s="221"/>
      <c r="L110" s="226"/>
      <c r="M110" s="227"/>
      <c r="N110" s="228"/>
      <c r="O110" s="228"/>
      <c r="P110" s="228"/>
      <c r="Q110" s="228"/>
      <c r="R110" s="228"/>
      <c r="S110" s="228"/>
      <c r="T110" s="229"/>
      <c r="AT110" s="230" t="s">
        <v>257</v>
      </c>
      <c r="AU110" s="230" t="s">
        <v>87</v>
      </c>
      <c r="AV110" s="12" t="s">
        <v>89</v>
      </c>
      <c r="AW110" s="12" t="s">
        <v>42</v>
      </c>
      <c r="AX110" s="12" t="s">
        <v>79</v>
      </c>
      <c r="AY110" s="230" t="s">
        <v>146</v>
      </c>
    </row>
    <row r="111" spans="2:65" s="14" customFormat="1" ht="13.5">
      <c r="B111" s="242"/>
      <c r="C111" s="243"/>
      <c r="D111" s="211" t="s">
        <v>257</v>
      </c>
      <c r="E111" s="244" t="s">
        <v>35</v>
      </c>
      <c r="F111" s="245" t="s">
        <v>278</v>
      </c>
      <c r="G111" s="243"/>
      <c r="H111" s="246">
        <v>16</v>
      </c>
      <c r="I111" s="247"/>
      <c r="J111" s="243"/>
      <c r="K111" s="243"/>
      <c r="L111" s="248"/>
      <c r="M111" s="249"/>
      <c r="N111" s="250"/>
      <c r="O111" s="250"/>
      <c r="P111" s="250"/>
      <c r="Q111" s="250"/>
      <c r="R111" s="250"/>
      <c r="S111" s="250"/>
      <c r="T111" s="251"/>
      <c r="AT111" s="252" t="s">
        <v>257</v>
      </c>
      <c r="AU111" s="252" t="s">
        <v>87</v>
      </c>
      <c r="AV111" s="14" t="s">
        <v>151</v>
      </c>
      <c r="AW111" s="14" t="s">
        <v>42</v>
      </c>
      <c r="AX111" s="14" t="s">
        <v>87</v>
      </c>
      <c r="AY111" s="252" t="s">
        <v>146</v>
      </c>
    </row>
    <row r="112" spans="2:65" s="1" customFormat="1" ht="16.5" customHeight="1">
      <c r="B112" s="42"/>
      <c r="C112" s="184" t="s">
        <v>167</v>
      </c>
      <c r="D112" s="184" t="s">
        <v>147</v>
      </c>
      <c r="E112" s="185" t="s">
        <v>1243</v>
      </c>
      <c r="F112" s="186" t="s">
        <v>1244</v>
      </c>
      <c r="G112" s="187" t="s">
        <v>641</v>
      </c>
      <c r="H112" s="188">
        <v>7</v>
      </c>
      <c r="I112" s="189"/>
      <c r="J112" s="190">
        <f>ROUND(I112*H112,2)</f>
        <v>0</v>
      </c>
      <c r="K112" s="186" t="s">
        <v>35</v>
      </c>
      <c r="L112" s="62"/>
      <c r="M112" s="191" t="s">
        <v>35</v>
      </c>
      <c r="N112" s="192" t="s">
        <v>50</v>
      </c>
      <c r="O112" s="43"/>
      <c r="P112" s="193">
        <f>O112*H112</f>
        <v>0</v>
      </c>
      <c r="Q112" s="193">
        <v>0</v>
      </c>
      <c r="R112" s="193">
        <f>Q112*H112</f>
        <v>0</v>
      </c>
      <c r="S112" s="193">
        <v>0</v>
      </c>
      <c r="T112" s="194">
        <f>S112*H112</f>
        <v>0</v>
      </c>
      <c r="AR112" s="24" t="s">
        <v>177</v>
      </c>
      <c r="AT112" s="24" t="s">
        <v>147</v>
      </c>
      <c r="AU112" s="24" t="s">
        <v>87</v>
      </c>
      <c r="AY112" s="24" t="s">
        <v>146</v>
      </c>
      <c r="BE112" s="195">
        <f>IF(N112="základní",J112,0)</f>
        <v>0</v>
      </c>
      <c r="BF112" s="195">
        <f>IF(N112="snížená",J112,0)</f>
        <v>0</v>
      </c>
      <c r="BG112" s="195">
        <f>IF(N112="zákl. přenesená",J112,0)</f>
        <v>0</v>
      </c>
      <c r="BH112" s="195">
        <f>IF(N112="sníž. přenesená",J112,0)</f>
        <v>0</v>
      </c>
      <c r="BI112" s="195">
        <f>IF(N112="nulová",J112,0)</f>
        <v>0</v>
      </c>
      <c r="BJ112" s="24" t="s">
        <v>87</v>
      </c>
      <c r="BK112" s="195">
        <f>ROUND(I112*H112,2)</f>
        <v>0</v>
      </c>
      <c r="BL112" s="24" t="s">
        <v>177</v>
      </c>
      <c r="BM112" s="24" t="s">
        <v>186</v>
      </c>
    </row>
    <row r="113" spans="2:65" s="12" customFormat="1" ht="13.5">
      <c r="B113" s="220"/>
      <c r="C113" s="221"/>
      <c r="D113" s="211" t="s">
        <v>257</v>
      </c>
      <c r="E113" s="222" t="s">
        <v>35</v>
      </c>
      <c r="F113" s="223" t="s">
        <v>1245</v>
      </c>
      <c r="G113" s="221"/>
      <c r="H113" s="224">
        <v>7</v>
      </c>
      <c r="I113" s="225"/>
      <c r="J113" s="221"/>
      <c r="K113" s="221"/>
      <c r="L113" s="226"/>
      <c r="M113" s="227"/>
      <c r="N113" s="228"/>
      <c r="O113" s="228"/>
      <c r="P113" s="228"/>
      <c r="Q113" s="228"/>
      <c r="R113" s="228"/>
      <c r="S113" s="228"/>
      <c r="T113" s="229"/>
      <c r="AT113" s="230" t="s">
        <v>257</v>
      </c>
      <c r="AU113" s="230" t="s">
        <v>87</v>
      </c>
      <c r="AV113" s="12" t="s">
        <v>89</v>
      </c>
      <c r="AW113" s="12" t="s">
        <v>42</v>
      </c>
      <c r="AX113" s="12" t="s">
        <v>79</v>
      </c>
      <c r="AY113" s="230" t="s">
        <v>146</v>
      </c>
    </row>
    <row r="114" spans="2:65" s="14" customFormat="1" ht="13.5">
      <c r="B114" s="242"/>
      <c r="C114" s="243"/>
      <c r="D114" s="211" t="s">
        <v>257</v>
      </c>
      <c r="E114" s="244" t="s">
        <v>35</v>
      </c>
      <c r="F114" s="245" t="s">
        <v>278</v>
      </c>
      <c r="G114" s="243"/>
      <c r="H114" s="246">
        <v>7</v>
      </c>
      <c r="I114" s="247"/>
      <c r="J114" s="243"/>
      <c r="K114" s="243"/>
      <c r="L114" s="248"/>
      <c r="M114" s="249"/>
      <c r="N114" s="250"/>
      <c r="O114" s="250"/>
      <c r="P114" s="250"/>
      <c r="Q114" s="250"/>
      <c r="R114" s="250"/>
      <c r="S114" s="250"/>
      <c r="T114" s="251"/>
      <c r="AT114" s="252" t="s">
        <v>257</v>
      </c>
      <c r="AU114" s="252" t="s">
        <v>87</v>
      </c>
      <c r="AV114" s="14" t="s">
        <v>151</v>
      </c>
      <c r="AW114" s="14" t="s">
        <v>42</v>
      </c>
      <c r="AX114" s="14" t="s">
        <v>87</v>
      </c>
      <c r="AY114" s="252" t="s">
        <v>146</v>
      </c>
    </row>
    <row r="115" spans="2:65" s="1" customFormat="1" ht="16.5" customHeight="1">
      <c r="B115" s="42"/>
      <c r="C115" s="184" t="s">
        <v>189</v>
      </c>
      <c r="D115" s="184" t="s">
        <v>147</v>
      </c>
      <c r="E115" s="185" t="s">
        <v>1246</v>
      </c>
      <c r="F115" s="186" t="s">
        <v>1247</v>
      </c>
      <c r="G115" s="187" t="s">
        <v>641</v>
      </c>
      <c r="H115" s="188">
        <v>8</v>
      </c>
      <c r="I115" s="189"/>
      <c r="J115" s="190">
        <f>ROUND(I115*H115,2)</f>
        <v>0</v>
      </c>
      <c r="K115" s="186" t="s">
        <v>35</v>
      </c>
      <c r="L115" s="62"/>
      <c r="M115" s="191" t="s">
        <v>35</v>
      </c>
      <c r="N115" s="192" t="s">
        <v>50</v>
      </c>
      <c r="O115" s="43"/>
      <c r="P115" s="193">
        <f>O115*H115</f>
        <v>0</v>
      </c>
      <c r="Q115" s="193">
        <v>0</v>
      </c>
      <c r="R115" s="193">
        <f>Q115*H115</f>
        <v>0</v>
      </c>
      <c r="S115" s="193">
        <v>0</v>
      </c>
      <c r="T115" s="194">
        <f>S115*H115</f>
        <v>0</v>
      </c>
      <c r="AR115" s="24" t="s">
        <v>177</v>
      </c>
      <c r="AT115" s="24" t="s">
        <v>147</v>
      </c>
      <c r="AU115" s="24" t="s">
        <v>87</v>
      </c>
      <c r="AY115" s="24" t="s">
        <v>146</v>
      </c>
      <c r="BE115" s="195">
        <f>IF(N115="základní",J115,0)</f>
        <v>0</v>
      </c>
      <c r="BF115" s="195">
        <f>IF(N115="snížená",J115,0)</f>
        <v>0</v>
      </c>
      <c r="BG115" s="195">
        <f>IF(N115="zákl. přenesená",J115,0)</f>
        <v>0</v>
      </c>
      <c r="BH115" s="195">
        <f>IF(N115="sníž. přenesená",J115,0)</f>
        <v>0</v>
      </c>
      <c r="BI115" s="195">
        <f>IF(N115="nulová",J115,0)</f>
        <v>0</v>
      </c>
      <c r="BJ115" s="24" t="s">
        <v>87</v>
      </c>
      <c r="BK115" s="195">
        <f>ROUND(I115*H115,2)</f>
        <v>0</v>
      </c>
      <c r="BL115" s="24" t="s">
        <v>177</v>
      </c>
      <c r="BM115" s="24" t="s">
        <v>192</v>
      </c>
    </row>
    <row r="116" spans="2:65" s="12" customFormat="1" ht="13.5">
      <c r="B116" s="220"/>
      <c r="C116" s="221"/>
      <c r="D116" s="211" t="s">
        <v>257</v>
      </c>
      <c r="E116" s="222" t="s">
        <v>35</v>
      </c>
      <c r="F116" s="223" t="s">
        <v>1248</v>
      </c>
      <c r="G116" s="221"/>
      <c r="H116" s="224">
        <v>8</v>
      </c>
      <c r="I116" s="225"/>
      <c r="J116" s="221"/>
      <c r="K116" s="221"/>
      <c r="L116" s="226"/>
      <c r="M116" s="227"/>
      <c r="N116" s="228"/>
      <c r="O116" s="228"/>
      <c r="P116" s="228"/>
      <c r="Q116" s="228"/>
      <c r="R116" s="228"/>
      <c r="S116" s="228"/>
      <c r="T116" s="229"/>
      <c r="AT116" s="230" t="s">
        <v>257</v>
      </c>
      <c r="AU116" s="230" t="s">
        <v>87</v>
      </c>
      <c r="AV116" s="12" t="s">
        <v>89</v>
      </c>
      <c r="AW116" s="12" t="s">
        <v>42</v>
      </c>
      <c r="AX116" s="12" t="s">
        <v>79</v>
      </c>
      <c r="AY116" s="230" t="s">
        <v>146</v>
      </c>
    </row>
    <row r="117" spans="2:65" s="14" customFormat="1" ht="13.5">
      <c r="B117" s="242"/>
      <c r="C117" s="243"/>
      <c r="D117" s="211" t="s">
        <v>257</v>
      </c>
      <c r="E117" s="244" t="s">
        <v>35</v>
      </c>
      <c r="F117" s="245" t="s">
        <v>278</v>
      </c>
      <c r="G117" s="243"/>
      <c r="H117" s="246">
        <v>8</v>
      </c>
      <c r="I117" s="247"/>
      <c r="J117" s="243"/>
      <c r="K117" s="243"/>
      <c r="L117" s="248"/>
      <c r="M117" s="249"/>
      <c r="N117" s="250"/>
      <c r="O117" s="250"/>
      <c r="P117" s="250"/>
      <c r="Q117" s="250"/>
      <c r="R117" s="250"/>
      <c r="S117" s="250"/>
      <c r="T117" s="251"/>
      <c r="AT117" s="252" t="s">
        <v>257</v>
      </c>
      <c r="AU117" s="252" t="s">
        <v>87</v>
      </c>
      <c r="AV117" s="14" t="s">
        <v>151</v>
      </c>
      <c r="AW117" s="14" t="s">
        <v>42</v>
      </c>
      <c r="AX117" s="14" t="s">
        <v>87</v>
      </c>
      <c r="AY117" s="252" t="s">
        <v>146</v>
      </c>
    </row>
    <row r="118" spans="2:65" s="1" customFormat="1" ht="16.5" customHeight="1">
      <c r="B118" s="42"/>
      <c r="C118" s="184" t="s">
        <v>170</v>
      </c>
      <c r="D118" s="184" t="s">
        <v>147</v>
      </c>
      <c r="E118" s="185" t="s">
        <v>1249</v>
      </c>
      <c r="F118" s="186" t="s">
        <v>1250</v>
      </c>
      <c r="G118" s="187" t="s">
        <v>641</v>
      </c>
      <c r="H118" s="188">
        <v>22</v>
      </c>
      <c r="I118" s="189"/>
      <c r="J118" s="190">
        <f>ROUND(I118*H118,2)</f>
        <v>0</v>
      </c>
      <c r="K118" s="186" t="s">
        <v>35</v>
      </c>
      <c r="L118" s="62"/>
      <c r="M118" s="191" t="s">
        <v>35</v>
      </c>
      <c r="N118" s="192" t="s">
        <v>50</v>
      </c>
      <c r="O118" s="43"/>
      <c r="P118" s="193">
        <f>O118*H118</f>
        <v>0</v>
      </c>
      <c r="Q118" s="193">
        <v>0</v>
      </c>
      <c r="R118" s="193">
        <f>Q118*H118</f>
        <v>0</v>
      </c>
      <c r="S118" s="193">
        <v>0</v>
      </c>
      <c r="T118" s="194">
        <f>S118*H118</f>
        <v>0</v>
      </c>
      <c r="AR118" s="24" t="s">
        <v>177</v>
      </c>
      <c r="AT118" s="24" t="s">
        <v>147</v>
      </c>
      <c r="AU118" s="24" t="s">
        <v>87</v>
      </c>
      <c r="AY118" s="24" t="s">
        <v>146</v>
      </c>
      <c r="BE118" s="195">
        <f>IF(N118="základní",J118,0)</f>
        <v>0</v>
      </c>
      <c r="BF118" s="195">
        <f>IF(N118="snížená",J118,0)</f>
        <v>0</v>
      </c>
      <c r="BG118" s="195">
        <f>IF(N118="zákl. přenesená",J118,0)</f>
        <v>0</v>
      </c>
      <c r="BH118" s="195">
        <f>IF(N118="sníž. přenesená",J118,0)</f>
        <v>0</v>
      </c>
      <c r="BI118" s="195">
        <f>IF(N118="nulová",J118,0)</f>
        <v>0</v>
      </c>
      <c r="BJ118" s="24" t="s">
        <v>87</v>
      </c>
      <c r="BK118" s="195">
        <f>ROUND(I118*H118,2)</f>
        <v>0</v>
      </c>
      <c r="BL118" s="24" t="s">
        <v>177</v>
      </c>
      <c r="BM118" s="24" t="s">
        <v>195</v>
      </c>
    </row>
    <row r="119" spans="2:65" s="12" customFormat="1" ht="13.5">
      <c r="B119" s="220"/>
      <c r="C119" s="221"/>
      <c r="D119" s="211" t="s">
        <v>257</v>
      </c>
      <c r="E119" s="222" t="s">
        <v>35</v>
      </c>
      <c r="F119" s="223" t="s">
        <v>1251</v>
      </c>
      <c r="G119" s="221"/>
      <c r="H119" s="224">
        <v>19</v>
      </c>
      <c r="I119" s="225"/>
      <c r="J119" s="221"/>
      <c r="K119" s="221"/>
      <c r="L119" s="226"/>
      <c r="M119" s="227"/>
      <c r="N119" s="228"/>
      <c r="O119" s="228"/>
      <c r="P119" s="228"/>
      <c r="Q119" s="228"/>
      <c r="R119" s="228"/>
      <c r="S119" s="228"/>
      <c r="T119" s="229"/>
      <c r="AT119" s="230" t="s">
        <v>257</v>
      </c>
      <c r="AU119" s="230" t="s">
        <v>87</v>
      </c>
      <c r="AV119" s="12" t="s">
        <v>89</v>
      </c>
      <c r="AW119" s="12" t="s">
        <v>42</v>
      </c>
      <c r="AX119" s="12" t="s">
        <v>79</v>
      </c>
      <c r="AY119" s="230" t="s">
        <v>146</v>
      </c>
    </row>
    <row r="120" spans="2:65" s="12" customFormat="1" ht="13.5">
      <c r="B120" s="220"/>
      <c r="C120" s="221"/>
      <c r="D120" s="211" t="s">
        <v>257</v>
      </c>
      <c r="E120" s="222" t="s">
        <v>35</v>
      </c>
      <c r="F120" s="223" t="s">
        <v>1239</v>
      </c>
      <c r="G120" s="221"/>
      <c r="H120" s="224">
        <v>3</v>
      </c>
      <c r="I120" s="225"/>
      <c r="J120" s="221"/>
      <c r="K120" s="221"/>
      <c r="L120" s="226"/>
      <c r="M120" s="227"/>
      <c r="N120" s="228"/>
      <c r="O120" s="228"/>
      <c r="P120" s="228"/>
      <c r="Q120" s="228"/>
      <c r="R120" s="228"/>
      <c r="S120" s="228"/>
      <c r="T120" s="229"/>
      <c r="AT120" s="230" t="s">
        <v>257</v>
      </c>
      <c r="AU120" s="230" t="s">
        <v>87</v>
      </c>
      <c r="AV120" s="12" t="s">
        <v>89</v>
      </c>
      <c r="AW120" s="12" t="s">
        <v>42</v>
      </c>
      <c r="AX120" s="12" t="s">
        <v>79</v>
      </c>
      <c r="AY120" s="230" t="s">
        <v>146</v>
      </c>
    </row>
    <row r="121" spans="2:65" s="14" customFormat="1" ht="13.5">
      <c r="B121" s="242"/>
      <c r="C121" s="243"/>
      <c r="D121" s="211" t="s">
        <v>257</v>
      </c>
      <c r="E121" s="244" t="s">
        <v>35</v>
      </c>
      <c r="F121" s="245" t="s">
        <v>278</v>
      </c>
      <c r="G121" s="243"/>
      <c r="H121" s="246">
        <v>22</v>
      </c>
      <c r="I121" s="247"/>
      <c r="J121" s="243"/>
      <c r="K121" s="243"/>
      <c r="L121" s="248"/>
      <c r="M121" s="249"/>
      <c r="N121" s="250"/>
      <c r="O121" s="250"/>
      <c r="P121" s="250"/>
      <c r="Q121" s="250"/>
      <c r="R121" s="250"/>
      <c r="S121" s="250"/>
      <c r="T121" s="251"/>
      <c r="AT121" s="252" t="s">
        <v>257</v>
      </c>
      <c r="AU121" s="252" t="s">
        <v>87</v>
      </c>
      <c r="AV121" s="14" t="s">
        <v>151</v>
      </c>
      <c r="AW121" s="14" t="s">
        <v>42</v>
      </c>
      <c r="AX121" s="14" t="s">
        <v>87</v>
      </c>
      <c r="AY121" s="252" t="s">
        <v>146</v>
      </c>
    </row>
    <row r="122" spans="2:65" s="1" customFormat="1" ht="16.5" customHeight="1">
      <c r="B122" s="42"/>
      <c r="C122" s="184" t="s">
        <v>198</v>
      </c>
      <c r="D122" s="184" t="s">
        <v>147</v>
      </c>
      <c r="E122" s="185" t="s">
        <v>1252</v>
      </c>
      <c r="F122" s="186" t="s">
        <v>1253</v>
      </c>
      <c r="G122" s="187" t="s">
        <v>641</v>
      </c>
      <c r="H122" s="188">
        <v>2</v>
      </c>
      <c r="I122" s="189"/>
      <c r="J122" s="190">
        <f>ROUND(I122*H122,2)</f>
        <v>0</v>
      </c>
      <c r="K122" s="186" t="s">
        <v>35</v>
      </c>
      <c r="L122" s="62"/>
      <c r="M122" s="191" t="s">
        <v>35</v>
      </c>
      <c r="N122" s="192" t="s">
        <v>50</v>
      </c>
      <c r="O122" s="43"/>
      <c r="P122" s="193">
        <f>O122*H122</f>
        <v>0</v>
      </c>
      <c r="Q122" s="193">
        <v>0</v>
      </c>
      <c r="R122" s="193">
        <f>Q122*H122</f>
        <v>0</v>
      </c>
      <c r="S122" s="193">
        <v>0</v>
      </c>
      <c r="T122" s="194">
        <f>S122*H122</f>
        <v>0</v>
      </c>
      <c r="AR122" s="24" t="s">
        <v>177</v>
      </c>
      <c r="AT122" s="24" t="s">
        <v>147</v>
      </c>
      <c r="AU122" s="24" t="s">
        <v>87</v>
      </c>
      <c r="AY122" s="24" t="s">
        <v>146</v>
      </c>
      <c r="BE122" s="195">
        <f>IF(N122="základní",J122,0)</f>
        <v>0</v>
      </c>
      <c r="BF122" s="195">
        <f>IF(N122="snížená",J122,0)</f>
        <v>0</v>
      </c>
      <c r="BG122" s="195">
        <f>IF(N122="zákl. přenesená",J122,0)</f>
        <v>0</v>
      </c>
      <c r="BH122" s="195">
        <f>IF(N122="sníž. přenesená",J122,0)</f>
        <v>0</v>
      </c>
      <c r="BI122" s="195">
        <f>IF(N122="nulová",J122,0)</f>
        <v>0</v>
      </c>
      <c r="BJ122" s="24" t="s">
        <v>87</v>
      </c>
      <c r="BK122" s="195">
        <f>ROUND(I122*H122,2)</f>
        <v>0</v>
      </c>
      <c r="BL122" s="24" t="s">
        <v>177</v>
      </c>
      <c r="BM122" s="24" t="s">
        <v>201</v>
      </c>
    </row>
    <row r="123" spans="2:65" s="12" customFormat="1" ht="13.5">
      <c r="B123" s="220"/>
      <c r="C123" s="221"/>
      <c r="D123" s="211" t="s">
        <v>257</v>
      </c>
      <c r="E123" s="222" t="s">
        <v>35</v>
      </c>
      <c r="F123" s="223" t="s">
        <v>1254</v>
      </c>
      <c r="G123" s="221"/>
      <c r="H123" s="224">
        <v>2</v>
      </c>
      <c r="I123" s="225"/>
      <c r="J123" s="221"/>
      <c r="K123" s="221"/>
      <c r="L123" s="226"/>
      <c r="M123" s="227"/>
      <c r="N123" s="228"/>
      <c r="O123" s="228"/>
      <c r="P123" s="228"/>
      <c r="Q123" s="228"/>
      <c r="R123" s="228"/>
      <c r="S123" s="228"/>
      <c r="T123" s="229"/>
      <c r="AT123" s="230" t="s">
        <v>257</v>
      </c>
      <c r="AU123" s="230" t="s">
        <v>87</v>
      </c>
      <c r="AV123" s="12" t="s">
        <v>89</v>
      </c>
      <c r="AW123" s="12" t="s">
        <v>42</v>
      </c>
      <c r="AX123" s="12" t="s">
        <v>79</v>
      </c>
      <c r="AY123" s="230" t="s">
        <v>146</v>
      </c>
    </row>
    <row r="124" spans="2:65" s="14" customFormat="1" ht="13.5">
      <c r="B124" s="242"/>
      <c r="C124" s="243"/>
      <c r="D124" s="211" t="s">
        <v>257</v>
      </c>
      <c r="E124" s="244" t="s">
        <v>35</v>
      </c>
      <c r="F124" s="245" t="s">
        <v>278</v>
      </c>
      <c r="G124" s="243"/>
      <c r="H124" s="246">
        <v>2</v>
      </c>
      <c r="I124" s="247"/>
      <c r="J124" s="243"/>
      <c r="K124" s="243"/>
      <c r="L124" s="248"/>
      <c r="M124" s="249"/>
      <c r="N124" s="250"/>
      <c r="O124" s="250"/>
      <c r="P124" s="250"/>
      <c r="Q124" s="250"/>
      <c r="R124" s="250"/>
      <c r="S124" s="250"/>
      <c r="T124" s="251"/>
      <c r="AT124" s="252" t="s">
        <v>257</v>
      </c>
      <c r="AU124" s="252" t="s">
        <v>87</v>
      </c>
      <c r="AV124" s="14" t="s">
        <v>151</v>
      </c>
      <c r="AW124" s="14" t="s">
        <v>42</v>
      </c>
      <c r="AX124" s="14" t="s">
        <v>87</v>
      </c>
      <c r="AY124" s="252" t="s">
        <v>146</v>
      </c>
    </row>
    <row r="125" spans="2:65" s="1" customFormat="1" ht="25.5" customHeight="1">
      <c r="B125" s="42"/>
      <c r="C125" s="184" t="s">
        <v>174</v>
      </c>
      <c r="D125" s="184" t="s">
        <v>147</v>
      </c>
      <c r="E125" s="185" t="s">
        <v>1255</v>
      </c>
      <c r="F125" s="186" t="s">
        <v>1256</v>
      </c>
      <c r="G125" s="187" t="s">
        <v>641</v>
      </c>
      <c r="H125" s="188">
        <v>1</v>
      </c>
      <c r="I125" s="189"/>
      <c r="J125" s="190">
        <f>ROUND(I125*H125,2)</f>
        <v>0</v>
      </c>
      <c r="K125" s="186" t="s">
        <v>35</v>
      </c>
      <c r="L125" s="62"/>
      <c r="M125" s="191" t="s">
        <v>35</v>
      </c>
      <c r="N125" s="192" t="s">
        <v>50</v>
      </c>
      <c r="O125" s="43"/>
      <c r="P125" s="193">
        <f>O125*H125</f>
        <v>0</v>
      </c>
      <c r="Q125" s="193">
        <v>0</v>
      </c>
      <c r="R125" s="193">
        <f>Q125*H125</f>
        <v>0</v>
      </c>
      <c r="S125" s="193">
        <v>0</v>
      </c>
      <c r="T125" s="194">
        <f>S125*H125</f>
        <v>0</v>
      </c>
      <c r="AR125" s="24" t="s">
        <v>177</v>
      </c>
      <c r="AT125" s="24" t="s">
        <v>147</v>
      </c>
      <c r="AU125" s="24" t="s">
        <v>87</v>
      </c>
      <c r="AY125" s="24" t="s">
        <v>146</v>
      </c>
      <c r="BE125" s="195">
        <f>IF(N125="základní",J125,0)</f>
        <v>0</v>
      </c>
      <c r="BF125" s="195">
        <f>IF(N125="snížená",J125,0)</f>
        <v>0</v>
      </c>
      <c r="BG125" s="195">
        <f>IF(N125="zákl. přenesená",J125,0)</f>
        <v>0</v>
      </c>
      <c r="BH125" s="195">
        <f>IF(N125="sníž. přenesená",J125,0)</f>
        <v>0</v>
      </c>
      <c r="BI125" s="195">
        <f>IF(N125="nulová",J125,0)</f>
        <v>0</v>
      </c>
      <c r="BJ125" s="24" t="s">
        <v>87</v>
      </c>
      <c r="BK125" s="195">
        <f>ROUND(I125*H125,2)</f>
        <v>0</v>
      </c>
      <c r="BL125" s="24" t="s">
        <v>177</v>
      </c>
      <c r="BM125" s="24" t="s">
        <v>204</v>
      </c>
    </row>
    <row r="126" spans="2:65" s="12" customFormat="1" ht="13.5">
      <c r="B126" s="220"/>
      <c r="C126" s="221"/>
      <c r="D126" s="211" t="s">
        <v>257</v>
      </c>
      <c r="E126" s="222" t="s">
        <v>35</v>
      </c>
      <c r="F126" s="223" t="s">
        <v>1257</v>
      </c>
      <c r="G126" s="221"/>
      <c r="H126" s="224">
        <v>1</v>
      </c>
      <c r="I126" s="225"/>
      <c r="J126" s="221"/>
      <c r="K126" s="221"/>
      <c r="L126" s="226"/>
      <c r="M126" s="227"/>
      <c r="N126" s="228"/>
      <c r="O126" s="228"/>
      <c r="P126" s="228"/>
      <c r="Q126" s="228"/>
      <c r="R126" s="228"/>
      <c r="S126" s="228"/>
      <c r="T126" s="229"/>
      <c r="AT126" s="230" t="s">
        <v>257</v>
      </c>
      <c r="AU126" s="230" t="s">
        <v>87</v>
      </c>
      <c r="AV126" s="12" t="s">
        <v>89</v>
      </c>
      <c r="AW126" s="12" t="s">
        <v>42</v>
      </c>
      <c r="AX126" s="12" t="s">
        <v>79</v>
      </c>
      <c r="AY126" s="230" t="s">
        <v>146</v>
      </c>
    </row>
    <row r="127" spans="2:65" s="14" customFormat="1" ht="13.5">
      <c r="B127" s="242"/>
      <c r="C127" s="243"/>
      <c r="D127" s="211" t="s">
        <v>257</v>
      </c>
      <c r="E127" s="244" t="s">
        <v>35</v>
      </c>
      <c r="F127" s="245" t="s">
        <v>278</v>
      </c>
      <c r="G127" s="243"/>
      <c r="H127" s="246">
        <v>1</v>
      </c>
      <c r="I127" s="247"/>
      <c r="J127" s="243"/>
      <c r="K127" s="243"/>
      <c r="L127" s="248"/>
      <c r="M127" s="249"/>
      <c r="N127" s="250"/>
      <c r="O127" s="250"/>
      <c r="P127" s="250"/>
      <c r="Q127" s="250"/>
      <c r="R127" s="250"/>
      <c r="S127" s="250"/>
      <c r="T127" s="251"/>
      <c r="AT127" s="252" t="s">
        <v>257</v>
      </c>
      <c r="AU127" s="252" t="s">
        <v>87</v>
      </c>
      <c r="AV127" s="14" t="s">
        <v>151</v>
      </c>
      <c r="AW127" s="14" t="s">
        <v>42</v>
      </c>
      <c r="AX127" s="14" t="s">
        <v>87</v>
      </c>
      <c r="AY127" s="252" t="s">
        <v>146</v>
      </c>
    </row>
    <row r="128" spans="2:65" s="1" customFormat="1" ht="25.5" customHeight="1">
      <c r="B128" s="42"/>
      <c r="C128" s="184" t="s">
        <v>10</v>
      </c>
      <c r="D128" s="184" t="s">
        <v>147</v>
      </c>
      <c r="E128" s="185" t="s">
        <v>1258</v>
      </c>
      <c r="F128" s="186" t="s">
        <v>1259</v>
      </c>
      <c r="G128" s="187" t="s">
        <v>641</v>
      </c>
      <c r="H128" s="188">
        <v>2</v>
      </c>
      <c r="I128" s="189"/>
      <c r="J128" s="190">
        <f>ROUND(I128*H128,2)</f>
        <v>0</v>
      </c>
      <c r="K128" s="186" t="s">
        <v>35</v>
      </c>
      <c r="L128" s="62"/>
      <c r="M128" s="191" t="s">
        <v>35</v>
      </c>
      <c r="N128" s="192" t="s">
        <v>50</v>
      </c>
      <c r="O128" s="43"/>
      <c r="P128" s="193">
        <f>O128*H128</f>
        <v>0</v>
      </c>
      <c r="Q128" s="193">
        <v>0</v>
      </c>
      <c r="R128" s="193">
        <f>Q128*H128</f>
        <v>0</v>
      </c>
      <c r="S128" s="193">
        <v>0</v>
      </c>
      <c r="T128" s="194">
        <f>S128*H128</f>
        <v>0</v>
      </c>
      <c r="AR128" s="24" t="s">
        <v>177</v>
      </c>
      <c r="AT128" s="24" t="s">
        <v>147</v>
      </c>
      <c r="AU128" s="24" t="s">
        <v>87</v>
      </c>
      <c r="AY128" s="24" t="s">
        <v>146</v>
      </c>
      <c r="BE128" s="195">
        <f>IF(N128="základní",J128,0)</f>
        <v>0</v>
      </c>
      <c r="BF128" s="195">
        <f>IF(N128="snížená",J128,0)</f>
        <v>0</v>
      </c>
      <c r="BG128" s="195">
        <f>IF(N128="zákl. přenesená",J128,0)</f>
        <v>0</v>
      </c>
      <c r="BH128" s="195">
        <f>IF(N128="sníž. přenesená",J128,0)</f>
        <v>0</v>
      </c>
      <c r="BI128" s="195">
        <f>IF(N128="nulová",J128,0)</f>
        <v>0</v>
      </c>
      <c r="BJ128" s="24" t="s">
        <v>87</v>
      </c>
      <c r="BK128" s="195">
        <f>ROUND(I128*H128,2)</f>
        <v>0</v>
      </c>
      <c r="BL128" s="24" t="s">
        <v>177</v>
      </c>
      <c r="BM128" s="24" t="s">
        <v>208</v>
      </c>
    </row>
    <row r="129" spans="2:65" s="12" customFormat="1" ht="13.5">
      <c r="B129" s="220"/>
      <c r="C129" s="221"/>
      <c r="D129" s="211" t="s">
        <v>257</v>
      </c>
      <c r="E129" s="222" t="s">
        <v>35</v>
      </c>
      <c r="F129" s="223" t="s">
        <v>1254</v>
      </c>
      <c r="G129" s="221"/>
      <c r="H129" s="224">
        <v>2</v>
      </c>
      <c r="I129" s="225"/>
      <c r="J129" s="221"/>
      <c r="K129" s="221"/>
      <c r="L129" s="226"/>
      <c r="M129" s="227"/>
      <c r="N129" s="228"/>
      <c r="O129" s="228"/>
      <c r="P129" s="228"/>
      <c r="Q129" s="228"/>
      <c r="R129" s="228"/>
      <c r="S129" s="228"/>
      <c r="T129" s="229"/>
      <c r="AT129" s="230" t="s">
        <v>257</v>
      </c>
      <c r="AU129" s="230" t="s">
        <v>87</v>
      </c>
      <c r="AV129" s="12" t="s">
        <v>89</v>
      </c>
      <c r="AW129" s="12" t="s">
        <v>42</v>
      </c>
      <c r="AX129" s="12" t="s">
        <v>79</v>
      </c>
      <c r="AY129" s="230" t="s">
        <v>146</v>
      </c>
    </row>
    <row r="130" spans="2:65" s="14" customFormat="1" ht="13.5">
      <c r="B130" s="242"/>
      <c r="C130" s="243"/>
      <c r="D130" s="211" t="s">
        <v>257</v>
      </c>
      <c r="E130" s="244" t="s">
        <v>35</v>
      </c>
      <c r="F130" s="245" t="s">
        <v>278</v>
      </c>
      <c r="G130" s="243"/>
      <c r="H130" s="246">
        <v>2</v>
      </c>
      <c r="I130" s="247"/>
      <c r="J130" s="243"/>
      <c r="K130" s="243"/>
      <c r="L130" s="248"/>
      <c r="M130" s="249"/>
      <c r="N130" s="250"/>
      <c r="O130" s="250"/>
      <c r="P130" s="250"/>
      <c r="Q130" s="250"/>
      <c r="R130" s="250"/>
      <c r="S130" s="250"/>
      <c r="T130" s="251"/>
      <c r="AT130" s="252" t="s">
        <v>257</v>
      </c>
      <c r="AU130" s="252" t="s">
        <v>87</v>
      </c>
      <c r="AV130" s="14" t="s">
        <v>151</v>
      </c>
      <c r="AW130" s="14" t="s">
        <v>42</v>
      </c>
      <c r="AX130" s="14" t="s">
        <v>87</v>
      </c>
      <c r="AY130" s="252" t="s">
        <v>146</v>
      </c>
    </row>
    <row r="131" spans="2:65" s="1" customFormat="1" ht="25.5" customHeight="1">
      <c r="B131" s="42"/>
      <c r="C131" s="184" t="s">
        <v>177</v>
      </c>
      <c r="D131" s="184" t="s">
        <v>147</v>
      </c>
      <c r="E131" s="185" t="s">
        <v>1260</v>
      </c>
      <c r="F131" s="186" t="s">
        <v>1261</v>
      </c>
      <c r="G131" s="187" t="s">
        <v>641</v>
      </c>
      <c r="H131" s="188">
        <v>2</v>
      </c>
      <c r="I131" s="189"/>
      <c r="J131" s="190">
        <f>ROUND(I131*H131,2)</f>
        <v>0</v>
      </c>
      <c r="K131" s="186" t="s">
        <v>35</v>
      </c>
      <c r="L131" s="62"/>
      <c r="M131" s="191" t="s">
        <v>35</v>
      </c>
      <c r="N131" s="192" t="s">
        <v>50</v>
      </c>
      <c r="O131" s="43"/>
      <c r="P131" s="193">
        <f>O131*H131</f>
        <v>0</v>
      </c>
      <c r="Q131" s="193">
        <v>0</v>
      </c>
      <c r="R131" s="193">
        <f>Q131*H131</f>
        <v>0</v>
      </c>
      <c r="S131" s="193">
        <v>0</v>
      </c>
      <c r="T131" s="194">
        <f>S131*H131</f>
        <v>0</v>
      </c>
      <c r="AR131" s="24" t="s">
        <v>177</v>
      </c>
      <c r="AT131" s="24" t="s">
        <v>147</v>
      </c>
      <c r="AU131" s="24" t="s">
        <v>87</v>
      </c>
      <c r="AY131" s="24" t="s">
        <v>146</v>
      </c>
      <c r="BE131" s="195">
        <f>IF(N131="základní",J131,0)</f>
        <v>0</v>
      </c>
      <c r="BF131" s="195">
        <f>IF(N131="snížená",J131,0)</f>
        <v>0</v>
      </c>
      <c r="BG131" s="195">
        <f>IF(N131="zákl. přenesená",J131,0)</f>
        <v>0</v>
      </c>
      <c r="BH131" s="195">
        <f>IF(N131="sníž. přenesená",J131,0)</f>
        <v>0</v>
      </c>
      <c r="BI131" s="195">
        <f>IF(N131="nulová",J131,0)</f>
        <v>0</v>
      </c>
      <c r="BJ131" s="24" t="s">
        <v>87</v>
      </c>
      <c r="BK131" s="195">
        <f>ROUND(I131*H131,2)</f>
        <v>0</v>
      </c>
      <c r="BL131" s="24" t="s">
        <v>177</v>
      </c>
      <c r="BM131" s="24" t="s">
        <v>211</v>
      </c>
    </row>
    <row r="132" spans="2:65" s="12" customFormat="1" ht="13.5">
      <c r="B132" s="220"/>
      <c r="C132" s="221"/>
      <c r="D132" s="211" t="s">
        <v>257</v>
      </c>
      <c r="E132" s="222" t="s">
        <v>35</v>
      </c>
      <c r="F132" s="223" t="s">
        <v>1262</v>
      </c>
      <c r="G132" s="221"/>
      <c r="H132" s="224">
        <v>2</v>
      </c>
      <c r="I132" s="225"/>
      <c r="J132" s="221"/>
      <c r="K132" s="221"/>
      <c r="L132" s="226"/>
      <c r="M132" s="227"/>
      <c r="N132" s="228"/>
      <c r="O132" s="228"/>
      <c r="P132" s="228"/>
      <c r="Q132" s="228"/>
      <c r="R132" s="228"/>
      <c r="S132" s="228"/>
      <c r="T132" s="229"/>
      <c r="AT132" s="230" t="s">
        <v>257</v>
      </c>
      <c r="AU132" s="230" t="s">
        <v>87</v>
      </c>
      <c r="AV132" s="12" t="s">
        <v>89</v>
      </c>
      <c r="AW132" s="12" t="s">
        <v>42</v>
      </c>
      <c r="AX132" s="12" t="s">
        <v>79</v>
      </c>
      <c r="AY132" s="230" t="s">
        <v>146</v>
      </c>
    </row>
    <row r="133" spans="2:65" s="14" customFormat="1" ht="13.5">
      <c r="B133" s="242"/>
      <c r="C133" s="243"/>
      <c r="D133" s="211" t="s">
        <v>257</v>
      </c>
      <c r="E133" s="244" t="s">
        <v>35</v>
      </c>
      <c r="F133" s="245" t="s">
        <v>278</v>
      </c>
      <c r="G133" s="243"/>
      <c r="H133" s="246">
        <v>2</v>
      </c>
      <c r="I133" s="247"/>
      <c r="J133" s="243"/>
      <c r="K133" s="243"/>
      <c r="L133" s="248"/>
      <c r="M133" s="249"/>
      <c r="N133" s="250"/>
      <c r="O133" s="250"/>
      <c r="P133" s="250"/>
      <c r="Q133" s="250"/>
      <c r="R133" s="250"/>
      <c r="S133" s="250"/>
      <c r="T133" s="251"/>
      <c r="AT133" s="252" t="s">
        <v>257</v>
      </c>
      <c r="AU133" s="252" t="s">
        <v>87</v>
      </c>
      <c r="AV133" s="14" t="s">
        <v>151</v>
      </c>
      <c r="AW133" s="14" t="s">
        <v>42</v>
      </c>
      <c r="AX133" s="14" t="s">
        <v>87</v>
      </c>
      <c r="AY133" s="252" t="s">
        <v>146</v>
      </c>
    </row>
    <row r="134" spans="2:65" s="1" customFormat="1" ht="25.5" customHeight="1">
      <c r="B134" s="42"/>
      <c r="C134" s="184" t="s">
        <v>214</v>
      </c>
      <c r="D134" s="184" t="s">
        <v>147</v>
      </c>
      <c r="E134" s="185" t="s">
        <v>1263</v>
      </c>
      <c r="F134" s="186" t="s">
        <v>1264</v>
      </c>
      <c r="G134" s="187" t="s">
        <v>641</v>
      </c>
      <c r="H134" s="188">
        <v>1</v>
      </c>
      <c r="I134" s="189"/>
      <c r="J134" s="190">
        <f>ROUND(I134*H134,2)</f>
        <v>0</v>
      </c>
      <c r="K134" s="186" t="s">
        <v>35</v>
      </c>
      <c r="L134" s="62"/>
      <c r="M134" s="191" t="s">
        <v>35</v>
      </c>
      <c r="N134" s="192" t="s">
        <v>50</v>
      </c>
      <c r="O134" s="43"/>
      <c r="P134" s="193">
        <f>O134*H134</f>
        <v>0</v>
      </c>
      <c r="Q134" s="193">
        <v>0</v>
      </c>
      <c r="R134" s="193">
        <f>Q134*H134</f>
        <v>0</v>
      </c>
      <c r="S134" s="193">
        <v>0</v>
      </c>
      <c r="T134" s="194">
        <f>S134*H134</f>
        <v>0</v>
      </c>
      <c r="AR134" s="24" t="s">
        <v>177</v>
      </c>
      <c r="AT134" s="24" t="s">
        <v>147</v>
      </c>
      <c r="AU134" s="24" t="s">
        <v>87</v>
      </c>
      <c r="AY134" s="24" t="s">
        <v>146</v>
      </c>
      <c r="BE134" s="195">
        <f>IF(N134="základní",J134,0)</f>
        <v>0</v>
      </c>
      <c r="BF134" s="195">
        <f>IF(N134="snížená",J134,0)</f>
        <v>0</v>
      </c>
      <c r="BG134" s="195">
        <f>IF(N134="zákl. přenesená",J134,0)</f>
        <v>0</v>
      </c>
      <c r="BH134" s="195">
        <f>IF(N134="sníž. přenesená",J134,0)</f>
        <v>0</v>
      </c>
      <c r="BI134" s="195">
        <f>IF(N134="nulová",J134,0)</f>
        <v>0</v>
      </c>
      <c r="BJ134" s="24" t="s">
        <v>87</v>
      </c>
      <c r="BK134" s="195">
        <f>ROUND(I134*H134,2)</f>
        <v>0</v>
      </c>
      <c r="BL134" s="24" t="s">
        <v>177</v>
      </c>
      <c r="BM134" s="24" t="s">
        <v>217</v>
      </c>
    </row>
    <row r="135" spans="2:65" s="12" customFormat="1" ht="13.5">
      <c r="B135" s="220"/>
      <c r="C135" s="221"/>
      <c r="D135" s="211" t="s">
        <v>257</v>
      </c>
      <c r="E135" s="222" t="s">
        <v>35</v>
      </c>
      <c r="F135" s="223" t="s">
        <v>1257</v>
      </c>
      <c r="G135" s="221"/>
      <c r="H135" s="224">
        <v>1</v>
      </c>
      <c r="I135" s="225"/>
      <c r="J135" s="221"/>
      <c r="K135" s="221"/>
      <c r="L135" s="226"/>
      <c r="M135" s="227"/>
      <c r="N135" s="228"/>
      <c r="O135" s="228"/>
      <c r="P135" s="228"/>
      <c r="Q135" s="228"/>
      <c r="R135" s="228"/>
      <c r="S135" s="228"/>
      <c r="T135" s="229"/>
      <c r="AT135" s="230" t="s">
        <v>257</v>
      </c>
      <c r="AU135" s="230" t="s">
        <v>87</v>
      </c>
      <c r="AV135" s="12" t="s">
        <v>89</v>
      </c>
      <c r="AW135" s="12" t="s">
        <v>42</v>
      </c>
      <c r="AX135" s="12" t="s">
        <v>79</v>
      </c>
      <c r="AY135" s="230" t="s">
        <v>146</v>
      </c>
    </row>
    <row r="136" spans="2:65" s="14" customFormat="1" ht="13.5">
      <c r="B136" s="242"/>
      <c r="C136" s="243"/>
      <c r="D136" s="211" t="s">
        <v>257</v>
      </c>
      <c r="E136" s="244" t="s">
        <v>35</v>
      </c>
      <c r="F136" s="245" t="s">
        <v>278</v>
      </c>
      <c r="G136" s="243"/>
      <c r="H136" s="246">
        <v>1</v>
      </c>
      <c r="I136" s="247"/>
      <c r="J136" s="243"/>
      <c r="K136" s="243"/>
      <c r="L136" s="248"/>
      <c r="M136" s="249"/>
      <c r="N136" s="250"/>
      <c r="O136" s="250"/>
      <c r="P136" s="250"/>
      <c r="Q136" s="250"/>
      <c r="R136" s="250"/>
      <c r="S136" s="250"/>
      <c r="T136" s="251"/>
      <c r="AT136" s="252" t="s">
        <v>257</v>
      </c>
      <c r="AU136" s="252" t="s">
        <v>87</v>
      </c>
      <c r="AV136" s="14" t="s">
        <v>151</v>
      </c>
      <c r="AW136" s="14" t="s">
        <v>42</v>
      </c>
      <c r="AX136" s="14" t="s">
        <v>87</v>
      </c>
      <c r="AY136" s="252" t="s">
        <v>146</v>
      </c>
    </row>
    <row r="137" spans="2:65" s="1" customFormat="1" ht="25.5" customHeight="1">
      <c r="B137" s="42"/>
      <c r="C137" s="184" t="s">
        <v>183</v>
      </c>
      <c r="D137" s="184" t="s">
        <v>147</v>
      </c>
      <c r="E137" s="185" t="s">
        <v>1265</v>
      </c>
      <c r="F137" s="186" t="s">
        <v>1266</v>
      </c>
      <c r="G137" s="187" t="s">
        <v>641</v>
      </c>
      <c r="H137" s="188">
        <v>2</v>
      </c>
      <c r="I137" s="189"/>
      <c r="J137" s="190">
        <f>ROUND(I137*H137,2)</f>
        <v>0</v>
      </c>
      <c r="K137" s="186" t="s">
        <v>35</v>
      </c>
      <c r="L137" s="62"/>
      <c r="M137" s="191" t="s">
        <v>35</v>
      </c>
      <c r="N137" s="192" t="s">
        <v>50</v>
      </c>
      <c r="O137" s="43"/>
      <c r="P137" s="193">
        <f>O137*H137</f>
        <v>0</v>
      </c>
      <c r="Q137" s="193">
        <v>0</v>
      </c>
      <c r="R137" s="193">
        <f>Q137*H137</f>
        <v>0</v>
      </c>
      <c r="S137" s="193">
        <v>0</v>
      </c>
      <c r="T137" s="194">
        <f>S137*H137</f>
        <v>0</v>
      </c>
      <c r="AR137" s="24" t="s">
        <v>177</v>
      </c>
      <c r="AT137" s="24" t="s">
        <v>147</v>
      </c>
      <c r="AU137" s="24" t="s">
        <v>87</v>
      </c>
      <c r="AY137" s="24" t="s">
        <v>146</v>
      </c>
      <c r="BE137" s="195">
        <f>IF(N137="základní",J137,0)</f>
        <v>0</v>
      </c>
      <c r="BF137" s="195">
        <f>IF(N137="snížená",J137,0)</f>
        <v>0</v>
      </c>
      <c r="BG137" s="195">
        <f>IF(N137="zákl. přenesená",J137,0)</f>
        <v>0</v>
      </c>
      <c r="BH137" s="195">
        <f>IF(N137="sníž. přenesená",J137,0)</f>
        <v>0</v>
      </c>
      <c r="BI137" s="195">
        <f>IF(N137="nulová",J137,0)</f>
        <v>0</v>
      </c>
      <c r="BJ137" s="24" t="s">
        <v>87</v>
      </c>
      <c r="BK137" s="195">
        <f>ROUND(I137*H137,2)</f>
        <v>0</v>
      </c>
      <c r="BL137" s="24" t="s">
        <v>177</v>
      </c>
      <c r="BM137" s="24" t="s">
        <v>220</v>
      </c>
    </row>
    <row r="138" spans="2:65" s="12" customFormat="1" ht="13.5">
      <c r="B138" s="220"/>
      <c r="C138" s="221"/>
      <c r="D138" s="211" t="s">
        <v>257</v>
      </c>
      <c r="E138" s="222" t="s">
        <v>35</v>
      </c>
      <c r="F138" s="223" t="s">
        <v>1262</v>
      </c>
      <c r="G138" s="221"/>
      <c r="H138" s="224">
        <v>2</v>
      </c>
      <c r="I138" s="225"/>
      <c r="J138" s="221"/>
      <c r="K138" s="221"/>
      <c r="L138" s="226"/>
      <c r="M138" s="227"/>
      <c r="N138" s="228"/>
      <c r="O138" s="228"/>
      <c r="P138" s="228"/>
      <c r="Q138" s="228"/>
      <c r="R138" s="228"/>
      <c r="S138" s="228"/>
      <c r="T138" s="229"/>
      <c r="AT138" s="230" t="s">
        <v>257</v>
      </c>
      <c r="AU138" s="230" t="s">
        <v>87</v>
      </c>
      <c r="AV138" s="12" t="s">
        <v>89</v>
      </c>
      <c r="AW138" s="12" t="s">
        <v>42</v>
      </c>
      <c r="AX138" s="12" t="s">
        <v>79</v>
      </c>
      <c r="AY138" s="230" t="s">
        <v>146</v>
      </c>
    </row>
    <row r="139" spans="2:65" s="14" customFormat="1" ht="13.5">
      <c r="B139" s="242"/>
      <c r="C139" s="243"/>
      <c r="D139" s="211" t="s">
        <v>257</v>
      </c>
      <c r="E139" s="244" t="s">
        <v>35</v>
      </c>
      <c r="F139" s="245" t="s">
        <v>278</v>
      </c>
      <c r="G139" s="243"/>
      <c r="H139" s="246">
        <v>2</v>
      </c>
      <c r="I139" s="247"/>
      <c r="J139" s="243"/>
      <c r="K139" s="243"/>
      <c r="L139" s="248"/>
      <c r="M139" s="249"/>
      <c r="N139" s="250"/>
      <c r="O139" s="250"/>
      <c r="P139" s="250"/>
      <c r="Q139" s="250"/>
      <c r="R139" s="250"/>
      <c r="S139" s="250"/>
      <c r="T139" s="251"/>
      <c r="AT139" s="252" t="s">
        <v>257</v>
      </c>
      <c r="AU139" s="252" t="s">
        <v>87</v>
      </c>
      <c r="AV139" s="14" t="s">
        <v>151</v>
      </c>
      <c r="AW139" s="14" t="s">
        <v>42</v>
      </c>
      <c r="AX139" s="14" t="s">
        <v>87</v>
      </c>
      <c r="AY139" s="252" t="s">
        <v>146</v>
      </c>
    </row>
    <row r="140" spans="2:65" s="1" customFormat="1" ht="25.5" customHeight="1">
      <c r="B140" s="42"/>
      <c r="C140" s="184" t="s">
        <v>221</v>
      </c>
      <c r="D140" s="184" t="s">
        <v>147</v>
      </c>
      <c r="E140" s="185" t="s">
        <v>1267</v>
      </c>
      <c r="F140" s="186" t="s">
        <v>1268</v>
      </c>
      <c r="G140" s="187" t="s">
        <v>641</v>
      </c>
      <c r="H140" s="188">
        <v>4</v>
      </c>
      <c r="I140" s="189"/>
      <c r="J140" s="190">
        <f>ROUND(I140*H140,2)</f>
        <v>0</v>
      </c>
      <c r="K140" s="186" t="s">
        <v>35</v>
      </c>
      <c r="L140" s="62"/>
      <c r="M140" s="191" t="s">
        <v>35</v>
      </c>
      <c r="N140" s="192" t="s">
        <v>50</v>
      </c>
      <c r="O140" s="43"/>
      <c r="P140" s="193">
        <f>O140*H140</f>
        <v>0</v>
      </c>
      <c r="Q140" s="193">
        <v>0</v>
      </c>
      <c r="R140" s="193">
        <f>Q140*H140</f>
        <v>0</v>
      </c>
      <c r="S140" s="193">
        <v>0</v>
      </c>
      <c r="T140" s="194">
        <f>S140*H140</f>
        <v>0</v>
      </c>
      <c r="AR140" s="24" t="s">
        <v>177</v>
      </c>
      <c r="AT140" s="24" t="s">
        <v>147</v>
      </c>
      <c r="AU140" s="24" t="s">
        <v>87</v>
      </c>
      <c r="AY140" s="24" t="s">
        <v>146</v>
      </c>
      <c r="BE140" s="195">
        <f>IF(N140="základní",J140,0)</f>
        <v>0</v>
      </c>
      <c r="BF140" s="195">
        <f>IF(N140="snížená",J140,0)</f>
        <v>0</v>
      </c>
      <c r="BG140" s="195">
        <f>IF(N140="zákl. přenesená",J140,0)</f>
        <v>0</v>
      </c>
      <c r="BH140" s="195">
        <f>IF(N140="sníž. přenesená",J140,0)</f>
        <v>0</v>
      </c>
      <c r="BI140" s="195">
        <f>IF(N140="nulová",J140,0)</f>
        <v>0</v>
      </c>
      <c r="BJ140" s="24" t="s">
        <v>87</v>
      </c>
      <c r="BK140" s="195">
        <f>ROUND(I140*H140,2)</f>
        <v>0</v>
      </c>
      <c r="BL140" s="24" t="s">
        <v>177</v>
      </c>
      <c r="BM140" s="24" t="s">
        <v>224</v>
      </c>
    </row>
    <row r="141" spans="2:65" s="12" customFormat="1" ht="13.5">
      <c r="B141" s="220"/>
      <c r="C141" s="221"/>
      <c r="D141" s="211" t="s">
        <v>257</v>
      </c>
      <c r="E141" s="222" t="s">
        <v>35</v>
      </c>
      <c r="F141" s="223" t="s">
        <v>1269</v>
      </c>
      <c r="G141" s="221"/>
      <c r="H141" s="224">
        <v>4</v>
      </c>
      <c r="I141" s="225"/>
      <c r="J141" s="221"/>
      <c r="K141" s="221"/>
      <c r="L141" s="226"/>
      <c r="M141" s="227"/>
      <c r="N141" s="228"/>
      <c r="O141" s="228"/>
      <c r="P141" s="228"/>
      <c r="Q141" s="228"/>
      <c r="R141" s="228"/>
      <c r="S141" s="228"/>
      <c r="T141" s="229"/>
      <c r="AT141" s="230" t="s">
        <v>257</v>
      </c>
      <c r="AU141" s="230" t="s">
        <v>87</v>
      </c>
      <c r="AV141" s="12" t="s">
        <v>89</v>
      </c>
      <c r="AW141" s="12" t="s">
        <v>42</v>
      </c>
      <c r="AX141" s="12" t="s">
        <v>79</v>
      </c>
      <c r="AY141" s="230" t="s">
        <v>146</v>
      </c>
    </row>
    <row r="142" spans="2:65" s="14" customFormat="1" ht="13.5">
      <c r="B142" s="242"/>
      <c r="C142" s="243"/>
      <c r="D142" s="211" t="s">
        <v>257</v>
      </c>
      <c r="E142" s="244" t="s">
        <v>35</v>
      </c>
      <c r="F142" s="245" t="s">
        <v>278</v>
      </c>
      <c r="G142" s="243"/>
      <c r="H142" s="246">
        <v>4</v>
      </c>
      <c r="I142" s="247"/>
      <c r="J142" s="243"/>
      <c r="K142" s="243"/>
      <c r="L142" s="248"/>
      <c r="M142" s="249"/>
      <c r="N142" s="250"/>
      <c r="O142" s="250"/>
      <c r="P142" s="250"/>
      <c r="Q142" s="250"/>
      <c r="R142" s="250"/>
      <c r="S142" s="250"/>
      <c r="T142" s="251"/>
      <c r="AT142" s="252" t="s">
        <v>257</v>
      </c>
      <c r="AU142" s="252" t="s">
        <v>87</v>
      </c>
      <c r="AV142" s="14" t="s">
        <v>151</v>
      </c>
      <c r="AW142" s="14" t="s">
        <v>42</v>
      </c>
      <c r="AX142" s="14" t="s">
        <v>87</v>
      </c>
      <c r="AY142" s="252" t="s">
        <v>146</v>
      </c>
    </row>
    <row r="143" spans="2:65" s="1" customFormat="1" ht="25.5" customHeight="1">
      <c r="B143" s="42"/>
      <c r="C143" s="184" t="s">
        <v>186</v>
      </c>
      <c r="D143" s="184" t="s">
        <v>147</v>
      </c>
      <c r="E143" s="185" t="s">
        <v>1270</v>
      </c>
      <c r="F143" s="186" t="s">
        <v>1271</v>
      </c>
      <c r="G143" s="187" t="s">
        <v>641</v>
      </c>
      <c r="H143" s="188">
        <v>1</v>
      </c>
      <c r="I143" s="189"/>
      <c r="J143" s="190">
        <f>ROUND(I143*H143,2)</f>
        <v>0</v>
      </c>
      <c r="K143" s="186" t="s">
        <v>35</v>
      </c>
      <c r="L143" s="62"/>
      <c r="M143" s="191" t="s">
        <v>35</v>
      </c>
      <c r="N143" s="192" t="s">
        <v>50</v>
      </c>
      <c r="O143" s="43"/>
      <c r="P143" s="193">
        <f>O143*H143</f>
        <v>0</v>
      </c>
      <c r="Q143" s="193">
        <v>0</v>
      </c>
      <c r="R143" s="193">
        <f>Q143*H143</f>
        <v>0</v>
      </c>
      <c r="S143" s="193">
        <v>0</v>
      </c>
      <c r="T143" s="194">
        <f>S143*H143</f>
        <v>0</v>
      </c>
      <c r="AR143" s="24" t="s">
        <v>177</v>
      </c>
      <c r="AT143" s="24" t="s">
        <v>147</v>
      </c>
      <c r="AU143" s="24" t="s">
        <v>87</v>
      </c>
      <c r="AY143" s="24" t="s">
        <v>146</v>
      </c>
      <c r="BE143" s="195">
        <f>IF(N143="základní",J143,0)</f>
        <v>0</v>
      </c>
      <c r="BF143" s="195">
        <f>IF(N143="snížená",J143,0)</f>
        <v>0</v>
      </c>
      <c r="BG143" s="195">
        <f>IF(N143="zákl. přenesená",J143,0)</f>
        <v>0</v>
      </c>
      <c r="BH143" s="195">
        <f>IF(N143="sníž. přenesená",J143,0)</f>
        <v>0</v>
      </c>
      <c r="BI143" s="195">
        <f>IF(N143="nulová",J143,0)</f>
        <v>0</v>
      </c>
      <c r="BJ143" s="24" t="s">
        <v>87</v>
      </c>
      <c r="BK143" s="195">
        <f>ROUND(I143*H143,2)</f>
        <v>0</v>
      </c>
      <c r="BL143" s="24" t="s">
        <v>177</v>
      </c>
      <c r="BM143" s="24" t="s">
        <v>227</v>
      </c>
    </row>
    <row r="144" spans="2:65" s="12" customFormat="1" ht="13.5">
      <c r="B144" s="220"/>
      <c r="C144" s="221"/>
      <c r="D144" s="211" t="s">
        <v>257</v>
      </c>
      <c r="E144" s="222" t="s">
        <v>35</v>
      </c>
      <c r="F144" s="223" t="s">
        <v>1257</v>
      </c>
      <c r="G144" s="221"/>
      <c r="H144" s="224">
        <v>1</v>
      </c>
      <c r="I144" s="225"/>
      <c r="J144" s="221"/>
      <c r="K144" s="221"/>
      <c r="L144" s="226"/>
      <c r="M144" s="227"/>
      <c r="N144" s="228"/>
      <c r="O144" s="228"/>
      <c r="P144" s="228"/>
      <c r="Q144" s="228"/>
      <c r="R144" s="228"/>
      <c r="S144" s="228"/>
      <c r="T144" s="229"/>
      <c r="AT144" s="230" t="s">
        <v>257</v>
      </c>
      <c r="AU144" s="230" t="s">
        <v>87</v>
      </c>
      <c r="AV144" s="12" t="s">
        <v>89</v>
      </c>
      <c r="AW144" s="12" t="s">
        <v>42</v>
      </c>
      <c r="AX144" s="12" t="s">
        <v>79</v>
      </c>
      <c r="AY144" s="230" t="s">
        <v>146</v>
      </c>
    </row>
    <row r="145" spans="2:65" s="14" customFormat="1" ht="13.5">
      <c r="B145" s="242"/>
      <c r="C145" s="243"/>
      <c r="D145" s="211" t="s">
        <v>257</v>
      </c>
      <c r="E145" s="244" t="s">
        <v>35</v>
      </c>
      <c r="F145" s="245" t="s">
        <v>278</v>
      </c>
      <c r="G145" s="243"/>
      <c r="H145" s="246">
        <v>1</v>
      </c>
      <c r="I145" s="247"/>
      <c r="J145" s="243"/>
      <c r="K145" s="243"/>
      <c r="L145" s="248"/>
      <c r="M145" s="249"/>
      <c r="N145" s="250"/>
      <c r="O145" s="250"/>
      <c r="P145" s="250"/>
      <c r="Q145" s="250"/>
      <c r="R145" s="250"/>
      <c r="S145" s="250"/>
      <c r="T145" s="251"/>
      <c r="AT145" s="252" t="s">
        <v>257</v>
      </c>
      <c r="AU145" s="252" t="s">
        <v>87</v>
      </c>
      <c r="AV145" s="14" t="s">
        <v>151</v>
      </c>
      <c r="AW145" s="14" t="s">
        <v>42</v>
      </c>
      <c r="AX145" s="14" t="s">
        <v>87</v>
      </c>
      <c r="AY145" s="252" t="s">
        <v>146</v>
      </c>
    </row>
    <row r="146" spans="2:65" s="1" customFormat="1" ht="25.5" customHeight="1">
      <c r="B146" s="42"/>
      <c r="C146" s="184" t="s">
        <v>9</v>
      </c>
      <c r="D146" s="184" t="s">
        <v>147</v>
      </c>
      <c r="E146" s="185" t="s">
        <v>1272</v>
      </c>
      <c r="F146" s="186" t="s">
        <v>1273</v>
      </c>
      <c r="G146" s="187" t="s">
        <v>641</v>
      </c>
      <c r="H146" s="188">
        <v>1</v>
      </c>
      <c r="I146" s="189"/>
      <c r="J146" s="190">
        <f>ROUND(I146*H146,2)</f>
        <v>0</v>
      </c>
      <c r="K146" s="186" t="s">
        <v>35</v>
      </c>
      <c r="L146" s="62"/>
      <c r="M146" s="191" t="s">
        <v>35</v>
      </c>
      <c r="N146" s="192" t="s">
        <v>50</v>
      </c>
      <c r="O146" s="43"/>
      <c r="P146" s="193">
        <f>O146*H146</f>
        <v>0</v>
      </c>
      <c r="Q146" s="193">
        <v>0</v>
      </c>
      <c r="R146" s="193">
        <f>Q146*H146</f>
        <v>0</v>
      </c>
      <c r="S146" s="193">
        <v>0</v>
      </c>
      <c r="T146" s="194">
        <f>S146*H146</f>
        <v>0</v>
      </c>
      <c r="AR146" s="24" t="s">
        <v>177</v>
      </c>
      <c r="AT146" s="24" t="s">
        <v>147</v>
      </c>
      <c r="AU146" s="24" t="s">
        <v>87</v>
      </c>
      <c r="AY146" s="24" t="s">
        <v>146</v>
      </c>
      <c r="BE146" s="195">
        <f>IF(N146="základní",J146,0)</f>
        <v>0</v>
      </c>
      <c r="BF146" s="195">
        <f>IF(N146="snížená",J146,0)</f>
        <v>0</v>
      </c>
      <c r="BG146" s="195">
        <f>IF(N146="zákl. přenesená",J146,0)</f>
        <v>0</v>
      </c>
      <c r="BH146" s="195">
        <f>IF(N146="sníž. přenesená",J146,0)</f>
        <v>0</v>
      </c>
      <c r="BI146" s="195">
        <f>IF(N146="nulová",J146,0)</f>
        <v>0</v>
      </c>
      <c r="BJ146" s="24" t="s">
        <v>87</v>
      </c>
      <c r="BK146" s="195">
        <f>ROUND(I146*H146,2)</f>
        <v>0</v>
      </c>
      <c r="BL146" s="24" t="s">
        <v>177</v>
      </c>
      <c r="BM146" s="24" t="s">
        <v>496</v>
      </c>
    </row>
    <row r="147" spans="2:65" s="12" customFormat="1" ht="13.5">
      <c r="B147" s="220"/>
      <c r="C147" s="221"/>
      <c r="D147" s="211" t="s">
        <v>257</v>
      </c>
      <c r="E147" s="222" t="s">
        <v>35</v>
      </c>
      <c r="F147" s="223" t="s">
        <v>1257</v>
      </c>
      <c r="G147" s="221"/>
      <c r="H147" s="224">
        <v>1</v>
      </c>
      <c r="I147" s="225"/>
      <c r="J147" s="221"/>
      <c r="K147" s="221"/>
      <c r="L147" s="226"/>
      <c r="M147" s="227"/>
      <c r="N147" s="228"/>
      <c r="O147" s="228"/>
      <c r="P147" s="228"/>
      <c r="Q147" s="228"/>
      <c r="R147" s="228"/>
      <c r="S147" s="228"/>
      <c r="T147" s="229"/>
      <c r="AT147" s="230" t="s">
        <v>257</v>
      </c>
      <c r="AU147" s="230" t="s">
        <v>87</v>
      </c>
      <c r="AV147" s="12" t="s">
        <v>89</v>
      </c>
      <c r="AW147" s="12" t="s">
        <v>42</v>
      </c>
      <c r="AX147" s="12" t="s">
        <v>79</v>
      </c>
      <c r="AY147" s="230" t="s">
        <v>146</v>
      </c>
    </row>
    <row r="148" spans="2:65" s="14" customFormat="1" ht="13.5">
      <c r="B148" s="242"/>
      <c r="C148" s="243"/>
      <c r="D148" s="211" t="s">
        <v>257</v>
      </c>
      <c r="E148" s="244" t="s">
        <v>35</v>
      </c>
      <c r="F148" s="245" t="s">
        <v>278</v>
      </c>
      <c r="G148" s="243"/>
      <c r="H148" s="246">
        <v>1</v>
      </c>
      <c r="I148" s="247"/>
      <c r="J148" s="243"/>
      <c r="K148" s="243"/>
      <c r="L148" s="248"/>
      <c r="M148" s="249"/>
      <c r="N148" s="250"/>
      <c r="O148" s="250"/>
      <c r="P148" s="250"/>
      <c r="Q148" s="250"/>
      <c r="R148" s="250"/>
      <c r="S148" s="250"/>
      <c r="T148" s="251"/>
      <c r="AT148" s="252" t="s">
        <v>257</v>
      </c>
      <c r="AU148" s="252" t="s">
        <v>87</v>
      </c>
      <c r="AV148" s="14" t="s">
        <v>151</v>
      </c>
      <c r="AW148" s="14" t="s">
        <v>42</v>
      </c>
      <c r="AX148" s="14" t="s">
        <v>87</v>
      </c>
      <c r="AY148" s="252" t="s">
        <v>146</v>
      </c>
    </row>
    <row r="149" spans="2:65" s="1" customFormat="1" ht="16.5" customHeight="1">
      <c r="B149" s="42"/>
      <c r="C149" s="184" t="s">
        <v>192</v>
      </c>
      <c r="D149" s="184" t="s">
        <v>147</v>
      </c>
      <c r="E149" s="185" t="s">
        <v>1274</v>
      </c>
      <c r="F149" s="186" t="s">
        <v>1275</v>
      </c>
      <c r="G149" s="187" t="s">
        <v>641</v>
      </c>
      <c r="H149" s="188">
        <v>2</v>
      </c>
      <c r="I149" s="189"/>
      <c r="J149" s="190">
        <f>ROUND(I149*H149,2)</f>
        <v>0</v>
      </c>
      <c r="K149" s="186" t="s">
        <v>35</v>
      </c>
      <c r="L149" s="62"/>
      <c r="M149" s="191" t="s">
        <v>35</v>
      </c>
      <c r="N149" s="192" t="s">
        <v>50</v>
      </c>
      <c r="O149" s="43"/>
      <c r="P149" s="193">
        <f>O149*H149</f>
        <v>0</v>
      </c>
      <c r="Q149" s="193">
        <v>0</v>
      </c>
      <c r="R149" s="193">
        <f>Q149*H149</f>
        <v>0</v>
      </c>
      <c r="S149" s="193">
        <v>0</v>
      </c>
      <c r="T149" s="194">
        <f>S149*H149</f>
        <v>0</v>
      </c>
      <c r="AR149" s="24" t="s">
        <v>177</v>
      </c>
      <c r="AT149" s="24" t="s">
        <v>147</v>
      </c>
      <c r="AU149" s="24" t="s">
        <v>87</v>
      </c>
      <c r="AY149" s="24" t="s">
        <v>146</v>
      </c>
      <c r="BE149" s="195">
        <f>IF(N149="základní",J149,0)</f>
        <v>0</v>
      </c>
      <c r="BF149" s="195">
        <f>IF(N149="snížená",J149,0)</f>
        <v>0</v>
      </c>
      <c r="BG149" s="195">
        <f>IF(N149="zákl. přenesená",J149,0)</f>
        <v>0</v>
      </c>
      <c r="BH149" s="195">
        <f>IF(N149="sníž. přenesená",J149,0)</f>
        <v>0</v>
      </c>
      <c r="BI149" s="195">
        <f>IF(N149="nulová",J149,0)</f>
        <v>0</v>
      </c>
      <c r="BJ149" s="24" t="s">
        <v>87</v>
      </c>
      <c r="BK149" s="195">
        <f>ROUND(I149*H149,2)</f>
        <v>0</v>
      </c>
      <c r="BL149" s="24" t="s">
        <v>177</v>
      </c>
      <c r="BM149" s="24" t="s">
        <v>508</v>
      </c>
    </row>
    <row r="150" spans="2:65" s="12" customFormat="1" ht="13.5">
      <c r="B150" s="220"/>
      <c r="C150" s="221"/>
      <c r="D150" s="211" t="s">
        <v>257</v>
      </c>
      <c r="E150" s="222" t="s">
        <v>35</v>
      </c>
      <c r="F150" s="223" t="s">
        <v>1262</v>
      </c>
      <c r="G150" s="221"/>
      <c r="H150" s="224">
        <v>2</v>
      </c>
      <c r="I150" s="225"/>
      <c r="J150" s="221"/>
      <c r="K150" s="221"/>
      <c r="L150" s="226"/>
      <c r="M150" s="227"/>
      <c r="N150" s="228"/>
      <c r="O150" s="228"/>
      <c r="P150" s="228"/>
      <c r="Q150" s="228"/>
      <c r="R150" s="228"/>
      <c r="S150" s="228"/>
      <c r="T150" s="229"/>
      <c r="AT150" s="230" t="s">
        <v>257</v>
      </c>
      <c r="AU150" s="230" t="s">
        <v>87</v>
      </c>
      <c r="AV150" s="12" t="s">
        <v>89</v>
      </c>
      <c r="AW150" s="12" t="s">
        <v>42</v>
      </c>
      <c r="AX150" s="12" t="s">
        <v>79</v>
      </c>
      <c r="AY150" s="230" t="s">
        <v>146</v>
      </c>
    </row>
    <row r="151" spans="2:65" s="14" customFormat="1" ht="13.5">
      <c r="B151" s="242"/>
      <c r="C151" s="243"/>
      <c r="D151" s="211" t="s">
        <v>257</v>
      </c>
      <c r="E151" s="244" t="s">
        <v>35</v>
      </c>
      <c r="F151" s="245" t="s">
        <v>278</v>
      </c>
      <c r="G151" s="243"/>
      <c r="H151" s="246">
        <v>2</v>
      </c>
      <c r="I151" s="247"/>
      <c r="J151" s="243"/>
      <c r="K151" s="243"/>
      <c r="L151" s="248"/>
      <c r="M151" s="249"/>
      <c r="N151" s="250"/>
      <c r="O151" s="250"/>
      <c r="P151" s="250"/>
      <c r="Q151" s="250"/>
      <c r="R151" s="250"/>
      <c r="S151" s="250"/>
      <c r="T151" s="251"/>
      <c r="AT151" s="252" t="s">
        <v>257</v>
      </c>
      <c r="AU151" s="252" t="s">
        <v>87</v>
      </c>
      <c r="AV151" s="14" t="s">
        <v>151</v>
      </c>
      <c r="AW151" s="14" t="s">
        <v>42</v>
      </c>
      <c r="AX151" s="14" t="s">
        <v>87</v>
      </c>
      <c r="AY151" s="252" t="s">
        <v>146</v>
      </c>
    </row>
    <row r="152" spans="2:65" s="1" customFormat="1" ht="16.5" customHeight="1">
      <c r="B152" s="42"/>
      <c r="C152" s="184" t="s">
        <v>401</v>
      </c>
      <c r="D152" s="184" t="s">
        <v>147</v>
      </c>
      <c r="E152" s="185" t="s">
        <v>1276</v>
      </c>
      <c r="F152" s="186" t="s">
        <v>1277</v>
      </c>
      <c r="G152" s="187" t="s">
        <v>641</v>
      </c>
      <c r="H152" s="188">
        <v>1</v>
      </c>
      <c r="I152" s="189"/>
      <c r="J152" s="190">
        <f>ROUND(I152*H152,2)</f>
        <v>0</v>
      </c>
      <c r="K152" s="186" t="s">
        <v>35</v>
      </c>
      <c r="L152" s="62"/>
      <c r="M152" s="191" t="s">
        <v>35</v>
      </c>
      <c r="N152" s="192" t="s">
        <v>50</v>
      </c>
      <c r="O152" s="43"/>
      <c r="P152" s="193">
        <f>O152*H152</f>
        <v>0</v>
      </c>
      <c r="Q152" s="193">
        <v>0</v>
      </c>
      <c r="R152" s="193">
        <f>Q152*H152</f>
        <v>0</v>
      </c>
      <c r="S152" s="193">
        <v>0</v>
      </c>
      <c r="T152" s="194">
        <f>S152*H152</f>
        <v>0</v>
      </c>
      <c r="AR152" s="24" t="s">
        <v>177</v>
      </c>
      <c r="AT152" s="24" t="s">
        <v>147</v>
      </c>
      <c r="AU152" s="24" t="s">
        <v>87</v>
      </c>
      <c r="AY152" s="24" t="s">
        <v>146</v>
      </c>
      <c r="BE152" s="195">
        <f>IF(N152="základní",J152,0)</f>
        <v>0</v>
      </c>
      <c r="BF152" s="195">
        <f>IF(N152="snížená",J152,0)</f>
        <v>0</v>
      </c>
      <c r="BG152" s="195">
        <f>IF(N152="zákl. přenesená",J152,0)</f>
        <v>0</v>
      </c>
      <c r="BH152" s="195">
        <f>IF(N152="sníž. přenesená",J152,0)</f>
        <v>0</v>
      </c>
      <c r="BI152" s="195">
        <f>IF(N152="nulová",J152,0)</f>
        <v>0</v>
      </c>
      <c r="BJ152" s="24" t="s">
        <v>87</v>
      </c>
      <c r="BK152" s="195">
        <f>ROUND(I152*H152,2)</f>
        <v>0</v>
      </c>
      <c r="BL152" s="24" t="s">
        <v>177</v>
      </c>
      <c r="BM152" s="24" t="s">
        <v>519</v>
      </c>
    </row>
    <row r="153" spans="2:65" s="12" customFormat="1" ht="13.5">
      <c r="B153" s="220"/>
      <c r="C153" s="221"/>
      <c r="D153" s="211" t="s">
        <v>257</v>
      </c>
      <c r="E153" s="222" t="s">
        <v>35</v>
      </c>
      <c r="F153" s="223" t="s">
        <v>1257</v>
      </c>
      <c r="G153" s="221"/>
      <c r="H153" s="224">
        <v>1</v>
      </c>
      <c r="I153" s="225"/>
      <c r="J153" s="221"/>
      <c r="K153" s="221"/>
      <c r="L153" s="226"/>
      <c r="M153" s="227"/>
      <c r="N153" s="228"/>
      <c r="O153" s="228"/>
      <c r="P153" s="228"/>
      <c r="Q153" s="228"/>
      <c r="R153" s="228"/>
      <c r="S153" s="228"/>
      <c r="T153" s="229"/>
      <c r="AT153" s="230" t="s">
        <v>257</v>
      </c>
      <c r="AU153" s="230" t="s">
        <v>87</v>
      </c>
      <c r="AV153" s="12" t="s">
        <v>89</v>
      </c>
      <c r="AW153" s="12" t="s">
        <v>42</v>
      </c>
      <c r="AX153" s="12" t="s">
        <v>79</v>
      </c>
      <c r="AY153" s="230" t="s">
        <v>146</v>
      </c>
    </row>
    <row r="154" spans="2:65" s="14" customFormat="1" ht="13.5">
      <c r="B154" s="242"/>
      <c r="C154" s="243"/>
      <c r="D154" s="211" t="s">
        <v>257</v>
      </c>
      <c r="E154" s="244" t="s">
        <v>35</v>
      </c>
      <c r="F154" s="245" t="s">
        <v>278</v>
      </c>
      <c r="G154" s="243"/>
      <c r="H154" s="246">
        <v>1</v>
      </c>
      <c r="I154" s="247"/>
      <c r="J154" s="243"/>
      <c r="K154" s="243"/>
      <c r="L154" s="248"/>
      <c r="M154" s="249"/>
      <c r="N154" s="250"/>
      <c r="O154" s="250"/>
      <c r="P154" s="250"/>
      <c r="Q154" s="250"/>
      <c r="R154" s="250"/>
      <c r="S154" s="250"/>
      <c r="T154" s="251"/>
      <c r="AT154" s="252" t="s">
        <v>257</v>
      </c>
      <c r="AU154" s="252" t="s">
        <v>87</v>
      </c>
      <c r="AV154" s="14" t="s">
        <v>151</v>
      </c>
      <c r="AW154" s="14" t="s">
        <v>42</v>
      </c>
      <c r="AX154" s="14" t="s">
        <v>87</v>
      </c>
      <c r="AY154" s="252" t="s">
        <v>146</v>
      </c>
    </row>
    <row r="155" spans="2:65" s="1" customFormat="1" ht="51" customHeight="1">
      <c r="B155" s="42"/>
      <c r="C155" s="184" t="s">
        <v>195</v>
      </c>
      <c r="D155" s="184" t="s">
        <v>147</v>
      </c>
      <c r="E155" s="185" t="s">
        <v>1278</v>
      </c>
      <c r="F155" s="186" t="s">
        <v>1279</v>
      </c>
      <c r="G155" s="187" t="s">
        <v>641</v>
      </c>
      <c r="H155" s="188">
        <v>1</v>
      </c>
      <c r="I155" s="189"/>
      <c r="J155" s="190">
        <f>ROUND(I155*H155,2)</f>
        <v>0</v>
      </c>
      <c r="K155" s="186" t="s">
        <v>35</v>
      </c>
      <c r="L155" s="62"/>
      <c r="M155" s="191" t="s">
        <v>35</v>
      </c>
      <c r="N155" s="192" t="s">
        <v>50</v>
      </c>
      <c r="O155" s="43"/>
      <c r="P155" s="193">
        <f>O155*H155</f>
        <v>0</v>
      </c>
      <c r="Q155" s="193">
        <v>0</v>
      </c>
      <c r="R155" s="193">
        <f>Q155*H155</f>
        <v>0</v>
      </c>
      <c r="S155" s="193">
        <v>0</v>
      </c>
      <c r="T155" s="194">
        <f>S155*H155</f>
        <v>0</v>
      </c>
      <c r="AR155" s="24" t="s">
        <v>177</v>
      </c>
      <c r="AT155" s="24" t="s">
        <v>147</v>
      </c>
      <c r="AU155" s="24" t="s">
        <v>87</v>
      </c>
      <c r="AY155" s="24" t="s">
        <v>146</v>
      </c>
      <c r="BE155" s="195">
        <f>IF(N155="základní",J155,0)</f>
        <v>0</v>
      </c>
      <c r="BF155" s="195">
        <f>IF(N155="snížená",J155,0)</f>
        <v>0</v>
      </c>
      <c r="BG155" s="195">
        <f>IF(N155="zákl. přenesená",J155,0)</f>
        <v>0</v>
      </c>
      <c r="BH155" s="195">
        <f>IF(N155="sníž. přenesená",J155,0)</f>
        <v>0</v>
      </c>
      <c r="BI155" s="195">
        <f>IF(N155="nulová",J155,0)</f>
        <v>0</v>
      </c>
      <c r="BJ155" s="24" t="s">
        <v>87</v>
      </c>
      <c r="BK155" s="195">
        <f>ROUND(I155*H155,2)</f>
        <v>0</v>
      </c>
      <c r="BL155" s="24" t="s">
        <v>177</v>
      </c>
      <c r="BM155" s="24" t="s">
        <v>549</v>
      </c>
    </row>
    <row r="156" spans="2:65" s="12" customFormat="1" ht="13.5">
      <c r="B156" s="220"/>
      <c r="C156" s="221"/>
      <c r="D156" s="211" t="s">
        <v>257</v>
      </c>
      <c r="E156" s="222" t="s">
        <v>35</v>
      </c>
      <c r="F156" s="223" t="s">
        <v>1280</v>
      </c>
      <c r="G156" s="221"/>
      <c r="H156" s="224">
        <v>1</v>
      </c>
      <c r="I156" s="225"/>
      <c r="J156" s="221"/>
      <c r="K156" s="221"/>
      <c r="L156" s="226"/>
      <c r="M156" s="227"/>
      <c r="N156" s="228"/>
      <c r="O156" s="228"/>
      <c r="P156" s="228"/>
      <c r="Q156" s="228"/>
      <c r="R156" s="228"/>
      <c r="S156" s="228"/>
      <c r="T156" s="229"/>
      <c r="AT156" s="230" t="s">
        <v>257</v>
      </c>
      <c r="AU156" s="230" t="s">
        <v>87</v>
      </c>
      <c r="AV156" s="12" t="s">
        <v>89</v>
      </c>
      <c r="AW156" s="12" t="s">
        <v>42</v>
      </c>
      <c r="AX156" s="12" t="s">
        <v>79</v>
      </c>
      <c r="AY156" s="230" t="s">
        <v>146</v>
      </c>
    </row>
    <row r="157" spans="2:65" s="14" customFormat="1" ht="13.5">
      <c r="B157" s="242"/>
      <c r="C157" s="243"/>
      <c r="D157" s="211" t="s">
        <v>257</v>
      </c>
      <c r="E157" s="244" t="s">
        <v>35</v>
      </c>
      <c r="F157" s="245" t="s">
        <v>278</v>
      </c>
      <c r="G157" s="243"/>
      <c r="H157" s="246">
        <v>1</v>
      </c>
      <c r="I157" s="247"/>
      <c r="J157" s="243"/>
      <c r="K157" s="243"/>
      <c r="L157" s="248"/>
      <c r="M157" s="249"/>
      <c r="N157" s="250"/>
      <c r="O157" s="250"/>
      <c r="P157" s="250"/>
      <c r="Q157" s="250"/>
      <c r="R157" s="250"/>
      <c r="S157" s="250"/>
      <c r="T157" s="251"/>
      <c r="AT157" s="252" t="s">
        <v>257</v>
      </c>
      <c r="AU157" s="252" t="s">
        <v>87</v>
      </c>
      <c r="AV157" s="14" t="s">
        <v>151</v>
      </c>
      <c r="AW157" s="14" t="s">
        <v>42</v>
      </c>
      <c r="AX157" s="14" t="s">
        <v>87</v>
      </c>
      <c r="AY157" s="252" t="s">
        <v>146</v>
      </c>
    </row>
    <row r="158" spans="2:65" s="1" customFormat="1" ht="51" customHeight="1">
      <c r="B158" s="42"/>
      <c r="C158" s="184" t="s">
        <v>413</v>
      </c>
      <c r="D158" s="184" t="s">
        <v>147</v>
      </c>
      <c r="E158" s="185" t="s">
        <v>1281</v>
      </c>
      <c r="F158" s="186" t="s">
        <v>1282</v>
      </c>
      <c r="G158" s="187" t="s">
        <v>641</v>
      </c>
      <c r="H158" s="188">
        <v>2</v>
      </c>
      <c r="I158" s="189"/>
      <c r="J158" s="190">
        <f>ROUND(I158*H158,2)</f>
        <v>0</v>
      </c>
      <c r="K158" s="186" t="s">
        <v>35</v>
      </c>
      <c r="L158" s="62"/>
      <c r="M158" s="191" t="s">
        <v>35</v>
      </c>
      <c r="N158" s="192" t="s">
        <v>50</v>
      </c>
      <c r="O158" s="43"/>
      <c r="P158" s="193">
        <f>O158*H158</f>
        <v>0</v>
      </c>
      <c r="Q158" s="193">
        <v>0</v>
      </c>
      <c r="R158" s="193">
        <f>Q158*H158</f>
        <v>0</v>
      </c>
      <c r="S158" s="193">
        <v>0</v>
      </c>
      <c r="T158" s="194">
        <f>S158*H158</f>
        <v>0</v>
      </c>
      <c r="AR158" s="24" t="s">
        <v>177</v>
      </c>
      <c r="AT158" s="24" t="s">
        <v>147</v>
      </c>
      <c r="AU158" s="24" t="s">
        <v>87</v>
      </c>
      <c r="AY158" s="24" t="s">
        <v>146</v>
      </c>
      <c r="BE158" s="195">
        <f>IF(N158="základní",J158,0)</f>
        <v>0</v>
      </c>
      <c r="BF158" s="195">
        <f>IF(N158="snížená",J158,0)</f>
        <v>0</v>
      </c>
      <c r="BG158" s="195">
        <f>IF(N158="zákl. přenesená",J158,0)</f>
        <v>0</v>
      </c>
      <c r="BH158" s="195">
        <f>IF(N158="sníž. přenesená",J158,0)</f>
        <v>0</v>
      </c>
      <c r="BI158" s="195">
        <f>IF(N158="nulová",J158,0)</f>
        <v>0</v>
      </c>
      <c r="BJ158" s="24" t="s">
        <v>87</v>
      </c>
      <c r="BK158" s="195">
        <f>ROUND(I158*H158,2)</f>
        <v>0</v>
      </c>
      <c r="BL158" s="24" t="s">
        <v>177</v>
      </c>
      <c r="BM158" s="24" t="s">
        <v>575</v>
      </c>
    </row>
    <row r="159" spans="2:65" s="12" customFormat="1" ht="13.5">
      <c r="B159" s="220"/>
      <c r="C159" s="221"/>
      <c r="D159" s="211" t="s">
        <v>257</v>
      </c>
      <c r="E159" s="222" t="s">
        <v>35</v>
      </c>
      <c r="F159" s="223" t="s">
        <v>1254</v>
      </c>
      <c r="G159" s="221"/>
      <c r="H159" s="224">
        <v>2</v>
      </c>
      <c r="I159" s="225"/>
      <c r="J159" s="221"/>
      <c r="K159" s="221"/>
      <c r="L159" s="226"/>
      <c r="M159" s="227"/>
      <c r="N159" s="228"/>
      <c r="O159" s="228"/>
      <c r="P159" s="228"/>
      <c r="Q159" s="228"/>
      <c r="R159" s="228"/>
      <c r="S159" s="228"/>
      <c r="T159" s="229"/>
      <c r="AT159" s="230" t="s">
        <v>257</v>
      </c>
      <c r="AU159" s="230" t="s">
        <v>87</v>
      </c>
      <c r="AV159" s="12" t="s">
        <v>89</v>
      </c>
      <c r="AW159" s="12" t="s">
        <v>42</v>
      </c>
      <c r="AX159" s="12" t="s">
        <v>79</v>
      </c>
      <c r="AY159" s="230" t="s">
        <v>146</v>
      </c>
    </row>
    <row r="160" spans="2:65" s="14" customFormat="1" ht="13.5">
      <c r="B160" s="242"/>
      <c r="C160" s="243"/>
      <c r="D160" s="211" t="s">
        <v>257</v>
      </c>
      <c r="E160" s="244" t="s">
        <v>35</v>
      </c>
      <c r="F160" s="245" t="s">
        <v>278</v>
      </c>
      <c r="G160" s="243"/>
      <c r="H160" s="246">
        <v>2</v>
      </c>
      <c r="I160" s="247"/>
      <c r="J160" s="243"/>
      <c r="K160" s="243"/>
      <c r="L160" s="248"/>
      <c r="M160" s="249"/>
      <c r="N160" s="250"/>
      <c r="O160" s="250"/>
      <c r="P160" s="250"/>
      <c r="Q160" s="250"/>
      <c r="R160" s="250"/>
      <c r="S160" s="250"/>
      <c r="T160" s="251"/>
      <c r="AT160" s="252" t="s">
        <v>257</v>
      </c>
      <c r="AU160" s="252" t="s">
        <v>87</v>
      </c>
      <c r="AV160" s="14" t="s">
        <v>151</v>
      </c>
      <c r="AW160" s="14" t="s">
        <v>42</v>
      </c>
      <c r="AX160" s="14" t="s">
        <v>87</v>
      </c>
      <c r="AY160" s="252" t="s">
        <v>146</v>
      </c>
    </row>
    <row r="161" spans="2:65" s="1" customFormat="1" ht="38.25" customHeight="1">
      <c r="B161" s="42"/>
      <c r="C161" s="184" t="s">
        <v>201</v>
      </c>
      <c r="D161" s="184" t="s">
        <v>147</v>
      </c>
      <c r="E161" s="185" t="s">
        <v>1283</v>
      </c>
      <c r="F161" s="186" t="s">
        <v>1284</v>
      </c>
      <c r="G161" s="187" t="s">
        <v>641</v>
      </c>
      <c r="H161" s="188">
        <v>1</v>
      </c>
      <c r="I161" s="189"/>
      <c r="J161" s="190">
        <f>ROUND(I161*H161,2)</f>
        <v>0</v>
      </c>
      <c r="K161" s="186" t="s">
        <v>35</v>
      </c>
      <c r="L161" s="62"/>
      <c r="M161" s="191" t="s">
        <v>35</v>
      </c>
      <c r="N161" s="192" t="s">
        <v>50</v>
      </c>
      <c r="O161" s="43"/>
      <c r="P161" s="193">
        <f>O161*H161</f>
        <v>0</v>
      </c>
      <c r="Q161" s="193">
        <v>0</v>
      </c>
      <c r="R161" s="193">
        <f>Q161*H161</f>
        <v>0</v>
      </c>
      <c r="S161" s="193">
        <v>0</v>
      </c>
      <c r="T161" s="194">
        <f>S161*H161</f>
        <v>0</v>
      </c>
      <c r="AR161" s="24" t="s">
        <v>177</v>
      </c>
      <c r="AT161" s="24" t="s">
        <v>147</v>
      </c>
      <c r="AU161" s="24" t="s">
        <v>87</v>
      </c>
      <c r="AY161" s="24" t="s">
        <v>146</v>
      </c>
      <c r="BE161" s="195">
        <f>IF(N161="základní",J161,0)</f>
        <v>0</v>
      </c>
      <c r="BF161" s="195">
        <f>IF(N161="snížená",J161,0)</f>
        <v>0</v>
      </c>
      <c r="BG161" s="195">
        <f>IF(N161="zákl. přenesená",J161,0)</f>
        <v>0</v>
      </c>
      <c r="BH161" s="195">
        <f>IF(N161="sníž. přenesená",J161,0)</f>
        <v>0</v>
      </c>
      <c r="BI161" s="195">
        <f>IF(N161="nulová",J161,0)</f>
        <v>0</v>
      </c>
      <c r="BJ161" s="24" t="s">
        <v>87</v>
      </c>
      <c r="BK161" s="195">
        <f>ROUND(I161*H161,2)</f>
        <v>0</v>
      </c>
      <c r="BL161" s="24" t="s">
        <v>177</v>
      </c>
      <c r="BM161" s="24" t="s">
        <v>583</v>
      </c>
    </row>
    <row r="162" spans="2:65" s="12" customFormat="1" ht="13.5">
      <c r="B162" s="220"/>
      <c r="C162" s="221"/>
      <c r="D162" s="211" t="s">
        <v>257</v>
      </c>
      <c r="E162" s="222" t="s">
        <v>35</v>
      </c>
      <c r="F162" s="223" t="s">
        <v>1280</v>
      </c>
      <c r="G162" s="221"/>
      <c r="H162" s="224">
        <v>1</v>
      </c>
      <c r="I162" s="225"/>
      <c r="J162" s="221"/>
      <c r="K162" s="221"/>
      <c r="L162" s="226"/>
      <c r="M162" s="227"/>
      <c r="N162" s="228"/>
      <c r="O162" s="228"/>
      <c r="P162" s="228"/>
      <c r="Q162" s="228"/>
      <c r="R162" s="228"/>
      <c r="S162" s="228"/>
      <c r="T162" s="229"/>
      <c r="AT162" s="230" t="s">
        <v>257</v>
      </c>
      <c r="AU162" s="230" t="s">
        <v>87</v>
      </c>
      <c r="AV162" s="12" t="s">
        <v>89</v>
      </c>
      <c r="AW162" s="12" t="s">
        <v>42</v>
      </c>
      <c r="AX162" s="12" t="s">
        <v>79</v>
      </c>
      <c r="AY162" s="230" t="s">
        <v>146</v>
      </c>
    </row>
    <row r="163" spans="2:65" s="14" customFormat="1" ht="13.5">
      <c r="B163" s="242"/>
      <c r="C163" s="243"/>
      <c r="D163" s="211" t="s">
        <v>257</v>
      </c>
      <c r="E163" s="244" t="s">
        <v>35</v>
      </c>
      <c r="F163" s="245" t="s">
        <v>278</v>
      </c>
      <c r="G163" s="243"/>
      <c r="H163" s="246">
        <v>1</v>
      </c>
      <c r="I163" s="247"/>
      <c r="J163" s="243"/>
      <c r="K163" s="243"/>
      <c r="L163" s="248"/>
      <c r="M163" s="249"/>
      <c r="N163" s="250"/>
      <c r="O163" s="250"/>
      <c r="P163" s="250"/>
      <c r="Q163" s="250"/>
      <c r="R163" s="250"/>
      <c r="S163" s="250"/>
      <c r="T163" s="251"/>
      <c r="AT163" s="252" t="s">
        <v>257</v>
      </c>
      <c r="AU163" s="252" t="s">
        <v>87</v>
      </c>
      <c r="AV163" s="14" t="s">
        <v>151</v>
      </c>
      <c r="AW163" s="14" t="s">
        <v>42</v>
      </c>
      <c r="AX163" s="14" t="s">
        <v>87</v>
      </c>
      <c r="AY163" s="252" t="s">
        <v>146</v>
      </c>
    </row>
    <row r="164" spans="2:65" s="1" customFormat="1" ht="38.25" customHeight="1">
      <c r="B164" s="42"/>
      <c r="C164" s="184" t="s">
        <v>422</v>
      </c>
      <c r="D164" s="184" t="s">
        <v>147</v>
      </c>
      <c r="E164" s="185" t="s">
        <v>1285</v>
      </c>
      <c r="F164" s="186" t="s">
        <v>1286</v>
      </c>
      <c r="G164" s="187" t="s">
        <v>641</v>
      </c>
      <c r="H164" s="188">
        <v>2</v>
      </c>
      <c r="I164" s="189"/>
      <c r="J164" s="190">
        <f>ROUND(I164*H164,2)</f>
        <v>0</v>
      </c>
      <c r="K164" s="186" t="s">
        <v>35</v>
      </c>
      <c r="L164" s="62"/>
      <c r="M164" s="191" t="s">
        <v>35</v>
      </c>
      <c r="N164" s="192" t="s">
        <v>50</v>
      </c>
      <c r="O164" s="43"/>
      <c r="P164" s="193">
        <f>O164*H164</f>
        <v>0</v>
      </c>
      <c r="Q164" s="193">
        <v>0</v>
      </c>
      <c r="R164" s="193">
        <f>Q164*H164</f>
        <v>0</v>
      </c>
      <c r="S164" s="193">
        <v>0</v>
      </c>
      <c r="T164" s="194">
        <f>S164*H164</f>
        <v>0</v>
      </c>
      <c r="AR164" s="24" t="s">
        <v>177</v>
      </c>
      <c r="AT164" s="24" t="s">
        <v>147</v>
      </c>
      <c r="AU164" s="24" t="s">
        <v>87</v>
      </c>
      <c r="AY164" s="24" t="s">
        <v>146</v>
      </c>
      <c r="BE164" s="195">
        <f>IF(N164="základní",J164,0)</f>
        <v>0</v>
      </c>
      <c r="BF164" s="195">
        <f>IF(N164="snížená",J164,0)</f>
        <v>0</v>
      </c>
      <c r="BG164" s="195">
        <f>IF(N164="zákl. přenesená",J164,0)</f>
        <v>0</v>
      </c>
      <c r="BH164" s="195">
        <f>IF(N164="sníž. přenesená",J164,0)</f>
        <v>0</v>
      </c>
      <c r="BI164" s="195">
        <f>IF(N164="nulová",J164,0)</f>
        <v>0</v>
      </c>
      <c r="BJ164" s="24" t="s">
        <v>87</v>
      </c>
      <c r="BK164" s="195">
        <f>ROUND(I164*H164,2)</f>
        <v>0</v>
      </c>
      <c r="BL164" s="24" t="s">
        <v>177</v>
      </c>
      <c r="BM164" s="24" t="s">
        <v>592</v>
      </c>
    </row>
    <row r="165" spans="2:65" s="12" customFormat="1" ht="13.5">
      <c r="B165" s="220"/>
      <c r="C165" s="221"/>
      <c r="D165" s="211" t="s">
        <v>257</v>
      </c>
      <c r="E165" s="222" t="s">
        <v>35</v>
      </c>
      <c r="F165" s="223" t="s">
        <v>1254</v>
      </c>
      <c r="G165" s="221"/>
      <c r="H165" s="224">
        <v>2</v>
      </c>
      <c r="I165" s="225"/>
      <c r="J165" s="221"/>
      <c r="K165" s="221"/>
      <c r="L165" s="226"/>
      <c r="M165" s="227"/>
      <c r="N165" s="228"/>
      <c r="O165" s="228"/>
      <c r="P165" s="228"/>
      <c r="Q165" s="228"/>
      <c r="R165" s="228"/>
      <c r="S165" s="228"/>
      <c r="T165" s="229"/>
      <c r="AT165" s="230" t="s">
        <v>257</v>
      </c>
      <c r="AU165" s="230" t="s">
        <v>87</v>
      </c>
      <c r="AV165" s="12" t="s">
        <v>89</v>
      </c>
      <c r="AW165" s="12" t="s">
        <v>42</v>
      </c>
      <c r="AX165" s="12" t="s">
        <v>79</v>
      </c>
      <c r="AY165" s="230" t="s">
        <v>146</v>
      </c>
    </row>
    <row r="166" spans="2:65" s="14" customFormat="1" ht="13.5">
      <c r="B166" s="242"/>
      <c r="C166" s="243"/>
      <c r="D166" s="211" t="s">
        <v>257</v>
      </c>
      <c r="E166" s="244" t="s">
        <v>35</v>
      </c>
      <c r="F166" s="245" t="s">
        <v>278</v>
      </c>
      <c r="G166" s="243"/>
      <c r="H166" s="246">
        <v>2</v>
      </c>
      <c r="I166" s="247"/>
      <c r="J166" s="243"/>
      <c r="K166" s="243"/>
      <c r="L166" s="248"/>
      <c r="M166" s="249"/>
      <c r="N166" s="250"/>
      <c r="O166" s="250"/>
      <c r="P166" s="250"/>
      <c r="Q166" s="250"/>
      <c r="R166" s="250"/>
      <c r="S166" s="250"/>
      <c r="T166" s="251"/>
      <c r="AT166" s="252" t="s">
        <v>257</v>
      </c>
      <c r="AU166" s="252" t="s">
        <v>87</v>
      </c>
      <c r="AV166" s="14" t="s">
        <v>151</v>
      </c>
      <c r="AW166" s="14" t="s">
        <v>42</v>
      </c>
      <c r="AX166" s="14" t="s">
        <v>87</v>
      </c>
      <c r="AY166" s="252" t="s">
        <v>146</v>
      </c>
    </row>
    <row r="167" spans="2:65" s="1" customFormat="1" ht="25.5" customHeight="1">
      <c r="B167" s="42"/>
      <c r="C167" s="184" t="s">
        <v>204</v>
      </c>
      <c r="D167" s="184" t="s">
        <v>147</v>
      </c>
      <c r="E167" s="185" t="s">
        <v>1287</v>
      </c>
      <c r="F167" s="186" t="s">
        <v>1288</v>
      </c>
      <c r="G167" s="187" t="s">
        <v>641</v>
      </c>
      <c r="H167" s="188">
        <v>1</v>
      </c>
      <c r="I167" s="189"/>
      <c r="J167" s="190">
        <f>ROUND(I167*H167,2)</f>
        <v>0</v>
      </c>
      <c r="K167" s="186" t="s">
        <v>35</v>
      </c>
      <c r="L167" s="62"/>
      <c r="M167" s="191" t="s">
        <v>35</v>
      </c>
      <c r="N167" s="192" t="s">
        <v>50</v>
      </c>
      <c r="O167" s="43"/>
      <c r="P167" s="193">
        <f>O167*H167</f>
        <v>0</v>
      </c>
      <c r="Q167" s="193">
        <v>0</v>
      </c>
      <c r="R167" s="193">
        <f>Q167*H167</f>
        <v>0</v>
      </c>
      <c r="S167" s="193">
        <v>0</v>
      </c>
      <c r="T167" s="194">
        <f>S167*H167</f>
        <v>0</v>
      </c>
      <c r="AR167" s="24" t="s">
        <v>177</v>
      </c>
      <c r="AT167" s="24" t="s">
        <v>147</v>
      </c>
      <c r="AU167" s="24" t="s">
        <v>87</v>
      </c>
      <c r="AY167" s="24" t="s">
        <v>146</v>
      </c>
      <c r="BE167" s="195">
        <f>IF(N167="základní",J167,0)</f>
        <v>0</v>
      </c>
      <c r="BF167" s="195">
        <f>IF(N167="snížená",J167,0)</f>
        <v>0</v>
      </c>
      <c r="BG167" s="195">
        <f>IF(N167="zákl. přenesená",J167,0)</f>
        <v>0</v>
      </c>
      <c r="BH167" s="195">
        <f>IF(N167="sníž. přenesená",J167,0)</f>
        <v>0</v>
      </c>
      <c r="BI167" s="195">
        <f>IF(N167="nulová",J167,0)</f>
        <v>0</v>
      </c>
      <c r="BJ167" s="24" t="s">
        <v>87</v>
      </c>
      <c r="BK167" s="195">
        <f>ROUND(I167*H167,2)</f>
        <v>0</v>
      </c>
      <c r="BL167" s="24" t="s">
        <v>177</v>
      </c>
      <c r="BM167" s="24" t="s">
        <v>600</v>
      </c>
    </row>
    <row r="168" spans="2:65" s="12" customFormat="1" ht="13.5">
      <c r="B168" s="220"/>
      <c r="C168" s="221"/>
      <c r="D168" s="211" t="s">
        <v>257</v>
      </c>
      <c r="E168" s="222" t="s">
        <v>35</v>
      </c>
      <c r="F168" s="223" t="s">
        <v>1280</v>
      </c>
      <c r="G168" s="221"/>
      <c r="H168" s="224">
        <v>1</v>
      </c>
      <c r="I168" s="225"/>
      <c r="J168" s="221"/>
      <c r="K168" s="221"/>
      <c r="L168" s="226"/>
      <c r="M168" s="227"/>
      <c r="N168" s="228"/>
      <c r="O168" s="228"/>
      <c r="P168" s="228"/>
      <c r="Q168" s="228"/>
      <c r="R168" s="228"/>
      <c r="S168" s="228"/>
      <c r="T168" s="229"/>
      <c r="AT168" s="230" t="s">
        <v>257</v>
      </c>
      <c r="AU168" s="230" t="s">
        <v>87</v>
      </c>
      <c r="AV168" s="12" t="s">
        <v>89</v>
      </c>
      <c r="AW168" s="12" t="s">
        <v>42</v>
      </c>
      <c r="AX168" s="12" t="s">
        <v>79</v>
      </c>
      <c r="AY168" s="230" t="s">
        <v>146</v>
      </c>
    </row>
    <row r="169" spans="2:65" s="14" customFormat="1" ht="13.5">
      <c r="B169" s="242"/>
      <c r="C169" s="243"/>
      <c r="D169" s="211" t="s">
        <v>257</v>
      </c>
      <c r="E169" s="244" t="s">
        <v>35</v>
      </c>
      <c r="F169" s="245" t="s">
        <v>278</v>
      </c>
      <c r="G169" s="243"/>
      <c r="H169" s="246">
        <v>1</v>
      </c>
      <c r="I169" s="247"/>
      <c r="J169" s="243"/>
      <c r="K169" s="243"/>
      <c r="L169" s="248"/>
      <c r="M169" s="249"/>
      <c r="N169" s="250"/>
      <c r="O169" s="250"/>
      <c r="P169" s="250"/>
      <c r="Q169" s="250"/>
      <c r="R169" s="250"/>
      <c r="S169" s="250"/>
      <c r="T169" s="251"/>
      <c r="AT169" s="252" t="s">
        <v>257</v>
      </c>
      <c r="AU169" s="252" t="s">
        <v>87</v>
      </c>
      <c r="AV169" s="14" t="s">
        <v>151</v>
      </c>
      <c r="AW169" s="14" t="s">
        <v>42</v>
      </c>
      <c r="AX169" s="14" t="s">
        <v>87</v>
      </c>
      <c r="AY169" s="252" t="s">
        <v>146</v>
      </c>
    </row>
    <row r="170" spans="2:65" s="1" customFormat="1" ht="25.5" customHeight="1">
      <c r="B170" s="42"/>
      <c r="C170" s="184" t="s">
        <v>430</v>
      </c>
      <c r="D170" s="184" t="s">
        <v>147</v>
      </c>
      <c r="E170" s="185" t="s">
        <v>1289</v>
      </c>
      <c r="F170" s="186" t="s">
        <v>1290</v>
      </c>
      <c r="G170" s="187" t="s">
        <v>641</v>
      </c>
      <c r="H170" s="188">
        <v>1</v>
      </c>
      <c r="I170" s="189"/>
      <c r="J170" s="190">
        <f>ROUND(I170*H170,2)</f>
        <v>0</v>
      </c>
      <c r="K170" s="186" t="s">
        <v>35</v>
      </c>
      <c r="L170" s="62"/>
      <c r="M170" s="191" t="s">
        <v>35</v>
      </c>
      <c r="N170" s="192" t="s">
        <v>50</v>
      </c>
      <c r="O170" s="43"/>
      <c r="P170" s="193">
        <f>O170*H170</f>
        <v>0</v>
      </c>
      <c r="Q170" s="193">
        <v>0</v>
      </c>
      <c r="R170" s="193">
        <f>Q170*H170</f>
        <v>0</v>
      </c>
      <c r="S170" s="193">
        <v>0</v>
      </c>
      <c r="T170" s="194">
        <f>S170*H170</f>
        <v>0</v>
      </c>
      <c r="AR170" s="24" t="s">
        <v>177</v>
      </c>
      <c r="AT170" s="24" t="s">
        <v>147</v>
      </c>
      <c r="AU170" s="24" t="s">
        <v>87</v>
      </c>
      <c r="AY170" s="24" t="s">
        <v>146</v>
      </c>
      <c r="BE170" s="195">
        <f>IF(N170="základní",J170,0)</f>
        <v>0</v>
      </c>
      <c r="BF170" s="195">
        <f>IF(N170="snížená",J170,0)</f>
        <v>0</v>
      </c>
      <c r="BG170" s="195">
        <f>IF(N170="zákl. přenesená",J170,0)</f>
        <v>0</v>
      </c>
      <c r="BH170" s="195">
        <f>IF(N170="sníž. přenesená",J170,0)</f>
        <v>0</v>
      </c>
      <c r="BI170" s="195">
        <f>IF(N170="nulová",J170,0)</f>
        <v>0</v>
      </c>
      <c r="BJ170" s="24" t="s">
        <v>87</v>
      </c>
      <c r="BK170" s="195">
        <f>ROUND(I170*H170,2)</f>
        <v>0</v>
      </c>
      <c r="BL170" s="24" t="s">
        <v>177</v>
      </c>
      <c r="BM170" s="24" t="s">
        <v>609</v>
      </c>
    </row>
    <row r="171" spans="2:65" s="12" customFormat="1" ht="13.5">
      <c r="B171" s="220"/>
      <c r="C171" s="221"/>
      <c r="D171" s="211" t="s">
        <v>257</v>
      </c>
      <c r="E171" s="222" t="s">
        <v>35</v>
      </c>
      <c r="F171" s="223" t="s">
        <v>1280</v>
      </c>
      <c r="G171" s="221"/>
      <c r="H171" s="224">
        <v>1</v>
      </c>
      <c r="I171" s="225"/>
      <c r="J171" s="221"/>
      <c r="K171" s="221"/>
      <c r="L171" s="226"/>
      <c r="M171" s="227"/>
      <c r="N171" s="228"/>
      <c r="O171" s="228"/>
      <c r="P171" s="228"/>
      <c r="Q171" s="228"/>
      <c r="R171" s="228"/>
      <c r="S171" s="228"/>
      <c r="T171" s="229"/>
      <c r="AT171" s="230" t="s">
        <v>257</v>
      </c>
      <c r="AU171" s="230" t="s">
        <v>87</v>
      </c>
      <c r="AV171" s="12" t="s">
        <v>89</v>
      </c>
      <c r="AW171" s="12" t="s">
        <v>42</v>
      </c>
      <c r="AX171" s="12" t="s">
        <v>79</v>
      </c>
      <c r="AY171" s="230" t="s">
        <v>146</v>
      </c>
    </row>
    <row r="172" spans="2:65" s="14" customFormat="1" ht="13.5">
      <c r="B172" s="242"/>
      <c r="C172" s="243"/>
      <c r="D172" s="211" t="s">
        <v>257</v>
      </c>
      <c r="E172" s="244" t="s">
        <v>35</v>
      </c>
      <c r="F172" s="245" t="s">
        <v>278</v>
      </c>
      <c r="G172" s="243"/>
      <c r="H172" s="246">
        <v>1</v>
      </c>
      <c r="I172" s="247"/>
      <c r="J172" s="243"/>
      <c r="K172" s="243"/>
      <c r="L172" s="248"/>
      <c r="M172" s="249"/>
      <c r="N172" s="250"/>
      <c r="O172" s="250"/>
      <c r="P172" s="250"/>
      <c r="Q172" s="250"/>
      <c r="R172" s="250"/>
      <c r="S172" s="250"/>
      <c r="T172" s="251"/>
      <c r="AT172" s="252" t="s">
        <v>257</v>
      </c>
      <c r="AU172" s="252" t="s">
        <v>87</v>
      </c>
      <c r="AV172" s="14" t="s">
        <v>151</v>
      </c>
      <c r="AW172" s="14" t="s">
        <v>42</v>
      </c>
      <c r="AX172" s="14" t="s">
        <v>87</v>
      </c>
      <c r="AY172" s="252" t="s">
        <v>146</v>
      </c>
    </row>
    <row r="173" spans="2:65" s="1" customFormat="1" ht="16.5" customHeight="1">
      <c r="B173" s="42"/>
      <c r="C173" s="184" t="s">
        <v>208</v>
      </c>
      <c r="D173" s="184" t="s">
        <v>147</v>
      </c>
      <c r="E173" s="185" t="s">
        <v>1291</v>
      </c>
      <c r="F173" s="186" t="s">
        <v>1292</v>
      </c>
      <c r="G173" s="187" t="s">
        <v>641</v>
      </c>
      <c r="H173" s="188">
        <v>6</v>
      </c>
      <c r="I173" s="189"/>
      <c r="J173" s="190">
        <f>ROUND(I173*H173,2)</f>
        <v>0</v>
      </c>
      <c r="K173" s="186" t="s">
        <v>35</v>
      </c>
      <c r="L173" s="62"/>
      <c r="M173" s="191" t="s">
        <v>35</v>
      </c>
      <c r="N173" s="192" t="s">
        <v>50</v>
      </c>
      <c r="O173" s="43"/>
      <c r="P173" s="193">
        <f>O173*H173</f>
        <v>0</v>
      </c>
      <c r="Q173" s="193">
        <v>0</v>
      </c>
      <c r="R173" s="193">
        <f>Q173*H173</f>
        <v>0</v>
      </c>
      <c r="S173" s="193">
        <v>0</v>
      </c>
      <c r="T173" s="194">
        <f>S173*H173</f>
        <v>0</v>
      </c>
      <c r="AR173" s="24" t="s">
        <v>177</v>
      </c>
      <c r="AT173" s="24" t="s">
        <v>147</v>
      </c>
      <c r="AU173" s="24" t="s">
        <v>87</v>
      </c>
      <c r="AY173" s="24" t="s">
        <v>146</v>
      </c>
      <c r="BE173" s="195">
        <f>IF(N173="základní",J173,0)</f>
        <v>0</v>
      </c>
      <c r="BF173" s="195">
        <f>IF(N173="snížená",J173,0)</f>
        <v>0</v>
      </c>
      <c r="BG173" s="195">
        <f>IF(N173="zákl. přenesená",J173,0)</f>
        <v>0</v>
      </c>
      <c r="BH173" s="195">
        <f>IF(N173="sníž. přenesená",J173,0)</f>
        <v>0</v>
      </c>
      <c r="BI173" s="195">
        <f>IF(N173="nulová",J173,0)</f>
        <v>0</v>
      </c>
      <c r="BJ173" s="24" t="s">
        <v>87</v>
      </c>
      <c r="BK173" s="195">
        <f>ROUND(I173*H173,2)</f>
        <v>0</v>
      </c>
      <c r="BL173" s="24" t="s">
        <v>177</v>
      </c>
      <c r="BM173" s="24" t="s">
        <v>617</v>
      </c>
    </row>
    <row r="174" spans="2:65" s="12" customFormat="1" ht="13.5">
      <c r="B174" s="220"/>
      <c r="C174" s="221"/>
      <c r="D174" s="211" t="s">
        <v>257</v>
      </c>
      <c r="E174" s="222" t="s">
        <v>35</v>
      </c>
      <c r="F174" s="223" t="s">
        <v>1293</v>
      </c>
      <c r="G174" s="221"/>
      <c r="H174" s="224">
        <v>6</v>
      </c>
      <c r="I174" s="225"/>
      <c r="J174" s="221"/>
      <c r="K174" s="221"/>
      <c r="L174" s="226"/>
      <c r="M174" s="227"/>
      <c r="N174" s="228"/>
      <c r="O174" s="228"/>
      <c r="P174" s="228"/>
      <c r="Q174" s="228"/>
      <c r="R174" s="228"/>
      <c r="S174" s="228"/>
      <c r="T174" s="229"/>
      <c r="AT174" s="230" t="s">
        <v>257</v>
      </c>
      <c r="AU174" s="230" t="s">
        <v>87</v>
      </c>
      <c r="AV174" s="12" t="s">
        <v>89</v>
      </c>
      <c r="AW174" s="12" t="s">
        <v>42</v>
      </c>
      <c r="AX174" s="12" t="s">
        <v>79</v>
      </c>
      <c r="AY174" s="230" t="s">
        <v>146</v>
      </c>
    </row>
    <row r="175" spans="2:65" s="14" customFormat="1" ht="13.5">
      <c r="B175" s="242"/>
      <c r="C175" s="243"/>
      <c r="D175" s="211" t="s">
        <v>257</v>
      </c>
      <c r="E175" s="244" t="s">
        <v>35</v>
      </c>
      <c r="F175" s="245" t="s">
        <v>278</v>
      </c>
      <c r="G175" s="243"/>
      <c r="H175" s="246">
        <v>6</v>
      </c>
      <c r="I175" s="247"/>
      <c r="J175" s="243"/>
      <c r="K175" s="243"/>
      <c r="L175" s="248"/>
      <c r="M175" s="249"/>
      <c r="N175" s="250"/>
      <c r="O175" s="250"/>
      <c r="P175" s="250"/>
      <c r="Q175" s="250"/>
      <c r="R175" s="250"/>
      <c r="S175" s="250"/>
      <c r="T175" s="251"/>
      <c r="AT175" s="252" t="s">
        <v>257</v>
      </c>
      <c r="AU175" s="252" t="s">
        <v>87</v>
      </c>
      <c r="AV175" s="14" t="s">
        <v>151</v>
      </c>
      <c r="AW175" s="14" t="s">
        <v>42</v>
      </c>
      <c r="AX175" s="14" t="s">
        <v>87</v>
      </c>
      <c r="AY175" s="252" t="s">
        <v>146</v>
      </c>
    </row>
    <row r="176" spans="2:65" s="1" customFormat="1" ht="16.5" customHeight="1">
      <c r="B176" s="42"/>
      <c r="C176" s="184" t="s">
        <v>438</v>
      </c>
      <c r="D176" s="184" t="s">
        <v>147</v>
      </c>
      <c r="E176" s="185" t="s">
        <v>1294</v>
      </c>
      <c r="F176" s="186" t="s">
        <v>1295</v>
      </c>
      <c r="G176" s="187" t="s">
        <v>641</v>
      </c>
      <c r="H176" s="188">
        <v>3</v>
      </c>
      <c r="I176" s="189"/>
      <c r="J176" s="190">
        <f>ROUND(I176*H176,2)</f>
        <v>0</v>
      </c>
      <c r="K176" s="186" t="s">
        <v>35</v>
      </c>
      <c r="L176" s="62"/>
      <c r="M176" s="191" t="s">
        <v>35</v>
      </c>
      <c r="N176" s="192" t="s">
        <v>50</v>
      </c>
      <c r="O176" s="43"/>
      <c r="P176" s="193">
        <f>O176*H176</f>
        <v>0</v>
      </c>
      <c r="Q176" s="193">
        <v>0</v>
      </c>
      <c r="R176" s="193">
        <f>Q176*H176</f>
        <v>0</v>
      </c>
      <c r="S176" s="193">
        <v>0</v>
      </c>
      <c r="T176" s="194">
        <f>S176*H176</f>
        <v>0</v>
      </c>
      <c r="AR176" s="24" t="s">
        <v>177</v>
      </c>
      <c r="AT176" s="24" t="s">
        <v>147</v>
      </c>
      <c r="AU176" s="24" t="s">
        <v>87</v>
      </c>
      <c r="AY176" s="24" t="s">
        <v>146</v>
      </c>
      <c r="BE176" s="195">
        <f>IF(N176="základní",J176,0)</f>
        <v>0</v>
      </c>
      <c r="BF176" s="195">
        <f>IF(N176="snížená",J176,0)</f>
        <v>0</v>
      </c>
      <c r="BG176" s="195">
        <f>IF(N176="zákl. přenesená",J176,0)</f>
        <v>0</v>
      </c>
      <c r="BH176" s="195">
        <f>IF(N176="sníž. přenesená",J176,0)</f>
        <v>0</v>
      </c>
      <c r="BI176" s="195">
        <f>IF(N176="nulová",J176,0)</f>
        <v>0</v>
      </c>
      <c r="BJ176" s="24" t="s">
        <v>87</v>
      </c>
      <c r="BK176" s="195">
        <f>ROUND(I176*H176,2)</f>
        <v>0</v>
      </c>
      <c r="BL176" s="24" t="s">
        <v>177</v>
      </c>
      <c r="BM176" s="24" t="s">
        <v>625</v>
      </c>
    </row>
    <row r="177" spans="2:65" s="12" customFormat="1" ht="13.5">
      <c r="B177" s="220"/>
      <c r="C177" s="221"/>
      <c r="D177" s="211" t="s">
        <v>257</v>
      </c>
      <c r="E177" s="222" t="s">
        <v>35</v>
      </c>
      <c r="F177" s="223" t="s">
        <v>1296</v>
      </c>
      <c r="G177" s="221"/>
      <c r="H177" s="224">
        <v>3</v>
      </c>
      <c r="I177" s="225"/>
      <c r="J177" s="221"/>
      <c r="K177" s="221"/>
      <c r="L177" s="226"/>
      <c r="M177" s="227"/>
      <c r="N177" s="228"/>
      <c r="O177" s="228"/>
      <c r="P177" s="228"/>
      <c r="Q177" s="228"/>
      <c r="R177" s="228"/>
      <c r="S177" s="228"/>
      <c r="T177" s="229"/>
      <c r="AT177" s="230" t="s">
        <v>257</v>
      </c>
      <c r="AU177" s="230" t="s">
        <v>87</v>
      </c>
      <c r="AV177" s="12" t="s">
        <v>89</v>
      </c>
      <c r="AW177" s="12" t="s">
        <v>42</v>
      </c>
      <c r="AX177" s="12" t="s">
        <v>79</v>
      </c>
      <c r="AY177" s="230" t="s">
        <v>146</v>
      </c>
    </row>
    <row r="178" spans="2:65" s="14" customFormat="1" ht="13.5">
      <c r="B178" s="242"/>
      <c r="C178" s="243"/>
      <c r="D178" s="211" t="s">
        <v>257</v>
      </c>
      <c r="E178" s="244" t="s">
        <v>35</v>
      </c>
      <c r="F178" s="245" t="s">
        <v>278</v>
      </c>
      <c r="G178" s="243"/>
      <c r="H178" s="246">
        <v>3</v>
      </c>
      <c r="I178" s="247"/>
      <c r="J178" s="243"/>
      <c r="K178" s="243"/>
      <c r="L178" s="248"/>
      <c r="M178" s="249"/>
      <c r="N178" s="250"/>
      <c r="O178" s="250"/>
      <c r="P178" s="250"/>
      <c r="Q178" s="250"/>
      <c r="R178" s="250"/>
      <c r="S178" s="250"/>
      <c r="T178" s="251"/>
      <c r="AT178" s="252" t="s">
        <v>257</v>
      </c>
      <c r="AU178" s="252" t="s">
        <v>87</v>
      </c>
      <c r="AV178" s="14" t="s">
        <v>151</v>
      </c>
      <c r="AW178" s="14" t="s">
        <v>42</v>
      </c>
      <c r="AX178" s="14" t="s">
        <v>87</v>
      </c>
      <c r="AY178" s="252" t="s">
        <v>146</v>
      </c>
    </row>
    <row r="179" spans="2:65" s="1" customFormat="1" ht="16.5" customHeight="1">
      <c r="B179" s="42"/>
      <c r="C179" s="184" t="s">
        <v>211</v>
      </c>
      <c r="D179" s="184" t="s">
        <v>147</v>
      </c>
      <c r="E179" s="185" t="s">
        <v>1297</v>
      </c>
      <c r="F179" s="186" t="s">
        <v>1298</v>
      </c>
      <c r="G179" s="187" t="s">
        <v>641</v>
      </c>
      <c r="H179" s="188">
        <v>9</v>
      </c>
      <c r="I179" s="189"/>
      <c r="J179" s="190">
        <f>ROUND(I179*H179,2)</f>
        <v>0</v>
      </c>
      <c r="K179" s="186" t="s">
        <v>35</v>
      </c>
      <c r="L179" s="62"/>
      <c r="M179" s="191" t="s">
        <v>35</v>
      </c>
      <c r="N179" s="192" t="s">
        <v>50</v>
      </c>
      <c r="O179" s="43"/>
      <c r="P179" s="193">
        <f>O179*H179</f>
        <v>0</v>
      </c>
      <c r="Q179" s="193">
        <v>0</v>
      </c>
      <c r="R179" s="193">
        <f>Q179*H179</f>
        <v>0</v>
      </c>
      <c r="S179" s="193">
        <v>0</v>
      </c>
      <c r="T179" s="194">
        <f>S179*H179</f>
        <v>0</v>
      </c>
      <c r="AR179" s="24" t="s">
        <v>177</v>
      </c>
      <c r="AT179" s="24" t="s">
        <v>147</v>
      </c>
      <c r="AU179" s="24" t="s">
        <v>87</v>
      </c>
      <c r="AY179" s="24" t="s">
        <v>146</v>
      </c>
      <c r="BE179" s="195">
        <f>IF(N179="základní",J179,0)</f>
        <v>0</v>
      </c>
      <c r="BF179" s="195">
        <f>IF(N179="snížená",J179,0)</f>
        <v>0</v>
      </c>
      <c r="BG179" s="195">
        <f>IF(N179="zákl. přenesená",J179,0)</f>
        <v>0</v>
      </c>
      <c r="BH179" s="195">
        <f>IF(N179="sníž. přenesená",J179,0)</f>
        <v>0</v>
      </c>
      <c r="BI179" s="195">
        <f>IF(N179="nulová",J179,0)</f>
        <v>0</v>
      </c>
      <c r="BJ179" s="24" t="s">
        <v>87</v>
      </c>
      <c r="BK179" s="195">
        <f>ROUND(I179*H179,2)</f>
        <v>0</v>
      </c>
      <c r="BL179" s="24" t="s">
        <v>177</v>
      </c>
      <c r="BM179" s="24" t="s">
        <v>634</v>
      </c>
    </row>
    <row r="180" spans="2:65" s="12" customFormat="1" ht="13.5">
      <c r="B180" s="220"/>
      <c r="C180" s="221"/>
      <c r="D180" s="211" t="s">
        <v>257</v>
      </c>
      <c r="E180" s="222" t="s">
        <v>35</v>
      </c>
      <c r="F180" s="223" t="s">
        <v>1299</v>
      </c>
      <c r="G180" s="221"/>
      <c r="H180" s="224">
        <v>9</v>
      </c>
      <c r="I180" s="225"/>
      <c r="J180" s="221"/>
      <c r="K180" s="221"/>
      <c r="L180" s="226"/>
      <c r="M180" s="227"/>
      <c r="N180" s="228"/>
      <c r="O180" s="228"/>
      <c r="P180" s="228"/>
      <c r="Q180" s="228"/>
      <c r="R180" s="228"/>
      <c r="S180" s="228"/>
      <c r="T180" s="229"/>
      <c r="AT180" s="230" t="s">
        <v>257</v>
      </c>
      <c r="AU180" s="230" t="s">
        <v>87</v>
      </c>
      <c r="AV180" s="12" t="s">
        <v>89</v>
      </c>
      <c r="AW180" s="12" t="s">
        <v>42</v>
      </c>
      <c r="AX180" s="12" t="s">
        <v>79</v>
      </c>
      <c r="AY180" s="230" t="s">
        <v>146</v>
      </c>
    </row>
    <row r="181" spans="2:65" s="14" customFormat="1" ht="13.5">
      <c r="B181" s="242"/>
      <c r="C181" s="243"/>
      <c r="D181" s="211" t="s">
        <v>257</v>
      </c>
      <c r="E181" s="244" t="s">
        <v>35</v>
      </c>
      <c r="F181" s="245" t="s">
        <v>278</v>
      </c>
      <c r="G181" s="243"/>
      <c r="H181" s="246">
        <v>9</v>
      </c>
      <c r="I181" s="247"/>
      <c r="J181" s="243"/>
      <c r="K181" s="243"/>
      <c r="L181" s="248"/>
      <c r="M181" s="249"/>
      <c r="N181" s="250"/>
      <c r="O181" s="250"/>
      <c r="P181" s="250"/>
      <c r="Q181" s="250"/>
      <c r="R181" s="250"/>
      <c r="S181" s="250"/>
      <c r="T181" s="251"/>
      <c r="AT181" s="252" t="s">
        <v>257</v>
      </c>
      <c r="AU181" s="252" t="s">
        <v>87</v>
      </c>
      <c r="AV181" s="14" t="s">
        <v>151</v>
      </c>
      <c r="AW181" s="14" t="s">
        <v>42</v>
      </c>
      <c r="AX181" s="14" t="s">
        <v>87</v>
      </c>
      <c r="AY181" s="252" t="s">
        <v>146</v>
      </c>
    </row>
    <row r="182" spans="2:65" s="1" customFormat="1" ht="16.5" customHeight="1">
      <c r="B182" s="42"/>
      <c r="C182" s="184" t="s">
        <v>451</v>
      </c>
      <c r="D182" s="184" t="s">
        <v>147</v>
      </c>
      <c r="E182" s="185" t="s">
        <v>1300</v>
      </c>
      <c r="F182" s="186" t="s">
        <v>1301</v>
      </c>
      <c r="G182" s="187" t="s">
        <v>1213</v>
      </c>
      <c r="H182" s="188">
        <v>57.4</v>
      </c>
      <c r="I182" s="189"/>
      <c r="J182" s="190">
        <f>ROUND(I182*H182,2)</f>
        <v>0</v>
      </c>
      <c r="K182" s="186" t="s">
        <v>35</v>
      </c>
      <c r="L182" s="62"/>
      <c r="M182" s="191" t="s">
        <v>35</v>
      </c>
      <c r="N182" s="192" t="s">
        <v>50</v>
      </c>
      <c r="O182" s="43"/>
      <c r="P182" s="193">
        <f>O182*H182</f>
        <v>0</v>
      </c>
      <c r="Q182" s="193">
        <v>0</v>
      </c>
      <c r="R182" s="193">
        <f>Q182*H182</f>
        <v>0</v>
      </c>
      <c r="S182" s="193">
        <v>0</v>
      </c>
      <c r="T182" s="194">
        <f>S182*H182</f>
        <v>0</v>
      </c>
      <c r="AR182" s="24" t="s">
        <v>177</v>
      </c>
      <c r="AT182" s="24" t="s">
        <v>147</v>
      </c>
      <c r="AU182" s="24" t="s">
        <v>87</v>
      </c>
      <c r="AY182" s="24" t="s">
        <v>146</v>
      </c>
      <c r="BE182" s="195">
        <f>IF(N182="základní",J182,0)</f>
        <v>0</v>
      </c>
      <c r="BF182" s="195">
        <f>IF(N182="snížená",J182,0)</f>
        <v>0</v>
      </c>
      <c r="BG182" s="195">
        <f>IF(N182="zákl. přenesená",J182,0)</f>
        <v>0</v>
      </c>
      <c r="BH182" s="195">
        <f>IF(N182="sníž. přenesená",J182,0)</f>
        <v>0</v>
      </c>
      <c r="BI182" s="195">
        <f>IF(N182="nulová",J182,0)</f>
        <v>0</v>
      </c>
      <c r="BJ182" s="24" t="s">
        <v>87</v>
      </c>
      <c r="BK182" s="195">
        <f>ROUND(I182*H182,2)</f>
        <v>0</v>
      </c>
      <c r="BL182" s="24" t="s">
        <v>177</v>
      </c>
      <c r="BM182" s="24" t="s">
        <v>643</v>
      </c>
    </row>
    <row r="183" spans="2:65" s="12" customFormat="1" ht="13.5">
      <c r="B183" s="220"/>
      <c r="C183" s="221"/>
      <c r="D183" s="211" t="s">
        <v>257</v>
      </c>
      <c r="E183" s="222" t="s">
        <v>35</v>
      </c>
      <c r="F183" s="223" t="s">
        <v>1302</v>
      </c>
      <c r="G183" s="221"/>
      <c r="H183" s="224">
        <v>36.5</v>
      </c>
      <c r="I183" s="225"/>
      <c r="J183" s="221"/>
      <c r="K183" s="221"/>
      <c r="L183" s="226"/>
      <c r="M183" s="227"/>
      <c r="N183" s="228"/>
      <c r="O183" s="228"/>
      <c r="P183" s="228"/>
      <c r="Q183" s="228"/>
      <c r="R183" s="228"/>
      <c r="S183" s="228"/>
      <c r="T183" s="229"/>
      <c r="AT183" s="230" t="s">
        <v>257</v>
      </c>
      <c r="AU183" s="230" t="s">
        <v>87</v>
      </c>
      <c r="AV183" s="12" t="s">
        <v>89</v>
      </c>
      <c r="AW183" s="12" t="s">
        <v>42</v>
      </c>
      <c r="AX183" s="12" t="s">
        <v>79</v>
      </c>
      <c r="AY183" s="230" t="s">
        <v>146</v>
      </c>
    </row>
    <row r="184" spans="2:65" s="12" customFormat="1" ht="13.5">
      <c r="B184" s="220"/>
      <c r="C184" s="221"/>
      <c r="D184" s="211" t="s">
        <v>257</v>
      </c>
      <c r="E184" s="222" t="s">
        <v>35</v>
      </c>
      <c r="F184" s="223" t="s">
        <v>1303</v>
      </c>
      <c r="G184" s="221"/>
      <c r="H184" s="224">
        <v>20.9</v>
      </c>
      <c r="I184" s="225"/>
      <c r="J184" s="221"/>
      <c r="K184" s="221"/>
      <c r="L184" s="226"/>
      <c r="M184" s="227"/>
      <c r="N184" s="228"/>
      <c r="O184" s="228"/>
      <c r="P184" s="228"/>
      <c r="Q184" s="228"/>
      <c r="R184" s="228"/>
      <c r="S184" s="228"/>
      <c r="T184" s="229"/>
      <c r="AT184" s="230" t="s">
        <v>257</v>
      </c>
      <c r="AU184" s="230" t="s">
        <v>87</v>
      </c>
      <c r="AV184" s="12" t="s">
        <v>89</v>
      </c>
      <c r="AW184" s="12" t="s">
        <v>42</v>
      </c>
      <c r="AX184" s="12" t="s">
        <v>79</v>
      </c>
      <c r="AY184" s="230" t="s">
        <v>146</v>
      </c>
    </row>
    <row r="185" spans="2:65" s="14" customFormat="1" ht="13.5">
      <c r="B185" s="242"/>
      <c r="C185" s="243"/>
      <c r="D185" s="211" t="s">
        <v>257</v>
      </c>
      <c r="E185" s="244" t="s">
        <v>35</v>
      </c>
      <c r="F185" s="245" t="s">
        <v>278</v>
      </c>
      <c r="G185" s="243"/>
      <c r="H185" s="246">
        <v>57.4</v>
      </c>
      <c r="I185" s="247"/>
      <c r="J185" s="243"/>
      <c r="K185" s="243"/>
      <c r="L185" s="248"/>
      <c r="M185" s="249"/>
      <c r="N185" s="250"/>
      <c r="O185" s="250"/>
      <c r="P185" s="250"/>
      <c r="Q185" s="250"/>
      <c r="R185" s="250"/>
      <c r="S185" s="250"/>
      <c r="T185" s="251"/>
      <c r="AT185" s="252" t="s">
        <v>257</v>
      </c>
      <c r="AU185" s="252" t="s">
        <v>87</v>
      </c>
      <c r="AV185" s="14" t="s">
        <v>151</v>
      </c>
      <c r="AW185" s="14" t="s">
        <v>42</v>
      </c>
      <c r="AX185" s="14" t="s">
        <v>87</v>
      </c>
      <c r="AY185" s="252" t="s">
        <v>146</v>
      </c>
    </row>
    <row r="186" spans="2:65" s="1" customFormat="1" ht="25.5" customHeight="1">
      <c r="B186" s="42"/>
      <c r="C186" s="184" t="s">
        <v>217</v>
      </c>
      <c r="D186" s="184" t="s">
        <v>147</v>
      </c>
      <c r="E186" s="185" t="s">
        <v>1304</v>
      </c>
      <c r="F186" s="186" t="s">
        <v>1305</v>
      </c>
      <c r="G186" s="187" t="s">
        <v>1213</v>
      </c>
      <c r="H186" s="188">
        <v>5.6</v>
      </c>
      <c r="I186" s="189"/>
      <c r="J186" s="190">
        <f>ROUND(I186*H186,2)</f>
        <v>0</v>
      </c>
      <c r="K186" s="186" t="s">
        <v>35</v>
      </c>
      <c r="L186" s="62"/>
      <c r="M186" s="191" t="s">
        <v>35</v>
      </c>
      <c r="N186" s="192" t="s">
        <v>50</v>
      </c>
      <c r="O186" s="43"/>
      <c r="P186" s="193">
        <f>O186*H186</f>
        <v>0</v>
      </c>
      <c r="Q186" s="193">
        <v>0</v>
      </c>
      <c r="R186" s="193">
        <f>Q186*H186</f>
        <v>0</v>
      </c>
      <c r="S186" s="193">
        <v>0</v>
      </c>
      <c r="T186" s="194">
        <f>S186*H186</f>
        <v>0</v>
      </c>
      <c r="AR186" s="24" t="s">
        <v>177</v>
      </c>
      <c r="AT186" s="24" t="s">
        <v>147</v>
      </c>
      <c r="AU186" s="24" t="s">
        <v>87</v>
      </c>
      <c r="AY186" s="24" t="s">
        <v>146</v>
      </c>
      <c r="BE186" s="195">
        <f>IF(N186="základní",J186,0)</f>
        <v>0</v>
      </c>
      <c r="BF186" s="195">
        <f>IF(N186="snížená",J186,0)</f>
        <v>0</v>
      </c>
      <c r="BG186" s="195">
        <f>IF(N186="zákl. přenesená",J186,0)</f>
        <v>0</v>
      </c>
      <c r="BH186" s="195">
        <f>IF(N186="sníž. přenesená",J186,0)</f>
        <v>0</v>
      </c>
      <c r="BI186" s="195">
        <f>IF(N186="nulová",J186,0)</f>
        <v>0</v>
      </c>
      <c r="BJ186" s="24" t="s">
        <v>87</v>
      </c>
      <c r="BK186" s="195">
        <f>ROUND(I186*H186,2)</f>
        <v>0</v>
      </c>
      <c r="BL186" s="24" t="s">
        <v>177</v>
      </c>
      <c r="BM186" s="24" t="s">
        <v>651</v>
      </c>
    </row>
    <row r="187" spans="2:65" s="12" customFormat="1" ht="13.5">
      <c r="B187" s="220"/>
      <c r="C187" s="221"/>
      <c r="D187" s="211" t="s">
        <v>257</v>
      </c>
      <c r="E187" s="222" t="s">
        <v>35</v>
      </c>
      <c r="F187" s="223" t="s">
        <v>1306</v>
      </c>
      <c r="G187" s="221"/>
      <c r="H187" s="224">
        <v>5.6</v>
      </c>
      <c r="I187" s="225"/>
      <c r="J187" s="221"/>
      <c r="K187" s="221"/>
      <c r="L187" s="226"/>
      <c r="M187" s="227"/>
      <c r="N187" s="228"/>
      <c r="O187" s="228"/>
      <c r="P187" s="228"/>
      <c r="Q187" s="228"/>
      <c r="R187" s="228"/>
      <c r="S187" s="228"/>
      <c r="T187" s="229"/>
      <c r="AT187" s="230" t="s">
        <v>257</v>
      </c>
      <c r="AU187" s="230" t="s">
        <v>87</v>
      </c>
      <c r="AV187" s="12" t="s">
        <v>89</v>
      </c>
      <c r="AW187" s="12" t="s">
        <v>42</v>
      </c>
      <c r="AX187" s="12" t="s">
        <v>79</v>
      </c>
      <c r="AY187" s="230" t="s">
        <v>146</v>
      </c>
    </row>
    <row r="188" spans="2:65" s="14" customFormat="1" ht="13.5">
      <c r="B188" s="242"/>
      <c r="C188" s="243"/>
      <c r="D188" s="211" t="s">
        <v>257</v>
      </c>
      <c r="E188" s="244" t="s">
        <v>35</v>
      </c>
      <c r="F188" s="245" t="s">
        <v>278</v>
      </c>
      <c r="G188" s="243"/>
      <c r="H188" s="246">
        <v>5.6</v>
      </c>
      <c r="I188" s="247"/>
      <c r="J188" s="243"/>
      <c r="K188" s="243"/>
      <c r="L188" s="248"/>
      <c r="M188" s="249"/>
      <c r="N188" s="250"/>
      <c r="O188" s="250"/>
      <c r="P188" s="250"/>
      <c r="Q188" s="250"/>
      <c r="R188" s="250"/>
      <c r="S188" s="250"/>
      <c r="T188" s="251"/>
      <c r="AT188" s="252" t="s">
        <v>257</v>
      </c>
      <c r="AU188" s="252" t="s">
        <v>87</v>
      </c>
      <c r="AV188" s="14" t="s">
        <v>151</v>
      </c>
      <c r="AW188" s="14" t="s">
        <v>42</v>
      </c>
      <c r="AX188" s="14" t="s">
        <v>87</v>
      </c>
      <c r="AY188" s="252" t="s">
        <v>146</v>
      </c>
    </row>
    <row r="189" spans="2:65" s="1" customFormat="1" ht="25.5" customHeight="1">
      <c r="B189" s="42"/>
      <c r="C189" s="184" t="s">
        <v>462</v>
      </c>
      <c r="D189" s="184" t="s">
        <v>147</v>
      </c>
      <c r="E189" s="185" t="s">
        <v>1307</v>
      </c>
      <c r="F189" s="186" t="s">
        <v>1308</v>
      </c>
      <c r="G189" s="187" t="s">
        <v>1213</v>
      </c>
      <c r="H189" s="188">
        <v>1.8</v>
      </c>
      <c r="I189" s="189"/>
      <c r="J189" s="190">
        <f>ROUND(I189*H189,2)</f>
        <v>0</v>
      </c>
      <c r="K189" s="186" t="s">
        <v>35</v>
      </c>
      <c r="L189" s="62"/>
      <c r="M189" s="191" t="s">
        <v>35</v>
      </c>
      <c r="N189" s="192" t="s">
        <v>50</v>
      </c>
      <c r="O189" s="43"/>
      <c r="P189" s="193">
        <f>O189*H189</f>
        <v>0</v>
      </c>
      <c r="Q189" s="193">
        <v>0</v>
      </c>
      <c r="R189" s="193">
        <f>Q189*H189</f>
        <v>0</v>
      </c>
      <c r="S189" s="193">
        <v>0</v>
      </c>
      <c r="T189" s="194">
        <f>S189*H189</f>
        <v>0</v>
      </c>
      <c r="AR189" s="24" t="s">
        <v>177</v>
      </c>
      <c r="AT189" s="24" t="s">
        <v>147</v>
      </c>
      <c r="AU189" s="24" t="s">
        <v>87</v>
      </c>
      <c r="AY189" s="24" t="s">
        <v>146</v>
      </c>
      <c r="BE189" s="195">
        <f>IF(N189="základní",J189,0)</f>
        <v>0</v>
      </c>
      <c r="BF189" s="195">
        <f>IF(N189="snížená",J189,0)</f>
        <v>0</v>
      </c>
      <c r="BG189" s="195">
        <f>IF(N189="zákl. přenesená",J189,0)</f>
        <v>0</v>
      </c>
      <c r="BH189" s="195">
        <f>IF(N189="sníž. přenesená",J189,0)</f>
        <v>0</v>
      </c>
      <c r="BI189" s="195">
        <f>IF(N189="nulová",J189,0)</f>
        <v>0</v>
      </c>
      <c r="BJ189" s="24" t="s">
        <v>87</v>
      </c>
      <c r="BK189" s="195">
        <f>ROUND(I189*H189,2)</f>
        <v>0</v>
      </c>
      <c r="BL189" s="24" t="s">
        <v>177</v>
      </c>
      <c r="BM189" s="24" t="s">
        <v>659</v>
      </c>
    </row>
    <row r="190" spans="2:65" s="12" customFormat="1" ht="13.5">
      <c r="B190" s="220"/>
      <c r="C190" s="221"/>
      <c r="D190" s="211" t="s">
        <v>257</v>
      </c>
      <c r="E190" s="222" t="s">
        <v>35</v>
      </c>
      <c r="F190" s="223" t="s">
        <v>1309</v>
      </c>
      <c r="G190" s="221"/>
      <c r="H190" s="224">
        <v>1.8</v>
      </c>
      <c r="I190" s="225"/>
      <c r="J190" s="221"/>
      <c r="K190" s="221"/>
      <c r="L190" s="226"/>
      <c r="M190" s="227"/>
      <c r="N190" s="228"/>
      <c r="O190" s="228"/>
      <c r="P190" s="228"/>
      <c r="Q190" s="228"/>
      <c r="R190" s="228"/>
      <c r="S190" s="228"/>
      <c r="T190" s="229"/>
      <c r="AT190" s="230" t="s">
        <v>257</v>
      </c>
      <c r="AU190" s="230" t="s">
        <v>87</v>
      </c>
      <c r="AV190" s="12" t="s">
        <v>89</v>
      </c>
      <c r="AW190" s="12" t="s">
        <v>42</v>
      </c>
      <c r="AX190" s="12" t="s">
        <v>79</v>
      </c>
      <c r="AY190" s="230" t="s">
        <v>146</v>
      </c>
    </row>
    <row r="191" spans="2:65" s="14" customFormat="1" ht="13.5">
      <c r="B191" s="242"/>
      <c r="C191" s="243"/>
      <c r="D191" s="211" t="s">
        <v>257</v>
      </c>
      <c r="E191" s="244" t="s">
        <v>35</v>
      </c>
      <c r="F191" s="245" t="s">
        <v>278</v>
      </c>
      <c r="G191" s="243"/>
      <c r="H191" s="246">
        <v>1.8</v>
      </c>
      <c r="I191" s="247"/>
      <c r="J191" s="243"/>
      <c r="K191" s="243"/>
      <c r="L191" s="248"/>
      <c r="M191" s="249"/>
      <c r="N191" s="250"/>
      <c r="O191" s="250"/>
      <c r="P191" s="250"/>
      <c r="Q191" s="250"/>
      <c r="R191" s="250"/>
      <c r="S191" s="250"/>
      <c r="T191" s="251"/>
      <c r="AT191" s="252" t="s">
        <v>257</v>
      </c>
      <c r="AU191" s="252" t="s">
        <v>87</v>
      </c>
      <c r="AV191" s="14" t="s">
        <v>151</v>
      </c>
      <c r="AW191" s="14" t="s">
        <v>42</v>
      </c>
      <c r="AX191" s="14" t="s">
        <v>87</v>
      </c>
      <c r="AY191" s="252" t="s">
        <v>146</v>
      </c>
    </row>
    <row r="192" spans="2:65" s="1" customFormat="1" ht="25.5" customHeight="1">
      <c r="B192" s="42"/>
      <c r="C192" s="184" t="s">
        <v>220</v>
      </c>
      <c r="D192" s="184" t="s">
        <v>147</v>
      </c>
      <c r="E192" s="185" t="s">
        <v>1310</v>
      </c>
      <c r="F192" s="186" t="s">
        <v>1311</v>
      </c>
      <c r="G192" s="187" t="s">
        <v>1213</v>
      </c>
      <c r="H192" s="188">
        <v>0.9</v>
      </c>
      <c r="I192" s="189"/>
      <c r="J192" s="190">
        <f>ROUND(I192*H192,2)</f>
        <v>0</v>
      </c>
      <c r="K192" s="186" t="s">
        <v>35</v>
      </c>
      <c r="L192" s="62"/>
      <c r="M192" s="191" t="s">
        <v>35</v>
      </c>
      <c r="N192" s="192" t="s">
        <v>50</v>
      </c>
      <c r="O192" s="43"/>
      <c r="P192" s="193">
        <f>O192*H192</f>
        <v>0</v>
      </c>
      <c r="Q192" s="193">
        <v>0</v>
      </c>
      <c r="R192" s="193">
        <f>Q192*H192</f>
        <v>0</v>
      </c>
      <c r="S192" s="193">
        <v>0</v>
      </c>
      <c r="T192" s="194">
        <f>S192*H192</f>
        <v>0</v>
      </c>
      <c r="AR192" s="24" t="s">
        <v>177</v>
      </c>
      <c r="AT192" s="24" t="s">
        <v>147</v>
      </c>
      <c r="AU192" s="24" t="s">
        <v>87</v>
      </c>
      <c r="AY192" s="24" t="s">
        <v>146</v>
      </c>
      <c r="BE192" s="195">
        <f>IF(N192="základní",J192,0)</f>
        <v>0</v>
      </c>
      <c r="BF192" s="195">
        <f>IF(N192="snížená",J192,0)</f>
        <v>0</v>
      </c>
      <c r="BG192" s="195">
        <f>IF(N192="zákl. přenesená",J192,0)</f>
        <v>0</v>
      </c>
      <c r="BH192" s="195">
        <f>IF(N192="sníž. přenesená",J192,0)</f>
        <v>0</v>
      </c>
      <c r="BI192" s="195">
        <f>IF(N192="nulová",J192,0)</f>
        <v>0</v>
      </c>
      <c r="BJ192" s="24" t="s">
        <v>87</v>
      </c>
      <c r="BK192" s="195">
        <f>ROUND(I192*H192,2)</f>
        <v>0</v>
      </c>
      <c r="BL192" s="24" t="s">
        <v>177</v>
      </c>
      <c r="BM192" s="24" t="s">
        <v>671</v>
      </c>
    </row>
    <row r="193" spans="2:65" s="12" customFormat="1" ht="13.5">
      <c r="B193" s="220"/>
      <c r="C193" s="221"/>
      <c r="D193" s="211" t="s">
        <v>257</v>
      </c>
      <c r="E193" s="222" t="s">
        <v>35</v>
      </c>
      <c r="F193" s="223" t="s">
        <v>1312</v>
      </c>
      <c r="G193" s="221"/>
      <c r="H193" s="224">
        <v>0.9</v>
      </c>
      <c r="I193" s="225"/>
      <c r="J193" s="221"/>
      <c r="K193" s="221"/>
      <c r="L193" s="226"/>
      <c r="M193" s="227"/>
      <c r="N193" s="228"/>
      <c r="O193" s="228"/>
      <c r="P193" s="228"/>
      <c r="Q193" s="228"/>
      <c r="R193" s="228"/>
      <c r="S193" s="228"/>
      <c r="T193" s="229"/>
      <c r="AT193" s="230" t="s">
        <v>257</v>
      </c>
      <c r="AU193" s="230" t="s">
        <v>87</v>
      </c>
      <c r="AV193" s="12" t="s">
        <v>89</v>
      </c>
      <c r="AW193" s="12" t="s">
        <v>42</v>
      </c>
      <c r="AX193" s="12" t="s">
        <v>79</v>
      </c>
      <c r="AY193" s="230" t="s">
        <v>146</v>
      </c>
    </row>
    <row r="194" spans="2:65" s="14" customFormat="1" ht="13.5">
      <c r="B194" s="242"/>
      <c r="C194" s="243"/>
      <c r="D194" s="211" t="s">
        <v>257</v>
      </c>
      <c r="E194" s="244" t="s">
        <v>35</v>
      </c>
      <c r="F194" s="245" t="s">
        <v>278</v>
      </c>
      <c r="G194" s="243"/>
      <c r="H194" s="246">
        <v>0.9</v>
      </c>
      <c r="I194" s="247"/>
      <c r="J194" s="243"/>
      <c r="K194" s="243"/>
      <c r="L194" s="248"/>
      <c r="M194" s="249"/>
      <c r="N194" s="250"/>
      <c r="O194" s="250"/>
      <c r="P194" s="250"/>
      <c r="Q194" s="250"/>
      <c r="R194" s="250"/>
      <c r="S194" s="250"/>
      <c r="T194" s="251"/>
      <c r="AT194" s="252" t="s">
        <v>257</v>
      </c>
      <c r="AU194" s="252" t="s">
        <v>87</v>
      </c>
      <c r="AV194" s="14" t="s">
        <v>151</v>
      </c>
      <c r="AW194" s="14" t="s">
        <v>42</v>
      </c>
      <c r="AX194" s="14" t="s">
        <v>87</v>
      </c>
      <c r="AY194" s="252" t="s">
        <v>146</v>
      </c>
    </row>
    <row r="195" spans="2:65" s="1" customFormat="1" ht="25.5" customHeight="1">
      <c r="B195" s="42"/>
      <c r="C195" s="184" t="s">
        <v>470</v>
      </c>
      <c r="D195" s="184" t="s">
        <v>147</v>
      </c>
      <c r="E195" s="185" t="s">
        <v>1313</v>
      </c>
      <c r="F195" s="186" t="s">
        <v>1314</v>
      </c>
      <c r="G195" s="187" t="s">
        <v>1213</v>
      </c>
      <c r="H195" s="188">
        <v>2.7</v>
      </c>
      <c r="I195" s="189"/>
      <c r="J195" s="190">
        <f>ROUND(I195*H195,2)</f>
        <v>0</v>
      </c>
      <c r="K195" s="186" t="s">
        <v>35</v>
      </c>
      <c r="L195" s="62"/>
      <c r="M195" s="191" t="s">
        <v>35</v>
      </c>
      <c r="N195" s="192" t="s">
        <v>50</v>
      </c>
      <c r="O195" s="43"/>
      <c r="P195" s="193">
        <f>O195*H195</f>
        <v>0</v>
      </c>
      <c r="Q195" s="193">
        <v>0</v>
      </c>
      <c r="R195" s="193">
        <f>Q195*H195</f>
        <v>0</v>
      </c>
      <c r="S195" s="193">
        <v>0</v>
      </c>
      <c r="T195" s="194">
        <f>S195*H195</f>
        <v>0</v>
      </c>
      <c r="AR195" s="24" t="s">
        <v>177</v>
      </c>
      <c r="AT195" s="24" t="s">
        <v>147</v>
      </c>
      <c r="AU195" s="24" t="s">
        <v>87</v>
      </c>
      <c r="AY195" s="24" t="s">
        <v>146</v>
      </c>
      <c r="BE195" s="195">
        <f>IF(N195="základní",J195,0)</f>
        <v>0</v>
      </c>
      <c r="BF195" s="195">
        <f>IF(N195="snížená",J195,0)</f>
        <v>0</v>
      </c>
      <c r="BG195" s="195">
        <f>IF(N195="zákl. přenesená",J195,0)</f>
        <v>0</v>
      </c>
      <c r="BH195" s="195">
        <f>IF(N195="sníž. přenesená",J195,0)</f>
        <v>0</v>
      </c>
      <c r="BI195" s="195">
        <f>IF(N195="nulová",J195,0)</f>
        <v>0</v>
      </c>
      <c r="BJ195" s="24" t="s">
        <v>87</v>
      </c>
      <c r="BK195" s="195">
        <f>ROUND(I195*H195,2)</f>
        <v>0</v>
      </c>
      <c r="BL195" s="24" t="s">
        <v>177</v>
      </c>
      <c r="BM195" s="24" t="s">
        <v>680</v>
      </c>
    </row>
    <row r="196" spans="2:65" s="12" customFormat="1" ht="13.5">
      <c r="B196" s="220"/>
      <c r="C196" s="221"/>
      <c r="D196" s="211" t="s">
        <v>257</v>
      </c>
      <c r="E196" s="222" t="s">
        <v>35</v>
      </c>
      <c r="F196" s="223" t="s">
        <v>1315</v>
      </c>
      <c r="G196" s="221"/>
      <c r="H196" s="224">
        <v>2.7</v>
      </c>
      <c r="I196" s="225"/>
      <c r="J196" s="221"/>
      <c r="K196" s="221"/>
      <c r="L196" s="226"/>
      <c r="M196" s="227"/>
      <c r="N196" s="228"/>
      <c r="O196" s="228"/>
      <c r="P196" s="228"/>
      <c r="Q196" s="228"/>
      <c r="R196" s="228"/>
      <c r="S196" s="228"/>
      <c r="T196" s="229"/>
      <c r="AT196" s="230" t="s">
        <v>257</v>
      </c>
      <c r="AU196" s="230" t="s">
        <v>87</v>
      </c>
      <c r="AV196" s="12" t="s">
        <v>89</v>
      </c>
      <c r="AW196" s="12" t="s">
        <v>42</v>
      </c>
      <c r="AX196" s="12" t="s">
        <v>79</v>
      </c>
      <c r="AY196" s="230" t="s">
        <v>146</v>
      </c>
    </row>
    <row r="197" spans="2:65" s="14" customFormat="1" ht="13.5">
      <c r="B197" s="242"/>
      <c r="C197" s="243"/>
      <c r="D197" s="211" t="s">
        <v>257</v>
      </c>
      <c r="E197" s="244" t="s">
        <v>35</v>
      </c>
      <c r="F197" s="245" t="s">
        <v>278</v>
      </c>
      <c r="G197" s="243"/>
      <c r="H197" s="246">
        <v>2.7</v>
      </c>
      <c r="I197" s="247"/>
      <c r="J197" s="243"/>
      <c r="K197" s="243"/>
      <c r="L197" s="248"/>
      <c r="M197" s="249"/>
      <c r="N197" s="250"/>
      <c r="O197" s="250"/>
      <c r="P197" s="250"/>
      <c r="Q197" s="250"/>
      <c r="R197" s="250"/>
      <c r="S197" s="250"/>
      <c r="T197" s="251"/>
      <c r="AT197" s="252" t="s">
        <v>257</v>
      </c>
      <c r="AU197" s="252" t="s">
        <v>87</v>
      </c>
      <c r="AV197" s="14" t="s">
        <v>151</v>
      </c>
      <c r="AW197" s="14" t="s">
        <v>42</v>
      </c>
      <c r="AX197" s="14" t="s">
        <v>87</v>
      </c>
      <c r="AY197" s="252" t="s">
        <v>146</v>
      </c>
    </row>
    <row r="198" spans="2:65" s="1" customFormat="1" ht="16.5" customHeight="1">
      <c r="B198" s="42"/>
      <c r="C198" s="184" t="s">
        <v>224</v>
      </c>
      <c r="D198" s="184" t="s">
        <v>147</v>
      </c>
      <c r="E198" s="185" t="s">
        <v>1316</v>
      </c>
      <c r="F198" s="186" t="s">
        <v>1317</v>
      </c>
      <c r="G198" s="187" t="s">
        <v>641</v>
      </c>
      <c r="H198" s="188">
        <v>2</v>
      </c>
      <c r="I198" s="189"/>
      <c r="J198" s="190">
        <f>ROUND(I198*H198,2)</f>
        <v>0</v>
      </c>
      <c r="K198" s="186" t="s">
        <v>35</v>
      </c>
      <c r="L198" s="62"/>
      <c r="M198" s="191" t="s">
        <v>35</v>
      </c>
      <c r="N198" s="192" t="s">
        <v>50</v>
      </c>
      <c r="O198" s="43"/>
      <c r="P198" s="193">
        <f>O198*H198</f>
        <v>0</v>
      </c>
      <c r="Q198" s="193">
        <v>0</v>
      </c>
      <c r="R198" s="193">
        <f>Q198*H198</f>
        <v>0</v>
      </c>
      <c r="S198" s="193">
        <v>0</v>
      </c>
      <c r="T198" s="194">
        <f>S198*H198</f>
        <v>0</v>
      </c>
      <c r="AR198" s="24" t="s">
        <v>177</v>
      </c>
      <c r="AT198" s="24" t="s">
        <v>147</v>
      </c>
      <c r="AU198" s="24" t="s">
        <v>87</v>
      </c>
      <c r="AY198" s="24" t="s">
        <v>146</v>
      </c>
      <c r="BE198" s="195">
        <f>IF(N198="základní",J198,0)</f>
        <v>0</v>
      </c>
      <c r="BF198" s="195">
        <f>IF(N198="snížená",J198,0)</f>
        <v>0</v>
      </c>
      <c r="BG198" s="195">
        <f>IF(N198="zákl. přenesená",J198,0)</f>
        <v>0</v>
      </c>
      <c r="BH198" s="195">
        <f>IF(N198="sníž. přenesená",J198,0)</f>
        <v>0</v>
      </c>
      <c r="BI198" s="195">
        <f>IF(N198="nulová",J198,0)</f>
        <v>0</v>
      </c>
      <c r="BJ198" s="24" t="s">
        <v>87</v>
      </c>
      <c r="BK198" s="195">
        <f>ROUND(I198*H198,2)</f>
        <v>0</v>
      </c>
      <c r="BL198" s="24" t="s">
        <v>177</v>
      </c>
      <c r="BM198" s="24" t="s">
        <v>691</v>
      </c>
    </row>
    <row r="199" spans="2:65" s="12" customFormat="1" ht="13.5">
      <c r="B199" s="220"/>
      <c r="C199" s="221"/>
      <c r="D199" s="211" t="s">
        <v>257</v>
      </c>
      <c r="E199" s="222" t="s">
        <v>35</v>
      </c>
      <c r="F199" s="223" t="s">
        <v>1262</v>
      </c>
      <c r="G199" s="221"/>
      <c r="H199" s="224">
        <v>2</v>
      </c>
      <c r="I199" s="225"/>
      <c r="J199" s="221"/>
      <c r="K199" s="221"/>
      <c r="L199" s="226"/>
      <c r="M199" s="227"/>
      <c r="N199" s="228"/>
      <c r="O199" s="228"/>
      <c r="P199" s="228"/>
      <c r="Q199" s="228"/>
      <c r="R199" s="228"/>
      <c r="S199" s="228"/>
      <c r="T199" s="229"/>
      <c r="AT199" s="230" t="s">
        <v>257</v>
      </c>
      <c r="AU199" s="230" t="s">
        <v>87</v>
      </c>
      <c r="AV199" s="12" t="s">
        <v>89</v>
      </c>
      <c r="AW199" s="12" t="s">
        <v>42</v>
      </c>
      <c r="AX199" s="12" t="s">
        <v>79</v>
      </c>
      <c r="AY199" s="230" t="s">
        <v>146</v>
      </c>
    </row>
    <row r="200" spans="2:65" s="14" customFormat="1" ht="13.5">
      <c r="B200" s="242"/>
      <c r="C200" s="243"/>
      <c r="D200" s="211" t="s">
        <v>257</v>
      </c>
      <c r="E200" s="244" t="s">
        <v>35</v>
      </c>
      <c r="F200" s="245" t="s">
        <v>278</v>
      </c>
      <c r="G200" s="243"/>
      <c r="H200" s="246">
        <v>2</v>
      </c>
      <c r="I200" s="247"/>
      <c r="J200" s="243"/>
      <c r="K200" s="243"/>
      <c r="L200" s="248"/>
      <c r="M200" s="249"/>
      <c r="N200" s="250"/>
      <c r="O200" s="250"/>
      <c r="P200" s="250"/>
      <c r="Q200" s="250"/>
      <c r="R200" s="250"/>
      <c r="S200" s="250"/>
      <c r="T200" s="251"/>
      <c r="AT200" s="252" t="s">
        <v>257</v>
      </c>
      <c r="AU200" s="252" t="s">
        <v>87</v>
      </c>
      <c r="AV200" s="14" t="s">
        <v>151</v>
      </c>
      <c r="AW200" s="14" t="s">
        <v>42</v>
      </c>
      <c r="AX200" s="14" t="s">
        <v>87</v>
      </c>
      <c r="AY200" s="252" t="s">
        <v>146</v>
      </c>
    </row>
    <row r="201" spans="2:65" s="1" customFormat="1" ht="25.5" customHeight="1">
      <c r="B201" s="42"/>
      <c r="C201" s="184" t="s">
        <v>479</v>
      </c>
      <c r="D201" s="184" t="s">
        <v>147</v>
      </c>
      <c r="E201" s="185" t="s">
        <v>1318</v>
      </c>
      <c r="F201" s="186" t="s">
        <v>1319</v>
      </c>
      <c r="G201" s="187" t="s">
        <v>641</v>
      </c>
      <c r="H201" s="188">
        <v>3</v>
      </c>
      <c r="I201" s="189"/>
      <c r="J201" s="190">
        <f>ROUND(I201*H201,2)</f>
        <v>0</v>
      </c>
      <c r="K201" s="186" t="s">
        <v>35</v>
      </c>
      <c r="L201" s="62"/>
      <c r="M201" s="191" t="s">
        <v>35</v>
      </c>
      <c r="N201" s="192" t="s">
        <v>50</v>
      </c>
      <c r="O201" s="43"/>
      <c r="P201" s="193">
        <f>O201*H201</f>
        <v>0</v>
      </c>
      <c r="Q201" s="193">
        <v>0</v>
      </c>
      <c r="R201" s="193">
        <f>Q201*H201</f>
        <v>0</v>
      </c>
      <c r="S201" s="193">
        <v>0</v>
      </c>
      <c r="T201" s="194">
        <f>S201*H201</f>
        <v>0</v>
      </c>
      <c r="AR201" s="24" t="s">
        <v>177</v>
      </c>
      <c r="AT201" s="24" t="s">
        <v>147</v>
      </c>
      <c r="AU201" s="24" t="s">
        <v>87</v>
      </c>
      <c r="AY201" s="24" t="s">
        <v>146</v>
      </c>
      <c r="BE201" s="195">
        <f>IF(N201="základní",J201,0)</f>
        <v>0</v>
      </c>
      <c r="BF201" s="195">
        <f>IF(N201="snížená",J201,0)</f>
        <v>0</v>
      </c>
      <c r="BG201" s="195">
        <f>IF(N201="zákl. přenesená",J201,0)</f>
        <v>0</v>
      </c>
      <c r="BH201" s="195">
        <f>IF(N201="sníž. přenesená",J201,0)</f>
        <v>0</v>
      </c>
      <c r="BI201" s="195">
        <f>IF(N201="nulová",J201,0)</f>
        <v>0</v>
      </c>
      <c r="BJ201" s="24" t="s">
        <v>87</v>
      </c>
      <c r="BK201" s="195">
        <f>ROUND(I201*H201,2)</f>
        <v>0</v>
      </c>
      <c r="BL201" s="24" t="s">
        <v>177</v>
      </c>
      <c r="BM201" s="24" t="s">
        <v>699</v>
      </c>
    </row>
    <row r="202" spans="2:65" s="12" customFormat="1" ht="13.5">
      <c r="B202" s="220"/>
      <c r="C202" s="221"/>
      <c r="D202" s="211" t="s">
        <v>257</v>
      </c>
      <c r="E202" s="222" t="s">
        <v>35</v>
      </c>
      <c r="F202" s="223" t="s">
        <v>1239</v>
      </c>
      <c r="G202" s="221"/>
      <c r="H202" s="224">
        <v>3</v>
      </c>
      <c r="I202" s="225"/>
      <c r="J202" s="221"/>
      <c r="K202" s="221"/>
      <c r="L202" s="226"/>
      <c r="M202" s="227"/>
      <c r="N202" s="228"/>
      <c r="O202" s="228"/>
      <c r="P202" s="228"/>
      <c r="Q202" s="228"/>
      <c r="R202" s="228"/>
      <c r="S202" s="228"/>
      <c r="T202" s="229"/>
      <c r="AT202" s="230" t="s">
        <v>257</v>
      </c>
      <c r="AU202" s="230" t="s">
        <v>87</v>
      </c>
      <c r="AV202" s="12" t="s">
        <v>89</v>
      </c>
      <c r="AW202" s="12" t="s">
        <v>42</v>
      </c>
      <c r="AX202" s="12" t="s">
        <v>79</v>
      </c>
      <c r="AY202" s="230" t="s">
        <v>146</v>
      </c>
    </row>
    <row r="203" spans="2:65" s="14" customFormat="1" ht="13.5">
      <c r="B203" s="242"/>
      <c r="C203" s="243"/>
      <c r="D203" s="211" t="s">
        <v>257</v>
      </c>
      <c r="E203" s="244" t="s">
        <v>35</v>
      </c>
      <c r="F203" s="245" t="s">
        <v>278</v>
      </c>
      <c r="G203" s="243"/>
      <c r="H203" s="246">
        <v>3</v>
      </c>
      <c r="I203" s="247"/>
      <c r="J203" s="243"/>
      <c r="K203" s="243"/>
      <c r="L203" s="248"/>
      <c r="M203" s="249"/>
      <c r="N203" s="250"/>
      <c r="O203" s="250"/>
      <c r="P203" s="250"/>
      <c r="Q203" s="250"/>
      <c r="R203" s="250"/>
      <c r="S203" s="250"/>
      <c r="T203" s="251"/>
      <c r="AT203" s="252" t="s">
        <v>257</v>
      </c>
      <c r="AU203" s="252" t="s">
        <v>87</v>
      </c>
      <c r="AV203" s="14" t="s">
        <v>151</v>
      </c>
      <c r="AW203" s="14" t="s">
        <v>42</v>
      </c>
      <c r="AX203" s="14" t="s">
        <v>87</v>
      </c>
      <c r="AY203" s="252" t="s">
        <v>146</v>
      </c>
    </row>
    <row r="204" spans="2:65" s="1" customFormat="1" ht="16.5" customHeight="1">
      <c r="B204" s="42"/>
      <c r="C204" s="184" t="s">
        <v>227</v>
      </c>
      <c r="D204" s="184" t="s">
        <v>147</v>
      </c>
      <c r="E204" s="185" t="s">
        <v>1320</v>
      </c>
      <c r="F204" s="186" t="s">
        <v>1321</v>
      </c>
      <c r="G204" s="187" t="s">
        <v>1213</v>
      </c>
      <c r="H204" s="188">
        <v>15</v>
      </c>
      <c r="I204" s="189"/>
      <c r="J204" s="190">
        <f>ROUND(I204*H204,2)</f>
        <v>0</v>
      </c>
      <c r="K204" s="186" t="s">
        <v>35</v>
      </c>
      <c r="L204" s="62"/>
      <c r="M204" s="191" t="s">
        <v>35</v>
      </c>
      <c r="N204" s="192" t="s">
        <v>50</v>
      </c>
      <c r="O204" s="43"/>
      <c r="P204" s="193">
        <f>O204*H204</f>
        <v>0</v>
      </c>
      <c r="Q204" s="193">
        <v>0</v>
      </c>
      <c r="R204" s="193">
        <f>Q204*H204</f>
        <v>0</v>
      </c>
      <c r="S204" s="193">
        <v>0</v>
      </c>
      <c r="T204" s="194">
        <f>S204*H204</f>
        <v>0</v>
      </c>
      <c r="AR204" s="24" t="s">
        <v>177</v>
      </c>
      <c r="AT204" s="24" t="s">
        <v>147</v>
      </c>
      <c r="AU204" s="24" t="s">
        <v>87</v>
      </c>
      <c r="AY204" s="24" t="s">
        <v>146</v>
      </c>
      <c r="BE204" s="195">
        <f>IF(N204="základní",J204,0)</f>
        <v>0</v>
      </c>
      <c r="BF204" s="195">
        <f>IF(N204="snížená",J204,0)</f>
        <v>0</v>
      </c>
      <c r="BG204" s="195">
        <f>IF(N204="zákl. přenesená",J204,0)</f>
        <v>0</v>
      </c>
      <c r="BH204" s="195">
        <f>IF(N204="sníž. přenesená",J204,0)</f>
        <v>0</v>
      </c>
      <c r="BI204" s="195">
        <f>IF(N204="nulová",J204,0)</f>
        <v>0</v>
      </c>
      <c r="BJ204" s="24" t="s">
        <v>87</v>
      </c>
      <c r="BK204" s="195">
        <f>ROUND(I204*H204,2)</f>
        <v>0</v>
      </c>
      <c r="BL204" s="24" t="s">
        <v>177</v>
      </c>
      <c r="BM204" s="24" t="s">
        <v>707</v>
      </c>
    </row>
    <row r="205" spans="2:65" s="1" customFormat="1" ht="16.5" customHeight="1">
      <c r="B205" s="42"/>
      <c r="C205" s="184" t="s">
        <v>492</v>
      </c>
      <c r="D205" s="184" t="s">
        <v>147</v>
      </c>
      <c r="E205" s="185" t="s">
        <v>1322</v>
      </c>
      <c r="F205" s="186" t="s">
        <v>1323</v>
      </c>
      <c r="G205" s="187" t="s">
        <v>150</v>
      </c>
      <c r="H205" s="188">
        <v>1</v>
      </c>
      <c r="I205" s="189"/>
      <c r="J205" s="190">
        <f>ROUND(I205*H205,2)</f>
        <v>0</v>
      </c>
      <c r="K205" s="186" t="s">
        <v>35</v>
      </c>
      <c r="L205" s="62"/>
      <c r="M205" s="191" t="s">
        <v>35</v>
      </c>
      <c r="N205" s="192" t="s">
        <v>50</v>
      </c>
      <c r="O205" s="43"/>
      <c r="P205" s="193">
        <f>O205*H205</f>
        <v>0</v>
      </c>
      <c r="Q205" s="193">
        <v>0</v>
      </c>
      <c r="R205" s="193">
        <f>Q205*H205</f>
        <v>0</v>
      </c>
      <c r="S205" s="193">
        <v>0</v>
      </c>
      <c r="T205" s="194">
        <f>S205*H205</f>
        <v>0</v>
      </c>
      <c r="AR205" s="24" t="s">
        <v>177</v>
      </c>
      <c r="AT205" s="24" t="s">
        <v>147</v>
      </c>
      <c r="AU205" s="24" t="s">
        <v>87</v>
      </c>
      <c r="AY205" s="24" t="s">
        <v>146</v>
      </c>
      <c r="BE205" s="195">
        <f>IF(N205="základní",J205,0)</f>
        <v>0</v>
      </c>
      <c r="BF205" s="195">
        <f>IF(N205="snížená",J205,0)</f>
        <v>0</v>
      </c>
      <c r="BG205" s="195">
        <f>IF(N205="zákl. přenesená",J205,0)</f>
        <v>0</v>
      </c>
      <c r="BH205" s="195">
        <f>IF(N205="sníž. přenesená",J205,0)</f>
        <v>0</v>
      </c>
      <c r="BI205" s="195">
        <f>IF(N205="nulová",J205,0)</f>
        <v>0</v>
      </c>
      <c r="BJ205" s="24" t="s">
        <v>87</v>
      </c>
      <c r="BK205" s="195">
        <f>ROUND(I205*H205,2)</f>
        <v>0</v>
      </c>
      <c r="BL205" s="24" t="s">
        <v>177</v>
      </c>
      <c r="BM205" s="24" t="s">
        <v>721</v>
      </c>
    </row>
    <row r="206" spans="2:65" s="9" customFormat="1" ht="37.35" customHeight="1">
      <c r="B206" s="170"/>
      <c r="C206" s="171"/>
      <c r="D206" s="172" t="s">
        <v>78</v>
      </c>
      <c r="E206" s="173" t="s">
        <v>1324</v>
      </c>
      <c r="F206" s="173" t="s">
        <v>1325</v>
      </c>
      <c r="G206" s="171"/>
      <c r="H206" s="171"/>
      <c r="I206" s="174"/>
      <c r="J206" s="175">
        <f>BK206</f>
        <v>0</v>
      </c>
      <c r="K206" s="171"/>
      <c r="L206" s="176"/>
      <c r="M206" s="177"/>
      <c r="N206" s="178"/>
      <c r="O206" s="178"/>
      <c r="P206" s="179">
        <f>SUM(P207:P266)</f>
        <v>0</v>
      </c>
      <c r="Q206" s="178"/>
      <c r="R206" s="179">
        <f>SUM(R207:R266)</f>
        <v>0</v>
      </c>
      <c r="S206" s="178"/>
      <c r="T206" s="180">
        <f>SUM(T207:T266)</f>
        <v>0</v>
      </c>
      <c r="AR206" s="181" t="s">
        <v>89</v>
      </c>
      <c r="AT206" s="182" t="s">
        <v>78</v>
      </c>
      <c r="AU206" s="182" t="s">
        <v>79</v>
      </c>
      <c r="AY206" s="181" t="s">
        <v>146</v>
      </c>
      <c r="BK206" s="183">
        <f>SUM(BK207:BK266)</f>
        <v>0</v>
      </c>
    </row>
    <row r="207" spans="2:65" s="1" customFormat="1" ht="25.5" customHeight="1">
      <c r="B207" s="42"/>
      <c r="C207" s="184" t="s">
        <v>496</v>
      </c>
      <c r="D207" s="184" t="s">
        <v>147</v>
      </c>
      <c r="E207" s="185" t="s">
        <v>1326</v>
      </c>
      <c r="F207" s="186" t="s">
        <v>1327</v>
      </c>
      <c r="G207" s="187" t="s">
        <v>1213</v>
      </c>
      <c r="H207" s="188">
        <v>3.6</v>
      </c>
      <c r="I207" s="189"/>
      <c r="J207" s="190">
        <f>ROUND(I207*H207,2)</f>
        <v>0</v>
      </c>
      <c r="K207" s="186" t="s">
        <v>35</v>
      </c>
      <c r="L207" s="62"/>
      <c r="M207" s="191" t="s">
        <v>35</v>
      </c>
      <c r="N207" s="192" t="s">
        <v>50</v>
      </c>
      <c r="O207" s="43"/>
      <c r="P207" s="193">
        <f>O207*H207</f>
        <v>0</v>
      </c>
      <c r="Q207" s="193">
        <v>0</v>
      </c>
      <c r="R207" s="193">
        <f>Q207*H207</f>
        <v>0</v>
      </c>
      <c r="S207" s="193">
        <v>0</v>
      </c>
      <c r="T207" s="194">
        <f>S207*H207</f>
        <v>0</v>
      </c>
      <c r="AR207" s="24" t="s">
        <v>177</v>
      </c>
      <c r="AT207" s="24" t="s">
        <v>147</v>
      </c>
      <c r="AU207" s="24" t="s">
        <v>87</v>
      </c>
      <c r="AY207" s="24" t="s">
        <v>146</v>
      </c>
      <c r="BE207" s="195">
        <f>IF(N207="základní",J207,0)</f>
        <v>0</v>
      </c>
      <c r="BF207" s="195">
        <f>IF(N207="snížená",J207,0)</f>
        <v>0</v>
      </c>
      <c r="BG207" s="195">
        <f>IF(N207="zákl. přenesená",J207,0)</f>
        <v>0</v>
      </c>
      <c r="BH207" s="195">
        <f>IF(N207="sníž. přenesená",J207,0)</f>
        <v>0</v>
      </c>
      <c r="BI207" s="195">
        <f>IF(N207="nulová",J207,0)</f>
        <v>0</v>
      </c>
      <c r="BJ207" s="24" t="s">
        <v>87</v>
      </c>
      <c r="BK207" s="195">
        <f>ROUND(I207*H207,2)</f>
        <v>0</v>
      </c>
      <c r="BL207" s="24" t="s">
        <v>177</v>
      </c>
      <c r="BM207" s="24" t="s">
        <v>742</v>
      </c>
    </row>
    <row r="208" spans="2:65" s="12" customFormat="1" ht="13.5">
      <c r="B208" s="220"/>
      <c r="C208" s="221"/>
      <c r="D208" s="211" t="s">
        <v>257</v>
      </c>
      <c r="E208" s="222" t="s">
        <v>35</v>
      </c>
      <c r="F208" s="223" t="s">
        <v>1328</v>
      </c>
      <c r="G208" s="221"/>
      <c r="H208" s="224">
        <v>3.6</v>
      </c>
      <c r="I208" s="225"/>
      <c r="J208" s="221"/>
      <c r="K208" s="221"/>
      <c r="L208" s="226"/>
      <c r="M208" s="227"/>
      <c r="N208" s="228"/>
      <c r="O208" s="228"/>
      <c r="P208" s="228"/>
      <c r="Q208" s="228"/>
      <c r="R208" s="228"/>
      <c r="S208" s="228"/>
      <c r="T208" s="229"/>
      <c r="AT208" s="230" t="s">
        <v>257</v>
      </c>
      <c r="AU208" s="230" t="s">
        <v>87</v>
      </c>
      <c r="AV208" s="12" t="s">
        <v>89</v>
      </c>
      <c r="AW208" s="12" t="s">
        <v>42</v>
      </c>
      <c r="AX208" s="12" t="s">
        <v>79</v>
      </c>
      <c r="AY208" s="230" t="s">
        <v>146</v>
      </c>
    </row>
    <row r="209" spans="2:65" s="14" customFormat="1" ht="13.5">
      <c r="B209" s="242"/>
      <c r="C209" s="243"/>
      <c r="D209" s="211" t="s">
        <v>257</v>
      </c>
      <c r="E209" s="244" t="s">
        <v>35</v>
      </c>
      <c r="F209" s="245" t="s">
        <v>278</v>
      </c>
      <c r="G209" s="243"/>
      <c r="H209" s="246">
        <v>3.6</v>
      </c>
      <c r="I209" s="247"/>
      <c r="J209" s="243"/>
      <c r="K209" s="243"/>
      <c r="L209" s="248"/>
      <c r="M209" s="249"/>
      <c r="N209" s="250"/>
      <c r="O209" s="250"/>
      <c r="P209" s="250"/>
      <c r="Q209" s="250"/>
      <c r="R209" s="250"/>
      <c r="S209" s="250"/>
      <c r="T209" s="251"/>
      <c r="AT209" s="252" t="s">
        <v>257</v>
      </c>
      <c r="AU209" s="252" t="s">
        <v>87</v>
      </c>
      <c r="AV209" s="14" t="s">
        <v>151</v>
      </c>
      <c r="AW209" s="14" t="s">
        <v>42</v>
      </c>
      <c r="AX209" s="14" t="s">
        <v>87</v>
      </c>
      <c r="AY209" s="252" t="s">
        <v>146</v>
      </c>
    </row>
    <row r="210" spans="2:65" s="1" customFormat="1" ht="25.5" customHeight="1">
      <c r="B210" s="42"/>
      <c r="C210" s="184" t="s">
        <v>501</v>
      </c>
      <c r="D210" s="184" t="s">
        <v>147</v>
      </c>
      <c r="E210" s="185" t="s">
        <v>1329</v>
      </c>
      <c r="F210" s="186" t="s">
        <v>1330</v>
      </c>
      <c r="G210" s="187" t="s">
        <v>1213</v>
      </c>
      <c r="H210" s="188">
        <v>43.4</v>
      </c>
      <c r="I210" s="189"/>
      <c r="J210" s="190">
        <f>ROUND(I210*H210,2)</f>
        <v>0</v>
      </c>
      <c r="K210" s="186" t="s">
        <v>35</v>
      </c>
      <c r="L210" s="62"/>
      <c r="M210" s="191" t="s">
        <v>35</v>
      </c>
      <c r="N210" s="192" t="s">
        <v>50</v>
      </c>
      <c r="O210" s="43"/>
      <c r="P210" s="193">
        <f>O210*H210</f>
        <v>0</v>
      </c>
      <c r="Q210" s="193">
        <v>0</v>
      </c>
      <c r="R210" s="193">
        <f>Q210*H210</f>
        <v>0</v>
      </c>
      <c r="S210" s="193">
        <v>0</v>
      </c>
      <c r="T210" s="194">
        <f>S210*H210</f>
        <v>0</v>
      </c>
      <c r="AR210" s="24" t="s">
        <v>177</v>
      </c>
      <c r="AT210" s="24" t="s">
        <v>147</v>
      </c>
      <c r="AU210" s="24" t="s">
        <v>87</v>
      </c>
      <c r="AY210" s="24" t="s">
        <v>146</v>
      </c>
      <c r="BE210" s="195">
        <f>IF(N210="základní",J210,0)</f>
        <v>0</v>
      </c>
      <c r="BF210" s="195">
        <f>IF(N210="snížená",J210,0)</f>
        <v>0</v>
      </c>
      <c r="BG210" s="195">
        <f>IF(N210="zákl. přenesená",J210,0)</f>
        <v>0</v>
      </c>
      <c r="BH210" s="195">
        <f>IF(N210="sníž. přenesená",J210,0)</f>
        <v>0</v>
      </c>
      <c r="BI210" s="195">
        <f>IF(N210="nulová",J210,0)</f>
        <v>0</v>
      </c>
      <c r="BJ210" s="24" t="s">
        <v>87</v>
      </c>
      <c r="BK210" s="195">
        <f>ROUND(I210*H210,2)</f>
        <v>0</v>
      </c>
      <c r="BL210" s="24" t="s">
        <v>177</v>
      </c>
      <c r="BM210" s="24" t="s">
        <v>752</v>
      </c>
    </row>
    <row r="211" spans="2:65" s="1" customFormat="1" ht="25.5" customHeight="1">
      <c r="B211" s="42"/>
      <c r="C211" s="184" t="s">
        <v>508</v>
      </c>
      <c r="D211" s="184" t="s">
        <v>147</v>
      </c>
      <c r="E211" s="185" t="s">
        <v>1331</v>
      </c>
      <c r="F211" s="186" t="s">
        <v>1332</v>
      </c>
      <c r="G211" s="187" t="s">
        <v>1213</v>
      </c>
      <c r="H211" s="188">
        <v>11.2</v>
      </c>
      <c r="I211" s="189"/>
      <c r="J211" s="190">
        <f>ROUND(I211*H211,2)</f>
        <v>0</v>
      </c>
      <c r="K211" s="186" t="s">
        <v>35</v>
      </c>
      <c r="L211" s="62"/>
      <c r="M211" s="191" t="s">
        <v>35</v>
      </c>
      <c r="N211" s="192" t="s">
        <v>50</v>
      </c>
      <c r="O211" s="43"/>
      <c r="P211" s="193">
        <f>O211*H211</f>
        <v>0</v>
      </c>
      <c r="Q211" s="193">
        <v>0</v>
      </c>
      <c r="R211" s="193">
        <f>Q211*H211</f>
        <v>0</v>
      </c>
      <c r="S211" s="193">
        <v>0</v>
      </c>
      <c r="T211" s="194">
        <f>S211*H211</f>
        <v>0</v>
      </c>
      <c r="AR211" s="24" t="s">
        <v>177</v>
      </c>
      <c r="AT211" s="24" t="s">
        <v>147</v>
      </c>
      <c r="AU211" s="24" t="s">
        <v>87</v>
      </c>
      <c r="AY211" s="24" t="s">
        <v>146</v>
      </c>
      <c r="BE211" s="195">
        <f>IF(N211="základní",J211,0)</f>
        <v>0</v>
      </c>
      <c r="BF211" s="195">
        <f>IF(N211="snížená",J211,0)</f>
        <v>0</v>
      </c>
      <c r="BG211" s="195">
        <f>IF(N211="zákl. přenesená",J211,0)</f>
        <v>0</v>
      </c>
      <c r="BH211" s="195">
        <f>IF(N211="sníž. přenesená",J211,0)</f>
        <v>0</v>
      </c>
      <c r="BI211" s="195">
        <f>IF(N211="nulová",J211,0)</f>
        <v>0</v>
      </c>
      <c r="BJ211" s="24" t="s">
        <v>87</v>
      </c>
      <c r="BK211" s="195">
        <f>ROUND(I211*H211,2)</f>
        <v>0</v>
      </c>
      <c r="BL211" s="24" t="s">
        <v>177</v>
      </c>
      <c r="BM211" s="24" t="s">
        <v>762</v>
      </c>
    </row>
    <row r="212" spans="2:65" s="12" customFormat="1" ht="13.5">
      <c r="B212" s="220"/>
      <c r="C212" s="221"/>
      <c r="D212" s="211" t="s">
        <v>257</v>
      </c>
      <c r="E212" s="222" t="s">
        <v>35</v>
      </c>
      <c r="F212" s="223" t="s">
        <v>1333</v>
      </c>
      <c r="G212" s="221"/>
      <c r="H212" s="224">
        <v>11.2</v>
      </c>
      <c r="I212" s="225"/>
      <c r="J212" s="221"/>
      <c r="K212" s="221"/>
      <c r="L212" s="226"/>
      <c r="M212" s="227"/>
      <c r="N212" s="228"/>
      <c r="O212" s="228"/>
      <c r="P212" s="228"/>
      <c r="Q212" s="228"/>
      <c r="R212" s="228"/>
      <c r="S212" s="228"/>
      <c r="T212" s="229"/>
      <c r="AT212" s="230" t="s">
        <v>257</v>
      </c>
      <c r="AU212" s="230" t="s">
        <v>87</v>
      </c>
      <c r="AV212" s="12" t="s">
        <v>89</v>
      </c>
      <c r="AW212" s="12" t="s">
        <v>42</v>
      </c>
      <c r="AX212" s="12" t="s">
        <v>79</v>
      </c>
      <c r="AY212" s="230" t="s">
        <v>146</v>
      </c>
    </row>
    <row r="213" spans="2:65" s="14" customFormat="1" ht="13.5">
      <c r="B213" s="242"/>
      <c r="C213" s="243"/>
      <c r="D213" s="211" t="s">
        <v>257</v>
      </c>
      <c r="E213" s="244" t="s">
        <v>35</v>
      </c>
      <c r="F213" s="245" t="s">
        <v>278</v>
      </c>
      <c r="G213" s="243"/>
      <c r="H213" s="246">
        <v>11.2</v>
      </c>
      <c r="I213" s="247"/>
      <c r="J213" s="243"/>
      <c r="K213" s="243"/>
      <c r="L213" s="248"/>
      <c r="M213" s="249"/>
      <c r="N213" s="250"/>
      <c r="O213" s="250"/>
      <c r="P213" s="250"/>
      <c r="Q213" s="250"/>
      <c r="R213" s="250"/>
      <c r="S213" s="250"/>
      <c r="T213" s="251"/>
      <c r="AT213" s="252" t="s">
        <v>257</v>
      </c>
      <c r="AU213" s="252" t="s">
        <v>87</v>
      </c>
      <c r="AV213" s="14" t="s">
        <v>151</v>
      </c>
      <c r="AW213" s="14" t="s">
        <v>42</v>
      </c>
      <c r="AX213" s="14" t="s">
        <v>87</v>
      </c>
      <c r="AY213" s="252" t="s">
        <v>146</v>
      </c>
    </row>
    <row r="214" spans="2:65" s="1" customFormat="1" ht="25.5" customHeight="1">
      <c r="B214" s="42"/>
      <c r="C214" s="184" t="s">
        <v>513</v>
      </c>
      <c r="D214" s="184" t="s">
        <v>147</v>
      </c>
      <c r="E214" s="185" t="s">
        <v>1334</v>
      </c>
      <c r="F214" s="186" t="s">
        <v>1335</v>
      </c>
      <c r="G214" s="187" t="s">
        <v>1213</v>
      </c>
      <c r="H214" s="188">
        <v>3.6</v>
      </c>
      <c r="I214" s="189"/>
      <c r="J214" s="190">
        <f>ROUND(I214*H214,2)</f>
        <v>0</v>
      </c>
      <c r="K214" s="186" t="s">
        <v>35</v>
      </c>
      <c r="L214" s="62"/>
      <c r="M214" s="191" t="s">
        <v>35</v>
      </c>
      <c r="N214" s="192" t="s">
        <v>50</v>
      </c>
      <c r="O214" s="43"/>
      <c r="P214" s="193">
        <f>O214*H214</f>
        <v>0</v>
      </c>
      <c r="Q214" s="193">
        <v>0</v>
      </c>
      <c r="R214" s="193">
        <f>Q214*H214</f>
        <v>0</v>
      </c>
      <c r="S214" s="193">
        <v>0</v>
      </c>
      <c r="T214" s="194">
        <f>S214*H214</f>
        <v>0</v>
      </c>
      <c r="AR214" s="24" t="s">
        <v>177</v>
      </c>
      <c r="AT214" s="24" t="s">
        <v>147</v>
      </c>
      <c r="AU214" s="24" t="s">
        <v>87</v>
      </c>
      <c r="AY214" s="24" t="s">
        <v>146</v>
      </c>
      <c r="BE214" s="195">
        <f>IF(N214="základní",J214,0)</f>
        <v>0</v>
      </c>
      <c r="BF214" s="195">
        <f>IF(N214="snížená",J214,0)</f>
        <v>0</v>
      </c>
      <c r="BG214" s="195">
        <f>IF(N214="zákl. přenesená",J214,0)</f>
        <v>0</v>
      </c>
      <c r="BH214" s="195">
        <f>IF(N214="sníž. přenesená",J214,0)</f>
        <v>0</v>
      </c>
      <c r="BI214" s="195">
        <f>IF(N214="nulová",J214,0)</f>
        <v>0</v>
      </c>
      <c r="BJ214" s="24" t="s">
        <v>87</v>
      </c>
      <c r="BK214" s="195">
        <f>ROUND(I214*H214,2)</f>
        <v>0</v>
      </c>
      <c r="BL214" s="24" t="s">
        <v>177</v>
      </c>
      <c r="BM214" s="24" t="s">
        <v>772</v>
      </c>
    </row>
    <row r="215" spans="2:65" s="12" customFormat="1" ht="13.5">
      <c r="B215" s="220"/>
      <c r="C215" s="221"/>
      <c r="D215" s="211" t="s">
        <v>257</v>
      </c>
      <c r="E215" s="222" t="s">
        <v>35</v>
      </c>
      <c r="F215" s="223" t="s">
        <v>1328</v>
      </c>
      <c r="G215" s="221"/>
      <c r="H215" s="224">
        <v>3.6</v>
      </c>
      <c r="I215" s="225"/>
      <c r="J215" s="221"/>
      <c r="K215" s="221"/>
      <c r="L215" s="226"/>
      <c r="M215" s="227"/>
      <c r="N215" s="228"/>
      <c r="O215" s="228"/>
      <c r="P215" s="228"/>
      <c r="Q215" s="228"/>
      <c r="R215" s="228"/>
      <c r="S215" s="228"/>
      <c r="T215" s="229"/>
      <c r="AT215" s="230" t="s">
        <v>257</v>
      </c>
      <c r="AU215" s="230" t="s">
        <v>87</v>
      </c>
      <c r="AV215" s="12" t="s">
        <v>89</v>
      </c>
      <c r="AW215" s="12" t="s">
        <v>42</v>
      </c>
      <c r="AX215" s="12" t="s">
        <v>79</v>
      </c>
      <c r="AY215" s="230" t="s">
        <v>146</v>
      </c>
    </row>
    <row r="216" spans="2:65" s="14" customFormat="1" ht="13.5">
      <c r="B216" s="242"/>
      <c r="C216" s="243"/>
      <c r="D216" s="211" t="s">
        <v>257</v>
      </c>
      <c r="E216" s="244" t="s">
        <v>35</v>
      </c>
      <c r="F216" s="245" t="s">
        <v>278</v>
      </c>
      <c r="G216" s="243"/>
      <c r="H216" s="246">
        <v>3.6</v>
      </c>
      <c r="I216" s="247"/>
      <c r="J216" s="243"/>
      <c r="K216" s="243"/>
      <c r="L216" s="248"/>
      <c r="M216" s="249"/>
      <c r="N216" s="250"/>
      <c r="O216" s="250"/>
      <c r="P216" s="250"/>
      <c r="Q216" s="250"/>
      <c r="R216" s="250"/>
      <c r="S216" s="250"/>
      <c r="T216" s="251"/>
      <c r="AT216" s="252" t="s">
        <v>257</v>
      </c>
      <c r="AU216" s="252" t="s">
        <v>87</v>
      </c>
      <c r="AV216" s="14" t="s">
        <v>151</v>
      </c>
      <c r="AW216" s="14" t="s">
        <v>42</v>
      </c>
      <c r="AX216" s="14" t="s">
        <v>87</v>
      </c>
      <c r="AY216" s="252" t="s">
        <v>146</v>
      </c>
    </row>
    <row r="217" spans="2:65" s="1" customFormat="1" ht="25.5" customHeight="1">
      <c r="B217" s="42"/>
      <c r="C217" s="184" t="s">
        <v>519</v>
      </c>
      <c r="D217" s="184" t="s">
        <v>147</v>
      </c>
      <c r="E217" s="185" t="s">
        <v>1336</v>
      </c>
      <c r="F217" s="186" t="s">
        <v>1337</v>
      </c>
      <c r="G217" s="187" t="s">
        <v>1213</v>
      </c>
      <c r="H217" s="188">
        <v>43.4</v>
      </c>
      <c r="I217" s="189"/>
      <c r="J217" s="190">
        <f>ROUND(I217*H217,2)</f>
        <v>0</v>
      </c>
      <c r="K217" s="186" t="s">
        <v>35</v>
      </c>
      <c r="L217" s="62"/>
      <c r="M217" s="191" t="s">
        <v>35</v>
      </c>
      <c r="N217" s="192" t="s">
        <v>50</v>
      </c>
      <c r="O217" s="43"/>
      <c r="P217" s="193">
        <f>O217*H217</f>
        <v>0</v>
      </c>
      <c r="Q217" s="193">
        <v>0</v>
      </c>
      <c r="R217" s="193">
        <f>Q217*H217</f>
        <v>0</v>
      </c>
      <c r="S217" s="193">
        <v>0</v>
      </c>
      <c r="T217" s="194">
        <f>S217*H217</f>
        <v>0</v>
      </c>
      <c r="AR217" s="24" t="s">
        <v>177</v>
      </c>
      <c r="AT217" s="24" t="s">
        <v>147</v>
      </c>
      <c r="AU217" s="24" t="s">
        <v>87</v>
      </c>
      <c r="AY217" s="24" t="s">
        <v>146</v>
      </c>
      <c r="BE217" s="195">
        <f>IF(N217="základní",J217,0)</f>
        <v>0</v>
      </c>
      <c r="BF217" s="195">
        <f>IF(N217="snížená",J217,0)</f>
        <v>0</v>
      </c>
      <c r="BG217" s="195">
        <f>IF(N217="zákl. přenesená",J217,0)</f>
        <v>0</v>
      </c>
      <c r="BH217" s="195">
        <f>IF(N217="sníž. přenesená",J217,0)</f>
        <v>0</v>
      </c>
      <c r="BI217" s="195">
        <f>IF(N217="nulová",J217,0)</f>
        <v>0</v>
      </c>
      <c r="BJ217" s="24" t="s">
        <v>87</v>
      </c>
      <c r="BK217" s="195">
        <f>ROUND(I217*H217,2)</f>
        <v>0</v>
      </c>
      <c r="BL217" s="24" t="s">
        <v>177</v>
      </c>
      <c r="BM217" s="24" t="s">
        <v>780</v>
      </c>
    </row>
    <row r="218" spans="2:65" s="1" customFormat="1" ht="25.5" customHeight="1">
      <c r="B218" s="42"/>
      <c r="C218" s="184" t="s">
        <v>524</v>
      </c>
      <c r="D218" s="184" t="s">
        <v>147</v>
      </c>
      <c r="E218" s="185" t="s">
        <v>1338</v>
      </c>
      <c r="F218" s="186" t="s">
        <v>1339</v>
      </c>
      <c r="G218" s="187" t="s">
        <v>1213</v>
      </c>
      <c r="H218" s="188">
        <v>11.2</v>
      </c>
      <c r="I218" s="189"/>
      <c r="J218" s="190">
        <f>ROUND(I218*H218,2)</f>
        <v>0</v>
      </c>
      <c r="K218" s="186" t="s">
        <v>35</v>
      </c>
      <c r="L218" s="62"/>
      <c r="M218" s="191" t="s">
        <v>35</v>
      </c>
      <c r="N218" s="192" t="s">
        <v>50</v>
      </c>
      <c r="O218" s="43"/>
      <c r="P218" s="193">
        <f>O218*H218</f>
        <v>0</v>
      </c>
      <c r="Q218" s="193">
        <v>0</v>
      </c>
      <c r="R218" s="193">
        <f>Q218*H218</f>
        <v>0</v>
      </c>
      <c r="S218" s="193">
        <v>0</v>
      </c>
      <c r="T218" s="194">
        <f>S218*H218</f>
        <v>0</v>
      </c>
      <c r="AR218" s="24" t="s">
        <v>177</v>
      </c>
      <c r="AT218" s="24" t="s">
        <v>147</v>
      </c>
      <c r="AU218" s="24" t="s">
        <v>87</v>
      </c>
      <c r="AY218" s="24" t="s">
        <v>146</v>
      </c>
      <c r="BE218" s="195">
        <f>IF(N218="základní",J218,0)</f>
        <v>0</v>
      </c>
      <c r="BF218" s="195">
        <f>IF(N218="snížená",J218,0)</f>
        <v>0</v>
      </c>
      <c r="BG218" s="195">
        <f>IF(N218="zákl. přenesená",J218,0)</f>
        <v>0</v>
      </c>
      <c r="BH218" s="195">
        <f>IF(N218="sníž. přenesená",J218,0)</f>
        <v>0</v>
      </c>
      <c r="BI218" s="195">
        <f>IF(N218="nulová",J218,0)</f>
        <v>0</v>
      </c>
      <c r="BJ218" s="24" t="s">
        <v>87</v>
      </c>
      <c r="BK218" s="195">
        <f>ROUND(I218*H218,2)</f>
        <v>0</v>
      </c>
      <c r="BL218" s="24" t="s">
        <v>177</v>
      </c>
      <c r="BM218" s="24" t="s">
        <v>790</v>
      </c>
    </row>
    <row r="219" spans="2:65" s="12" customFormat="1" ht="13.5">
      <c r="B219" s="220"/>
      <c r="C219" s="221"/>
      <c r="D219" s="211" t="s">
        <v>257</v>
      </c>
      <c r="E219" s="222" t="s">
        <v>35</v>
      </c>
      <c r="F219" s="223" t="s">
        <v>1333</v>
      </c>
      <c r="G219" s="221"/>
      <c r="H219" s="224">
        <v>11.2</v>
      </c>
      <c r="I219" s="225"/>
      <c r="J219" s="221"/>
      <c r="K219" s="221"/>
      <c r="L219" s="226"/>
      <c r="M219" s="227"/>
      <c r="N219" s="228"/>
      <c r="O219" s="228"/>
      <c r="P219" s="228"/>
      <c r="Q219" s="228"/>
      <c r="R219" s="228"/>
      <c r="S219" s="228"/>
      <c r="T219" s="229"/>
      <c r="AT219" s="230" t="s">
        <v>257</v>
      </c>
      <c r="AU219" s="230" t="s">
        <v>87</v>
      </c>
      <c r="AV219" s="12" t="s">
        <v>89</v>
      </c>
      <c r="AW219" s="12" t="s">
        <v>42</v>
      </c>
      <c r="AX219" s="12" t="s">
        <v>79</v>
      </c>
      <c r="AY219" s="230" t="s">
        <v>146</v>
      </c>
    </row>
    <row r="220" spans="2:65" s="14" customFormat="1" ht="13.5">
      <c r="B220" s="242"/>
      <c r="C220" s="243"/>
      <c r="D220" s="211" t="s">
        <v>257</v>
      </c>
      <c r="E220" s="244" t="s">
        <v>35</v>
      </c>
      <c r="F220" s="245" t="s">
        <v>278</v>
      </c>
      <c r="G220" s="243"/>
      <c r="H220" s="246">
        <v>11.2</v>
      </c>
      <c r="I220" s="247"/>
      <c r="J220" s="243"/>
      <c r="K220" s="243"/>
      <c r="L220" s="248"/>
      <c r="M220" s="249"/>
      <c r="N220" s="250"/>
      <c r="O220" s="250"/>
      <c r="P220" s="250"/>
      <c r="Q220" s="250"/>
      <c r="R220" s="250"/>
      <c r="S220" s="250"/>
      <c r="T220" s="251"/>
      <c r="AT220" s="252" t="s">
        <v>257</v>
      </c>
      <c r="AU220" s="252" t="s">
        <v>87</v>
      </c>
      <c r="AV220" s="14" t="s">
        <v>151</v>
      </c>
      <c r="AW220" s="14" t="s">
        <v>42</v>
      </c>
      <c r="AX220" s="14" t="s">
        <v>87</v>
      </c>
      <c r="AY220" s="252" t="s">
        <v>146</v>
      </c>
    </row>
    <row r="221" spans="2:65" s="1" customFormat="1" ht="25.5" customHeight="1">
      <c r="B221" s="42"/>
      <c r="C221" s="184" t="s">
        <v>549</v>
      </c>
      <c r="D221" s="184" t="s">
        <v>147</v>
      </c>
      <c r="E221" s="185" t="s">
        <v>1340</v>
      </c>
      <c r="F221" s="186" t="s">
        <v>1341</v>
      </c>
      <c r="G221" s="187" t="s">
        <v>641</v>
      </c>
      <c r="H221" s="188">
        <v>16</v>
      </c>
      <c r="I221" s="189"/>
      <c r="J221" s="190">
        <f>ROUND(I221*H221,2)</f>
        <v>0</v>
      </c>
      <c r="K221" s="186" t="s">
        <v>35</v>
      </c>
      <c r="L221" s="62"/>
      <c r="M221" s="191" t="s">
        <v>35</v>
      </c>
      <c r="N221" s="192" t="s">
        <v>50</v>
      </c>
      <c r="O221" s="43"/>
      <c r="P221" s="193">
        <f>O221*H221</f>
        <v>0</v>
      </c>
      <c r="Q221" s="193">
        <v>0</v>
      </c>
      <c r="R221" s="193">
        <f>Q221*H221</f>
        <v>0</v>
      </c>
      <c r="S221" s="193">
        <v>0</v>
      </c>
      <c r="T221" s="194">
        <f>S221*H221</f>
        <v>0</v>
      </c>
      <c r="AR221" s="24" t="s">
        <v>177</v>
      </c>
      <c r="AT221" s="24" t="s">
        <v>147</v>
      </c>
      <c r="AU221" s="24" t="s">
        <v>87</v>
      </c>
      <c r="AY221" s="24" t="s">
        <v>146</v>
      </c>
      <c r="BE221" s="195">
        <f>IF(N221="základní",J221,0)</f>
        <v>0</v>
      </c>
      <c r="BF221" s="195">
        <f>IF(N221="snížená",J221,0)</f>
        <v>0</v>
      </c>
      <c r="BG221" s="195">
        <f>IF(N221="zákl. přenesená",J221,0)</f>
        <v>0</v>
      </c>
      <c r="BH221" s="195">
        <f>IF(N221="sníž. přenesená",J221,0)</f>
        <v>0</v>
      </c>
      <c r="BI221" s="195">
        <f>IF(N221="nulová",J221,0)</f>
        <v>0</v>
      </c>
      <c r="BJ221" s="24" t="s">
        <v>87</v>
      </c>
      <c r="BK221" s="195">
        <f>ROUND(I221*H221,2)</f>
        <v>0</v>
      </c>
      <c r="BL221" s="24" t="s">
        <v>177</v>
      </c>
      <c r="BM221" s="24" t="s">
        <v>800</v>
      </c>
    </row>
    <row r="222" spans="2:65" s="12" customFormat="1" ht="13.5">
      <c r="B222" s="220"/>
      <c r="C222" s="221"/>
      <c r="D222" s="211" t="s">
        <v>257</v>
      </c>
      <c r="E222" s="222" t="s">
        <v>35</v>
      </c>
      <c r="F222" s="223" t="s">
        <v>1342</v>
      </c>
      <c r="G222" s="221"/>
      <c r="H222" s="224">
        <v>16</v>
      </c>
      <c r="I222" s="225"/>
      <c r="J222" s="221"/>
      <c r="K222" s="221"/>
      <c r="L222" s="226"/>
      <c r="M222" s="227"/>
      <c r="N222" s="228"/>
      <c r="O222" s="228"/>
      <c r="P222" s="228"/>
      <c r="Q222" s="228"/>
      <c r="R222" s="228"/>
      <c r="S222" s="228"/>
      <c r="T222" s="229"/>
      <c r="AT222" s="230" t="s">
        <v>257</v>
      </c>
      <c r="AU222" s="230" t="s">
        <v>87</v>
      </c>
      <c r="AV222" s="12" t="s">
        <v>89</v>
      </c>
      <c r="AW222" s="12" t="s">
        <v>42</v>
      </c>
      <c r="AX222" s="12" t="s">
        <v>79</v>
      </c>
      <c r="AY222" s="230" t="s">
        <v>146</v>
      </c>
    </row>
    <row r="223" spans="2:65" s="14" customFormat="1" ht="13.5">
      <c r="B223" s="242"/>
      <c r="C223" s="243"/>
      <c r="D223" s="211" t="s">
        <v>257</v>
      </c>
      <c r="E223" s="244" t="s">
        <v>35</v>
      </c>
      <c r="F223" s="245" t="s">
        <v>278</v>
      </c>
      <c r="G223" s="243"/>
      <c r="H223" s="246">
        <v>16</v>
      </c>
      <c r="I223" s="247"/>
      <c r="J223" s="243"/>
      <c r="K223" s="243"/>
      <c r="L223" s="248"/>
      <c r="M223" s="249"/>
      <c r="N223" s="250"/>
      <c r="O223" s="250"/>
      <c r="P223" s="250"/>
      <c r="Q223" s="250"/>
      <c r="R223" s="250"/>
      <c r="S223" s="250"/>
      <c r="T223" s="251"/>
      <c r="AT223" s="252" t="s">
        <v>257</v>
      </c>
      <c r="AU223" s="252" t="s">
        <v>87</v>
      </c>
      <c r="AV223" s="14" t="s">
        <v>151</v>
      </c>
      <c r="AW223" s="14" t="s">
        <v>42</v>
      </c>
      <c r="AX223" s="14" t="s">
        <v>87</v>
      </c>
      <c r="AY223" s="252" t="s">
        <v>146</v>
      </c>
    </row>
    <row r="224" spans="2:65" s="1" customFormat="1" ht="25.5" customHeight="1">
      <c r="B224" s="42"/>
      <c r="C224" s="184" t="s">
        <v>570</v>
      </c>
      <c r="D224" s="184" t="s">
        <v>147</v>
      </c>
      <c r="E224" s="185" t="s">
        <v>1343</v>
      </c>
      <c r="F224" s="186" t="s">
        <v>1344</v>
      </c>
      <c r="G224" s="187" t="s">
        <v>641</v>
      </c>
      <c r="H224" s="188">
        <v>152</v>
      </c>
      <c r="I224" s="189"/>
      <c r="J224" s="190">
        <f>ROUND(I224*H224,2)</f>
        <v>0</v>
      </c>
      <c r="K224" s="186" t="s">
        <v>35</v>
      </c>
      <c r="L224" s="62"/>
      <c r="M224" s="191" t="s">
        <v>35</v>
      </c>
      <c r="N224" s="192" t="s">
        <v>50</v>
      </c>
      <c r="O224" s="43"/>
      <c r="P224" s="193">
        <f>O224*H224</f>
        <v>0</v>
      </c>
      <c r="Q224" s="193">
        <v>0</v>
      </c>
      <c r="R224" s="193">
        <f>Q224*H224</f>
        <v>0</v>
      </c>
      <c r="S224" s="193">
        <v>0</v>
      </c>
      <c r="T224" s="194">
        <f>S224*H224</f>
        <v>0</v>
      </c>
      <c r="AR224" s="24" t="s">
        <v>177</v>
      </c>
      <c r="AT224" s="24" t="s">
        <v>147</v>
      </c>
      <c r="AU224" s="24" t="s">
        <v>87</v>
      </c>
      <c r="AY224" s="24" t="s">
        <v>146</v>
      </c>
      <c r="BE224" s="195">
        <f>IF(N224="základní",J224,0)</f>
        <v>0</v>
      </c>
      <c r="BF224" s="195">
        <f>IF(N224="snížená",J224,0)</f>
        <v>0</v>
      </c>
      <c r="BG224" s="195">
        <f>IF(N224="zákl. přenesená",J224,0)</f>
        <v>0</v>
      </c>
      <c r="BH224" s="195">
        <f>IF(N224="sníž. přenesená",J224,0)</f>
        <v>0</v>
      </c>
      <c r="BI224" s="195">
        <f>IF(N224="nulová",J224,0)</f>
        <v>0</v>
      </c>
      <c r="BJ224" s="24" t="s">
        <v>87</v>
      </c>
      <c r="BK224" s="195">
        <f>ROUND(I224*H224,2)</f>
        <v>0</v>
      </c>
      <c r="BL224" s="24" t="s">
        <v>177</v>
      </c>
      <c r="BM224" s="24" t="s">
        <v>810</v>
      </c>
    </row>
    <row r="225" spans="2:65" s="12" customFormat="1" ht="13.5">
      <c r="B225" s="220"/>
      <c r="C225" s="221"/>
      <c r="D225" s="211" t="s">
        <v>257</v>
      </c>
      <c r="E225" s="222" t="s">
        <v>35</v>
      </c>
      <c r="F225" s="223" t="s">
        <v>1345</v>
      </c>
      <c r="G225" s="221"/>
      <c r="H225" s="224">
        <v>116</v>
      </c>
      <c r="I225" s="225"/>
      <c r="J225" s="221"/>
      <c r="K225" s="221"/>
      <c r="L225" s="226"/>
      <c r="M225" s="227"/>
      <c r="N225" s="228"/>
      <c r="O225" s="228"/>
      <c r="P225" s="228"/>
      <c r="Q225" s="228"/>
      <c r="R225" s="228"/>
      <c r="S225" s="228"/>
      <c r="T225" s="229"/>
      <c r="AT225" s="230" t="s">
        <v>257</v>
      </c>
      <c r="AU225" s="230" t="s">
        <v>87</v>
      </c>
      <c r="AV225" s="12" t="s">
        <v>89</v>
      </c>
      <c r="AW225" s="12" t="s">
        <v>42</v>
      </c>
      <c r="AX225" s="12" t="s">
        <v>79</v>
      </c>
      <c r="AY225" s="230" t="s">
        <v>146</v>
      </c>
    </row>
    <row r="226" spans="2:65" s="12" customFormat="1" ht="13.5">
      <c r="B226" s="220"/>
      <c r="C226" s="221"/>
      <c r="D226" s="211" t="s">
        <v>257</v>
      </c>
      <c r="E226" s="222" t="s">
        <v>35</v>
      </c>
      <c r="F226" s="223" t="s">
        <v>1346</v>
      </c>
      <c r="G226" s="221"/>
      <c r="H226" s="224">
        <v>36</v>
      </c>
      <c r="I226" s="225"/>
      <c r="J226" s="221"/>
      <c r="K226" s="221"/>
      <c r="L226" s="226"/>
      <c r="M226" s="227"/>
      <c r="N226" s="228"/>
      <c r="O226" s="228"/>
      <c r="P226" s="228"/>
      <c r="Q226" s="228"/>
      <c r="R226" s="228"/>
      <c r="S226" s="228"/>
      <c r="T226" s="229"/>
      <c r="AT226" s="230" t="s">
        <v>257</v>
      </c>
      <c r="AU226" s="230" t="s">
        <v>87</v>
      </c>
      <c r="AV226" s="12" t="s">
        <v>89</v>
      </c>
      <c r="AW226" s="12" t="s">
        <v>42</v>
      </c>
      <c r="AX226" s="12" t="s">
        <v>79</v>
      </c>
      <c r="AY226" s="230" t="s">
        <v>146</v>
      </c>
    </row>
    <row r="227" spans="2:65" s="14" customFormat="1" ht="13.5">
      <c r="B227" s="242"/>
      <c r="C227" s="243"/>
      <c r="D227" s="211" t="s">
        <v>257</v>
      </c>
      <c r="E227" s="244" t="s">
        <v>35</v>
      </c>
      <c r="F227" s="245" t="s">
        <v>278</v>
      </c>
      <c r="G227" s="243"/>
      <c r="H227" s="246">
        <v>152</v>
      </c>
      <c r="I227" s="247"/>
      <c r="J227" s="243"/>
      <c r="K227" s="243"/>
      <c r="L227" s="248"/>
      <c r="M227" s="249"/>
      <c r="N227" s="250"/>
      <c r="O227" s="250"/>
      <c r="P227" s="250"/>
      <c r="Q227" s="250"/>
      <c r="R227" s="250"/>
      <c r="S227" s="250"/>
      <c r="T227" s="251"/>
      <c r="AT227" s="252" t="s">
        <v>257</v>
      </c>
      <c r="AU227" s="252" t="s">
        <v>87</v>
      </c>
      <c r="AV227" s="14" t="s">
        <v>151</v>
      </c>
      <c r="AW227" s="14" t="s">
        <v>42</v>
      </c>
      <c r="AX227" s="14" t="s">
        <v>87</v>
      </c>
      <c r="AY227" s="252" t="s">
        <v>146</v>
      </c>
    </row>
    <row r="228" spans="2:65" s="1" customFormat="1" ht="25.5" customHeight="1">
      <c r="B228" s="42"/>
      <c r="C228" s="184" t="s">
        <v>575</v>
      </c>
      <c r="D228" s="184" t="s">
        <v>147</v>
      </c>
      <c r="E228" s="185" t="s">
        <v>1347</v>
      </c>
      <c r="F228" s="186" t="s">
        <v>1348</v>
      </c>
      <c r="G228" s="187" t="s">
        <v>641</v>
      </c>
      <c r="H228" s="188">
        <v>48</v>
      </c>
      <c r="I228" s="189"/>
      <c r="J228" s="190">
        <f>ROUND(I228*H228,2)</f>
        <v>0</v>
      </c>
      <c r="K228" s="186" t="s">
        <v>35</v>
      </c>
      <c r="L228" s="62"/>
      <c r="M228" s="191" t="s">
        <v>35</v>
      </c>
      <c r="N228" s="192" t="s">
        <v>50</v>
      </c>
      <c r="O228" s="43"/>
      <c r="P228" s="193">
        <f>O228*H228</f>
        <v>0</v>
      </c>
      <c r="Q228" s="193">
        <v>0</v>
      </c>
      <c r="R228" s="193">
        <f>Q228*H228</f>
        <v>0</v>
      </c>
      <c r="S228" s="193">
        <v>0</v>
      </c>
      <c r="T228" s="194">
        <f>S228*H228</f>
        <v>0</v>
      </c>
      <c r="AR228" s="24" t="s">
        <v>177</v>
      </c>
      <c r="AT228" s="24" t="s">
        <v>147</v>
      </c>
      <c r="AU228" s="24" t="s">
        <v>87</v>
      </c>
      <c r="AY228" s="24" t="s">
        <v>146</v>
      </c>
      <c r="BE228" s="195">
        <f>IF(N228="základní",J228,0)</f>
        <v>0</v>
      </c>
      <c r="BF228" s="195">
        <f>IF(N228="snížená",J228,0)</f>
        <v>0</v>
      </c>
      <c r="BG228" s="195">
        <f>IF(N228="zákl. přenesená",J228,0)</f>
        <v>0</v>
      </c>
      <c r="BH228" s="195">
        <f>IF(N228="sníž. přenesená",J228,0)</f>
        <v>0</v>
      </c>
      <c r="BI228" s="195">
        <f>IF(N228="nulová",J228,0)</f>
        <v>0</v>
      </c>
      <c r="BJ228" s="24" t="s">
        <v>87</v>
      </c>
      <c r="BK228" s="195">
        <f>ROUND(I228*H228,2)</f>
        <v>0</v>
      </c>
      <c r="BL228" s="24" t="s">
        <v>177</v>
      </c>
      <c r="BM228" s="24" t="s">
        <v>823</v>
      </c>
    </row>
    <row r="229" spans="2:65" s="12" customFormat="1" ht="13.5">
      <c r="B229" s="220"/>
      <c r="C229" s="221"/>
      <c r="D229" s="211" t="s">
        <v>257</v>
      </c>
      <c r="E229" s="222" t="s">
        <v>35</v>
      </c>
      <c r="F229" s="223" t="s">
        <v>1349</v>
      </c>
      <c r="G229" s="221"/>
      <c r="H229" s="224">
        <v>48</v>
      </c>
      <c r="I229" s="225"/>
      <c r="J229" s="221"/>
      <c r="K229" s="221"/>
      <c r="L229" s="226"/>
      <c r="M229" s="227"/>
      <c r="N229" s="228"/>
      <c r="O229" s="228"/>
      <c r="P229" s="228"/>
      <c r="Q229" s="228"/>
      <c r="R229" s="228"/>
      <c r="S229" s="228"/>
      <c r="T229" s="229"/>
      <c r="AT229" s="230" t="s">
        <v>257</v>
      </c>
      <c r="AU229" s="230" t="s">
        <v>87</v>
      </c>
      <c r="AV229" s="12" t="s">
        <v>89</v>
      </c>
      <c r="AW229" s="12" t="s">
        <v>42</v>
      </c>
      <c r="AX229" s="12" t="s">
        <v>79</v>
      </c>
      <c r="AY229" s="230" t="s">
        <v>146</v>
      </c>
    </row>
    <row r="230" spans="2:65" s="14" customFormat="1" ht="13.5">
      <c r="B230" s="242"/>
      <c r="C230" s="243"/>
      <c r="D230" s="211" t="s">
        <v>257</v>
      </c>
      <c r="E230" s="244" t="s">
        <v>35</v>
      </c>
      <c r="F230" s="245" t="s">
        <v>278</v>
      </c>
      <c r="G230" s="243"/>
      <c r="H230" s="246">
        <v>48</v>
      </c>
      <c r="I230" s="247"/>
      <c r="J230" s="243"/>
      <c r="K230" s="243"/>
      <c r="L230" s="248"/>
      <c r="M230" s="249"/>
      <c r="N230" s="250"/>
      <c r="O230" s="250"/>
      <c r="P230" s="250"/>
      <c r="Q230" s="250"/>
      <c r="R230" s="250"/>
      <c r="S230" s="250"/>
      <c r="T230" s="251"/>
      <c r="AT230" s="252" t="s">
        <v>257</v>
      </c>
      <c r="AU230" s="252" t="s">
        <v>87</v>
      </c>
      <c r="AV230" s="14" t="s">
        <v>151</v>
      </c>
      <c r="AW230" s="14" t="s">
        <v>42</v>
      </c>
      <c r="AX230" s="14" t="s">
        <v>87</v>
      </c>
      <c r="AY230" s="252" t="s">
        <v>146</v>
      </c>
    </row>
    <row r="231" spans="2:65" s="1" customFormat="1" ht="16.5" customHeight="1">
      <c r="B231" s="42"/>
      <c r="C231" s="184" t="s">
        <v>579</v>
      </c>
      <c r="D231" s="184" t="s">
        <v>147</v>
      </c>
      <c r="E231" s="185" t="s">
        <v>1350</v>
      </c>
      <c r="F231" s="186" t="s">
        <v>1351</v>
      </c>
      <c r="G231" s="187" t="s">
        <v>641</v>
      </c>
      <c r="H231" s="188">
        <v>12</v>
      </c>
      <c r="I231" s="189"/>
      <c r="J231" s="190">
        <f>ROUND(I231*H231,2)</f>
        <v>0</v>
      </c>
      <c r="K231" s="186" t="s">
        <v>35</v>
      </c>
      <c r="L231" s="62"/>
      <c r="M231" s="191" t="s">
        <v>35</v>
      </c>
      <c r="N231" s="192" t="s">
        <v>50</v>
      </c>
      <c r="O231" s="43"/>
      <c r="P231" s="193">
        <f>O231*H231</f>
        <v>0</v>
      </c>
      <c r="Q231" s="193">
        <v>0</v>
      </c>
      <c r="R231" s="193">
        <f>Q231*H231</f>
        <v>0</v>
      </c>
      <c r="S231" s="193">
        <v>0</v>
      </c>
      <c r="T231" s="194">
        <f>S231*H231</f>
        <v>0</v>
      </c>
      <c r="AR231" s="24" t="s">
        <v>177</v>
      </c>
      <c r="AT231" s="24" t="s">
        <v>147</v>
      </c>
      <c r="AU231" s="24" t="s">
        <v>87</v>
      </c>
      <c r="AY231" s="24" t="s">
        <v>146</v>
      </c>
      <c r="BE231" s="195">
        <f>IF(N231="základní",J231,0)</f>
        <v>0</v>
      </c>
      <c r="BF231" s="195">
        <f>IF(N231="snížená",J231,0)</f>
        <v>0</v>
      </c>
      <c r="BG231" s="195">
        <f>IF(N231="zákl. přenesená",J231,0)</f>
        <v>0</v>
      </c>
      <c r="BH231" s="195">
        <f>IF(N231="sníž. přenesená",J231,0)</f>
        <v>0</v>
      </c>
      <c r="BI231" s="195">
        <f>IF(N231="nulová",J231,0)</f>
        <v>0</v>
      </c>
      <c r="BJ231" s="24" t="s">
        <v>87</v>
      </c>
      <c r="BK231" s="195">
        <f>ROUND(I231*H231,2)</f>
        <v>0</v>
      </c>
      <c r="BL231" s="24" t="s">
        <v>177</v>
      </c>
      <c r="BM231" s="24" t="s">
        <v>831</v>
      </c>
    </row>
    <row r="232" spans="2:65" s="12" customFormat="1" ht="13.5">
      <c r="B232" s="220"/>
      <c r="C232" s="221"/>
      <c r="D232" s="211" t="s">
        <v>257</v>
      </c>
      <c r="E232" s="222" t="s">
        <v>35</v>
      </c>
      <c r="F232" s="223" t="s">
        <v>1352</v>
      </c>
      <c r="G232" s="221"/>
      <c r="H232" s="224">
        <v>12</v>
      </c>
      <c r="I232" s="225"/>
      <c r="J232" s="221"/>
      <c r="K232" s="221"/>
      <c r="L232" s="226"/>
      <c r="M232" s="227"/>
      <c r="N232" s="228"/>
      <c r="O232" s="228"/>
      <c r="P232" s="228"/>
      <c r="Q232" s="228"/>
      <c r="R232" s="228"/>
      <c r="S232" s="228"/>
      <c r="T232" s="229"/>
      <c r="AT232" s="230" t="s">
        <v>257</v>
      </c>
      <c r="AU232" s="230" t="s">
        <v>87</v>
      </c>
      <c r="AV232" s="12" t="s">
        <v>89</v>
      </c>
      <c r="AW232" s="12" t="s">
        <v>42</v>
      </c>
      <c r="AX232" s="12" t="s">
        <v>79</v>
      </c>
      <c r="AY232" s="230" t="s">
        <v>146</v>
      </c>
    </row>
    <row r="233" spans="2:65" s="14" customFormat="1" ht="13.5">
      <c r="B233" s="242"/>
      <c r="C233" s="243"/>
      <c r="D233" s="211" t="s">
        <v>257</v>
      </c>
      <c r="E233" s="244" t="s">
        <v>35</v>
      </c>
      <c r="F233" s="245" t="s">
        <v>278</v>
      </c>
      <c r="G233" s="243"/>
      <c r="H233" s="246">
        <v>12</v>
      </c>
      <c r="I233" s="247"/>
      <c r="J233" s="243"/>
      <c r="K233" s="243"/>
      <c r="L233" s="248"/>
      <c r="M233" s="249"/>
      <c r="N233" s="250"/>
      <c r="O233" s="250"/>
      <c r="P233" s="250"/>
      <c r="Q233" s="250"/>
      <c r="R233" s="250"/>
      <c r="S233" s="250"/>
      <c r="T233" s="251"/>
      <c r="AT233" s="252" t="s">
        <v>257</v>
      </c>
      <c r="AU233" s="252" t="s">
        <v>87</v>
      </c>
      <c r="AV233" s="14" t="s">
        <v>151</v>
      </c>
      <c r="AW233" s="14" t="s">
        <v>42</v>
      </c>
      <c r="AX233" s="14" t="s">
        <v>87</v>
      </c>
      <c r="AY233" s="252" t="s">
        <v>146</v>
      </c>
    </row>
    <row r="234" spans="2:65" s="1" customFormat="1" ht="16.5" customHeight="1">
      <c r="B234" s="42"/>
      <c r="C234" s="184" t="s">
        <v>583</v>
      </c>
      <c r="D234" s="184" t="s">
        <v>147</v>
      </c>
      <c r="E234" s="185" t="s">
        <v>1353</v>
      </c>
      <c r="F234" s="186" t="s">
        <v>1354</v>
      </c>
      <c r="G234" s="187" t="s">
        <v>641</v>
      </c>
      <c r="H234" s="188">
        <v>2</v>
      </c>
      <c r="I234" s="189"/>
      <c r="J234" s="190">
        <f>ROUND(I234*H234,2)</f>
        <v>0</v>
      </c>
      <c r="K234" s="186" t="s">
        <v>35</v>
      </c>
      <c r="L234" s="62"/>
      <c r="M234" s="191" t="s">
        <v>35</v>
      </c>
      <c r="N234" s="192" t="s">
        <v>50</v>
      </c>
      <c r="O234" s="43"/>
      <c r="P234" s="193">
        <f>O234*H234</f>
        <v>0</v>
      </c>
      <c r="Q234" s="193">
        <v>0</v>
      </c>
      <c r="R234" s="193">
        <f>Q234*H234</f>
        <v>0</v>
      </c>
      <c r="S234" s="193">
        <v>0</v>
      </c>
      <c r="T234" s="194">
        <f>S234*H234</f>
        <v>0</v>
      </c>
      <c r="AR234" s="24" t="s">
        <v>177</v>
      </c>
      <c r="AT234" s="24" t="s">
        <v>147</v>
      </c>
      <c r="AU234" s="24" t="s">
        <v>87</v>
      </c>
      <c r="AY234" s="24" t="s">
        <v>146</v>
      </c>
      <c r="BE234" s="195">
        <f>IF(N234="základní",J234,0)</f>
        <v>0</v>
      </c>
      <c r="BF234" s="195">
        <f>IF(N234="snížená",J234,0)</f>
        <v>0</v>
      </c>
      <c r="BG234" s="195">
        <f>IF(N234="zákl. přenesená",J234,0)</f>
        <v>0</v>
      </c>
      <c r="BH234" s="195">
        <f>IF(N234="sníž. přenesená",J234,0)</f>
        <v>0</v>
      </c>
      <c r="BI234" s="195">
        <f>IF(N234="nulová",J234,0)</f>
        <v>0</v>
      </c>
      <c r="BJ234" s="24" t="s">
        <v>87</v>
      </c>
      <c r="BK234" s="195">
        <f>ROUND(I234*H234,2)</f>
        <v>0</v>
      </c>
      <c r="BL234" s="24" t="s">
        <v>177</v>
      </c>
      <c r="BM234" s="24" t="s">
        <v>840</v>
      </c>
    </row>
    <row r="235" spans="2:65" s="12" customFormat="1" ht="13.5">
      <c r="B235" s="220"/>
      <c r="C235" s="221"/>
      <c r="D235" s="211" t="s">
        <v>257</v>
      </c>
      <c r="E235" s="222" t="s">
        <v>35</v>
      </c>
      <c r="F235" s="223" t="s">
        <v>1254</v>
      </c>
      <c r="G235" s="221"/>
      <c r="H235" s="224">
        <v>2</v>
      </c>
      <c r="I235" s="225"/>
      <c r="J235" s="221"/>
      <c r="K235" s="221"/>
      <c r="L235" s="226"/>
      <c r="M235" s="227"/>
      <c r="N235" s="228"/>
      <c r="O235" s="228"/>
      <c r="P235" s="228"/>
      <c r="Q235" s="228"/>
      <c r="R235" s="228"/>
      <c r="S235" s="228"/>
      <c r="T235" s="229"/>
      <c r="AT235" s="230" t="s">
        <v>257</v>
      </c>
      <c r="AU235" s="230" t="s">
        <v>87</v>
      </c>
      <c r="AV235" s="12" t="s">
        <v>89</v>
      </c>
      <c r="AW235" s="12" t="s">
        <v>42</v>
      </c>
      <c r="AX235" s="12" t="s">
        <v>79</v>
      </c>
      <c r="AY235" s="230" t="s">
        <v>146</v>
      </c>
    </row>
    <row r="236" spans="2:65" s="14" customFormat="1" ht="13.5">
      <c r="B236" s="242"/>
      <c r="C236" s="243"/>
      <c r="D236" s="211" t="s">
        <v>257</v>
      </c>
      <c r="E236" s="244" t="s">
        <v>35</v>
      </c>
      <c r="F236" s="245" t="s">
        <v>278</v>
      </c>
      <c r="G236" s="243"/>
      <c r="H236" s="246">
        <v>2</v>
      </c>
      <c r="I236" s="247"/>
      <c r="J236" s="243"/>
      <c r="K236" s="243"/>
      <c r="L236" s="248"/>
      <c r="M236" s="249"/>
      <c r="N236" s="250"/>
      <c r="O236" s="250"/>
      <c r="P236" s="250"/>
      <c r="Q236" s="250"/>
      <c r="R236" s="250"/>
      <c r="S236" s="250"/>
      <c r="T236" s="251"/>
      <c r="AT236" s="252" t="s">
        <v>257</v>
      </c>
      <c r="AU236" s="252" t="s">
        <v>87</v>
      </c>
      <c r="AV236" s="14" t="s">
        <v>151</v>
      </c>
      <c r="AW236" s="14" t="s">
        <v>42</v>
      </c>
      <c r="AX236" s="14" t="s">
        <v>87</v>
      </c>
      <c r="AY236" s="252" t="s">
        <v>146</v>
      </c>
    </row>
    <row r="237" spans="2:65" s="1" customFormat="1" ht="16.5" customHeight="1">
      <c r="B237" s="42"/>
      <c r="C237" s="184" t="s">
        <v>588</v>
      </c>
      <c r="D237" s="184" t="s">
        <v>147</v>
      </c>
      <c r="E237" s="185" t="s">
        <v>1355</v>
      </c>
      <c r="F237" s="186" t="s">
        <v>1354</v>
      </c>
      <c r="G237" s="187" t="s">
        <v>641</v>
      </c>
      <c r="H237" s="188">
        <v>5</v>
      </c>
      <c r="I237" s="189"/>
      <c r="J237" s="190">
        <f>ROUND(I237*H237,2)</f>
        <v>0</v>
      </c>
      <c r="K237" s="186" t="s">
        <v>35</v>
      </c>
      <c r="L237" s="62"/>
      <c r="M237" s="191" t="s">
        <v>35</v>
      </c>
      <c r="N237" s="192" t="s">
        <v>50</v>
      </c>
      <c r="O237" s="43"/>
      <c r="P237" s="193">
        <f>O237*H237</f>
        <v>0</v>
      </c>
      <c r="Q237" s="193">
        <v>0</v>
      </c>
      <c r="R237" s="193">
        <f>Q237*H237</f>
        <v>0</v>
      </c>
      <c r="S237" s="193">
        <v>0</v>
      </c>
      <c r="T237" s="194">
        <f>S237*H237</f>
        <v>0</v>
      </c>
      <c r="AR237" s="24" t="s">
        <v>177</v>
      </c>
      <c r="AT237" s="24" t="s">
        <v>147</v>
      </c>
      <c r="AU237" s="24" t="s">
        <v>87</v>
      </c>
      <c r="AY237" s="24" t="s">
        <v>146</v>
      </c>
      <c r="BE237" s="195">
        <f>IF(N237="základní",J237,0)</f>
        <v>0</v>
      </c>
      <c r="BF237" s="195">
        <f>IF(N237="snížená",J237,0)</f>
        <v>0</v>
      </c>
      <c r="BG237" s="195">
        <f>IF(N237="zákl. přenesená",J237,0)</f>
        <v>0</v>
      </c>
      <c r="BH237" s="195">
        <f>IF(N237="sníž. přenesená",J237,0)</f>
        <v>0</v>
      </c>
      <c r="BI237" s="195">
        <f>IF(N237="nulová",J237,0)</f>
        <v>0</v>
      </c>
      <c r="BJ237" s="24" t="s">
        <v>87</v>
      </c>
      <c r="BK237" s="195">
        <f>ROUND(I237*H237,2)</f>
        <v>0</v>
      </c>
      <c r="BL237" s="24" t="s">
        <v>177</v>
      </c>
      <c r="BM237" s="24" t="s">
        <v>849</v>
      </c>
    </row>
    <row r="238" spans="2:65" s="12" customFormat="1" ht="13.5">
      <c r="B238" s="220"/>
      <c r="C238" s="221"/>
      <c r="D238" s="211" t="s">
        <v>257</v>
      </c>
      <c r="E238" s="222" t="s">
        <v>35</v>
      </c>
      <c r="F238" s="223" t="s">
        <v>1356</v>
      </c>
      <c r="G238" s="221"/>
      <c r="H238" s="224">
        <v>5</v>
      </c>
      <c r="I238" s="225"/>
      <c r="J238" s="221"/>
      <c r="K238" s="221"/>
      <c r="L238" s="226"/>
      <c r="M238" s="227"/>
      <c r="N238" s="228"/>
      <c r="O238" s="228"/>
      <c r="P238" s="228"/>
      <c r="Q238" s="228"/>
      <c r="R238" s="228"/>
      <c r="S238" s="228"/>
      <c r="T238" s="229"/>
      <c r="AT238" s="230" t="s">
        <v>257</v>
      </c>
      <c r="AU238" s="230" t="s">
        <v>87</v>
      </c>
      <c r="AV238" s="12" t="s">
        <v>89</v>
      </c>
      <c r="AW238" s="12" t="s">
        <v>42</v>
      </c>
      <c r="AX238" s="12" t="s">
        <v>79</v>
      </c>
      <c r="AY238" s="230" t="s">
        <v>146</v>
      </c>
    </row>
    <row r="239" spans="2:65" s="14" customFormat="1" ht="13.5">
      <c r="B239" s="242"/>
      <c r="C239" s="243"/>
      <c r="D239" s="211" t="s">
        <v>257</v>
      </c>
      <c r="E239" s="244" t="s">
        <v>35</v>
      </c>
      <c r="F239" s="245" t="s">
        <v>278</v>
      </c>
      <c r="G239" s="243"/>
      <c r="H239" s="246">
        <v>5</v>
      </c>
      <c r="I239" s="247"/>
      <c r="J239" s="243"/>
      <c r="K239" s="243"/>
      <c r="L239" s="248"/>
      <c r="M239" s="249"/>
      <c r="N239" s="250"/>
      <c r="O239" s="250"/>
      <c r="P239" s="250"/>
      <c r="Q239" s="250"/>
      <c r="R239" s="250"/>
      <c r="S239" s="250"/>
      <c r="T239" s="251"/>
      <c r="AT239" s="252" t="s">
        <v>257</v>
      </c>
      <c r="AU239" s="252" t="s">
        <v>87</v>
      </c>
      <c r="AV239" s="14" t="s">
        <v>151</v>
      </c>
      <c r="AW239" s="14" t="s">
        <v>42</v>
      </c>
      <c r="AX239" s="14" t="s">
        <v>87</v>
      </c>
      <c r="AY239" s="252" t="s">
        <v>146</v>
      </c>
    </row>
    <row r="240" spans="2:65" s="1" customFormat="1" ht="16.5" customHeight="1">
      <c r="B240" s="42"/>
      <c r="C240" s="184" t="s">
        <v>592</v>
      </c>
      <c r="D240" s="184" t="s">
        <v>147</v>
      </c>
      <c r="E240" s="185" t="s">
        <v>1357</v>
      </c>
      <c r="F240" s="186" t="s">
        <v>1358</v>
      </c>
      <c r="G240" s="187" t="s">
        <v>641</v>
      </c>
      <c r="H240" s="188">
        <v>1</v>
      </c>
      <c r="I240" s="189"/>
      <c r="J240" s="190">
        <f>ROUND(I240*H240,2)</f>
        <v>0</v>
      </c>
      <c r="K240" s="186" t="s">
        <v>35</v>
      </c>
      <c r="L240" s="62"/>
      <c r="M240" s="191" t="s">
        <v>35</v>
      </c>
      <c r="N240" s="192" t="s">
        <v>50</v>
      </c>
      <c r="O240" s="43"/>
      <c r="P240" s="193">
        <f>O240*H240</f>
        <v>0</v>
      </c>
      <c r="Q240" s="193">
        <v>0</v>
      </c>
      <c r="R240" s="193">
        <f>Q240*H240</f>
        <v>0</v>
      </c>
      <c r="S240" s="193">
        <v>0</v>
      </c>
      <c r="T240" s="194">
        <f>S240*H240</f>
        <v>0</v>
      </c>
      <c r="AR240" s="24" t="s">
        <v>177</v>
      </c>
      <c r="AT240" s="24" t="s">
        <v>147</v>
      </c>
      <c r="AU240" s="24" t="s">
        <v>87</v>
      </c>
      <c r="AY240" s="24" t="s">
        <v>146</v>
      </c>
      <c r="BE240" s="195">
        <f>IF(N240="základní",J240,0)</f>
        <v>0</v>
      </c>
      <c r="BF240" s="195">
        <f>IF(N240="snížená",J240,0)</f>
        <v>0</v>
      </c>
      <c r="BG240" s="195">
        <f>IF(N240="zákl. přenesená",J240,0)</f>
        <v>0</v>
      </c>
      <c r="BH240" s="195">
        <f>IF(N240="sníž. přenesená",J240,0)</f>
        <v>0</v>
      </c>
      <c r="BI240" s="195">
        <f>IF(N240="nulová",J240,0)</f>
        <v>0</v>
      </c>
      <c r="BJ240" s="24" t="s">
        <v>87</v>
      </c>
      <c r="BK240" s="195">
        <f>ROUND(I240*H240,2)</f>
        <v>0</v>
      </c>
      <c r="BL240" s="24" t="s">
        <v>177</v>
      </c>
      <c r="BM240" s="24" t="s">
        <v>859</v>
      </c>
    </row>
    <row r="241" spans="2:65" s="12" customFormat="1" ht="13.5">
      <c r="B241" s="220"/>
      <c r="C241" s="221"/>
      <c r="D241" s="211" t="s">
        <v>257</v>
      </c>
      <c r="E241" s="222" t="s">
        <v>35</v>
      </c>
      <c r="F241" s="223" t="s">
        <v>1280</v>
      </c>
      <c r="G241" s="221"/>
      <c r="H241" s="224">
        <v>1</v>
      </c>
      <c r="I241" s="225"/>
      <c r="J241" s="221"/>
      <c r="K241" s="221"/>
      <c r="L241" s="226"/>
      <c r="M241" s="227"/>
      <c r="N241" s="228"/>
      <c r="O241" s="228"/>
      <c r="P241" s="228"/>
      <c r="Q241" s="228"/>
      <c r="R241" s="228"/>
      <c r="S241" s="228"/>
      <c r="T241" s="229"/>
      <c r="AT241" s="230" t="s">
        <v>257</v>
      </c>
      <c r="AU241" s="230" t="s">
        <v>87</v>
      </c>
      <c r="AV241" s="12" t="s">
        <v>89</v>
      </c>
      <c r="AW241" s="12" t="s">
        <v>42</v>
      </c>
      <c r="AX241" s="12" t="s">
        <v>79</v>
      </c>
      <c r="AY241" s="230" t="s">
        <v>146</v>
      </c>
    </row>
    <row r="242" spans="2:65" s="14" customFormat="1" ht="13.5">
      <c r="B242" s="242"/>
      <c r="C242" s="243"/>
      <c r="D242" s="211" t="s">
        <v>257</v>
      </c>
      <c r="E242" s="244" t="s">
        <v>35</v>
      </c>
      <c r="F242" s="245" t="s">
        <v>278</v>
      </c>
      <c r="G242" s="243"/>
      <c r="H242" s="246">
        <v>1</v>
      </c>
      <c r="I242" s="247"/>
      <c r="J242" s="243"/>
      <c r="K242" s="243"/>
      <c r="L242" s="248"/>
      <c r="M242" s="249"/>
      <c r="N242" s="250"/>
      <c r="O242" s="250"/>
      <c r="P242" s="250"/>
      <c r="Q242" s="250"/>
      <c r="R242" s="250"/>
      <c r="S242" s="250"/>
      <c r="T242" s="251"/>
      <c r="AT242" s="252" t="s">
        <v>257</v>
      </c>
      <c r="AU242" s="252" t="s">
        <v>87</v>
      </c>
      <c r="AV242" s="14" t="s">
        <v>151</v>
      </c>
      <c r="AW242" s="14" t="s">
        <v>42</v>
      </c>
      <c r="AX242" s="14" t="s">
        <v>87</v>
      </c>
      <c r="AY242" s="252" t="s">
        <v>146</v>
      </c>
    </row>
    <row r="243" spans="2:65" s="1" customFormat="1" ht="16.5" customHeight="1">
      <c r="B243" s="42"/>
      <c r="C243" s="184" t="s">
        <v>596</v>
      </c>
      <c r="D243" s="184" t="s">
        <v>147</v>
      </c>
      <c r="E243" s="185" t="s">
        <v>1359</v>
      </c>
      <c r="F243" s="186" t="s">
        <v>1360</v>
      </c>
      <c r="G243" s="187" t="s">
        <v>641</v>
      </c>
      <c r="H243" s="188">
        <v>3</v>
      </c>
      <c r="I243" s="189"/>
      <c r="J243" s="190">
        <f>ROUND(I243*H243,2)</f>
        <v>0</v>
      </c>
      <c r="K243" s="186" t="s">
        <v>35</v>
      </c>
      <c r="L243" s="62"/>
      <c r="M243" s="191" t="s">
        <v>35</v>
      </c>
      <c r="N243" s="192" t="s">
        <v>50</v>
      </c>
      <c r="O243" s="43"/>
      <c r="P243" s="193">
        <f>O243*H243</f>
        <v>0</v>
      </c>
      <c r="Q243" s="193">
        <v>0</v>
      </c>
      <c r="R243" s="193">
        <f>Q243*H243</f>
        <v>0</v>
      </c>
      <c r="S243" s="193">
        <v>0</v>
      </c>
      <c r="T243" s="194">
        <f>S243*H243</f>
        <v>0</v>
      </c>
      <c r="AR243" s="24" t="s">
        <v>177</v>
      </c>
      <c r="AT243" s="24" t="s">
        <v>147</v>
      </c>
      <c r="AU243" s="24" t="s">
        <v>87</v>
      </c>
      <c r="AY243" s="24" t="s">
        <v>146</v>
      </c>
      <c r="BE243" s="195">
        <f>IF(N243="základní",J243,0)</f>
        <v>0</v>
      </c>
      <c r="BF243" s="195">
        <f>IF(N243="snížená",J243,0)</f>
        <v>0</v>
      </c>
      <c r="BG243" s="195">
        <f>IF(N243="zákl. přenesená",J243,0)</f>
        <v>0</v>
      </c>
      <c r="BH243" s="195">
        <f>IF(N243="sníž. přenesená",J243,0)</f>
        <v>0</v>
      </c>
      <c r="BI243" s="195">
        <f>IF(N243="nulová",J243,0)</f>
        <v>0</v>
      </c>
      <c r="BJ243" s="24" t="s">
        <v>87</v>
      </c>
      <c r="BK243" s="195">
        <f>ROUND(I243*H243,2)</f>
        <v>0</v>
      </c>
      <c r="BL243" s="24" t="s">
        <v>177</v>
      </c>
      <c r="BM243" s="24" t="s">
        <v>872</v>
      </c>
    </row>
    <row r="244" spans="2:65" s="12" customFormat="1" ht="13.5">
      <c r="B244" s="220"/>
      <c r="C244" s="221"/>
      <c r="D244" s="211" t="s">
        <v>257</v>
      </c>
      <c r="E244" s="222" t="s">
        <v>35</v>
      </c>
      <c r="F244" s="223" t="s">
        <v>1257</v>
      </c>
      <c r="G244" s="221"/>
      <c r="H244" s="224">
        <v>1</v>
      </c>
      <c r="I244" s="225"/>
      <c r="J244" s="221"/>
      <c r="K244" s="221"/>
      <c r="L244" s="226"/>
      <c r="M244" s="227"/>
      <c r="N244" s="228"/>
      <c r="O244" s="228"/>
      <c r="P244" s="228"/>
      <c r="Q244" s="228"/>
      <c r="R244" s="228"/>
      <c r="S244" s="228"/>
      <c r="T244" s="229"/>
      <c r="AT244" s="230" t="s">
        <v>257</v>
      </c>
      <c r="AU244" s="230" t="s">
        <v>87</v>
      </c>
      <c r="AV244" s="12" t="s">
        <v>89</v>
      </c>
      <c r="AW244" s="12" t="s">
        <v>42</v>
      </c>
      <c r="AX244" s="12" t="s">
        <v>79</v>
      </c>
      <c r="AY244" s="230" t="s">
        <v>146</v>
      </c>
    </row>
    <row r="245" spans="2:65" s="12" customFormat="1" ht="13.5">
      <c r="B245" s="220"/>
      <c r="C245" s="221"/>
      <c r="D245" s="211" t="s">
        <v>257</v>
      </c>
      <c r="E245" s="222" t="s">
        <v>35</v>
      </c>
      <c r="F245" s="223" t="s">
        <v>1254</v>
      </c>
      <c r="G245" s="221"/>
      <c r="H245" s="224">
        <v>2</v>
      </c>
      <c r="I245" s="225"/>
      <c r="J245" s="221"/>
      <c r="K245" s="221"/>
      <c r="L245" s="226"/>
      <c r="M245" s="227"/>
      <c r="N245" s="228"/>
      <c r="O245" s="228"/>
      <c r="P245" s="228"/>
      <c r="Q245" s="228"/>
      <c r="R245" s="228"/>
      <c r="S245" s="228"/>
      <c r="T245" s="229"/>
      <c r="AT245" s="230" t="s">
        <v>257</v>
      </c>
      <c r="AU245" s="230" t="s">
        <v>87</v>
      </c>
      <c r="AV245" s="12" t="s">
        <v>89</v>
      </c>
      <c r="AW245" s="12" t="s">
        <v>42</v>
      </c>
      <c r="AX245" s="12" t="s">
        <v>79</v>
      </c>
      <c r="AY245" s="230" t="s">
        <v>146</v>
      </c>
    </row>
    <row r="246" spans="2:65" s="14" customFormat="1" ht="13.5">
      <c r="B246" s="242"/>
      <c r="C246" s="243"/>
      <c r="D246" s="211" t="s">
        <v>257</v>
      </c>
      <c r="E246" s="244" t="s">
        <v>35</v>
      </c>
      <c r="F246" s="245" t="s">
        <v>278</v>
      </c>
      <c r="G246" s="243"/>
      <c r="H246" s="246">
        <v>3</v>
      </c>
      <c r="I246" s="247"/>
      <c r="J246" s="243"/>
      <c r="K246" s="243"/>
      <c r="L246" s="248"/>
      <c r="M246" s="249"/>
      <c r="N246" s="250"/>
      <c r="O246" s="250"/>
      <c r="P246" s="250"/>
      <c r="Q246" s="250"/>
      <c r="R246" s="250"/>
      <c r="S246" s="250"/>
      <c r="T246" s="251"/>
      <c r="AT246" s="252" t="s">
        <v>257</v>
      </c>
      <c r="AU246" s="252" t="s">
        <v>87</v>
      </c>
      <c r="AV246" s="14" t="s">
        <v>151</v>
      </c>
      <c r="AW246" s="14" t="s">
        <v>42</v>
      </c>
      <c r="AX246" s="14" t="s">
        <v>87</v>
      </c>
      <c r="AY246" s="252" t="s">
        <v>146</v>
      </c>
    </row>
    <row r="247" spans="2:65" s="1" customFormat="1" ht="16.5" customHeight="1">
      <c r="B247" s="42"/>
      <c r="C247" s="184" t="s">
        <v>600</v>
      </c>
      <c r="D247" s="184" t="s">
        <v>147</v>
      </c>
      <c r="E247" s="185" t="s">
        <v>1361</v>
      </c>
      <c r="F247" s="186" t="s">
        <v>1362</v>
      </c>
      <c r="G247" s="187" t="s">
        <v>641</v>
      </c>
      <c r="H247" s="188">
        <v>2</v>
      </c>
      <c r="I247" s="189"/>
      <c r="J247" s="190">
        <f>ROUND(I247*H247,2)</f>
        <v>0</v>
      </c>
      <c r="K247" s="186" t="s">
        <v>35</v>
      </c>
      <c r="L247" s="62"/>
      <c r="M247" s="191" t="s">
        <v>35</v>
      </c>
      <c r="N247" s="192" t="s">
        <v>50</v>
      </c>
      <c r="O247" s="43"/>
      <c r="P247" s="193">
        <f>O247*H247</f>
        <v>0</v>
      </c>
      <c r="Q247" s="193">
        <v>0</v>
      </c>
      <c r="R247" s="193">
        <f>Q247*H247</f>
        <v>0</v>
      </c>
      <c r="S247" s="193">
        <v>0</v>
      </c>
      <c r="T247" s="194">
        <f>S247*H247</f>
        <v>0</v>
      </c>
      <c r="AR247" s="24" t="s">
        <v>177</v>
      </c>
      <c r="AT247" s="24" t="s">
        <v>147</v>
      </c>
      <c r="AU247" s="24" t="s">
        <v>87</v>
      </c>
      <c r="AY247" s="24" t="s">
        <v>146</v>
      </c>
      <c r="BE247" s="195">
        <f>IF(N247="základní",J247,0)</f>
        <v>0</v>
      </c>
      <c r="BF247" s="195">
        <f>IF(N247="snížená",J247,0)</f>
        <v>0</v>
      </c>
      <c r="BG247" s="195">
        <f>IF(N247="zákl. přenesená",J247,0)</f>
        <v>0</v>
      </c>
      <c r="BH247" s="195">
        <f>IF(N247="sníž. přenesená",J247,0)</f>
        <v>0</v>
      </c>
      <c r="BI247" s="195">
        <f>IF(N247="nulová",J247,0)</f>
        <v>0</v>
      </c>
      <c r="BJ247" s="24" t="s">
        <v>87</v>
      </c>
      <c r="BK247" s="195">
        <f>ROUND(I247*H247,2)</f>
        <v>0</v>
      </c>
      <c r="BL247" s="24" t="s">
        <v>177</v>
      </c>
      <c r="BM247" s="24" t="s">
        <v>882</v>
      </c>
    </row>
    <row r="248" spans="2:65" s="12" customFormat="1" ht="13.5">
      <c r="B248" s="220"/>
      <c r="C248" s="221"/>
      <c r="D248" s="211" t="s">
        <v>257</v>
      </c>
      <c r="E248" s="222" t="s">
        <v>35</v>
      </c>
      <c r="F248" s="223" t="s">
        <v>1262</v>
      </c>
      <c r="G248" s="221"/>
      <c r="H248" s="224">
        <v>2</v>
      </c>
      <c r="I248" s="225"/>
      <c r="J248" s="221"/>
      <c r="K248" s="221"/>
      <c r="L248" s="226"/>
      <c r="M248" s="227"/>
      <c r="N248" s="228"/>
      <c r="O248" s="228"/>
      <c r="P248" s="228"/>
      <c r="Q248" s="228"/>
      <c r="R248" s="228"/>
      <c r="S248" s="228"/>
      <c r="T248" s="229"/>
      <c r="AT248" s="230" t="s">
        <v>257</v>
      </c>
      <c r="AU248" s="230" t="s">
        <v>87</v>
      </c>
      <c r="AV248" s="12" t="s">
        <v>89</v>
      </c>
      <c r="AW248" s="12" t="s">
        <v>42</v>
      </c>
      <c r="AX248" s="12" t="s">
        <v>79</v>
      </c>
      <c r="AY248" s="230" t="s">
        <v>146</v>
      </c>
    </row>
    <row r="249" spans="2:65" s="14" customFormat="1" ht="13.5">
      <c r="B249" s="242"/>
      <c r="C249" s="243"/>
      <c r="D249" s="211" t="s">
        <v>257</v>
      </c>
      <c r="E249" s="244" t="s">
        <v>35</v>
      </c>
      <c r="F249" s="245" t="s">
        <v>278</v>
      </c>
      <c r="G249" s="243"/>
      <c r="H249" s="246">
        <v>2</v>
      </c>
      <c r="I249" s="247"/>
      <c r="J249" s="243"/>
      <c r="K249" s="243"/>
      <c r="L249" s="248"/>
      <c r="M249" s="249"/>
      <c r="N249" s="250"/>
      <c r="O249" s="250"/>
      <c r="P249" s="250"/>
      <c r="Q249" s="250"/>
      <c r="R249" s="250"/>
      <c r="S249" s="250"/>
      <c r="T249" s="251"/>
      <c r="AT249" s="252" t="s">
        <v>257</v>
      </c>
      <c r="AU249" s="252" t="s">
        <v>87</v>
      </c>
      <c r="AV249" s="14" t="s">
        <v>151</v>
      </c>
      <c r="AW249" s="14" t="s">
        <v>42</v>
      </c>
      <c r="AX249" s="14" t="s">
        <v>87</v>
      </c>
      <c r="AY249" s="252" t="s">
        <v>146</v>
      </c>
    </row>
    <row r="250" spans="2:65" s="1" customFormat="1" ht="25.5" customHeight="1">
      <c r="B250" s="42"/>
      <c r="C250" s="184" t="s">
        <v>604</v>
      </c>
      <c r="D250" s="184" t="s">
        <v>147</v>
      </c>
      <c r="E250" s="185" t="s">
        <v>1363</v>
      </c>
      <c r="F250" s="186" t="s">
        <v>1364</v>
      </c>
      <c r="G250" s="187" t="s">
        <v>1213</v>
      </c>
      <c r="H250" s="188">
        <v>7.2</v>
      </c>
      <c r="I250" s="189"/>
      <c r="J250" s="190">
        <f>ROUND(I250*H250,2)</f>
        <v>0</v>
      </c>
      <c r="K250" s="186" t="s">
        <v>35</v>
      </c>
      <c r="L250" s="62"/>
      <c r="M250" s="191" t="s">
        <v>35</v>
      </c>
      <c r="N250" s="192" t="s">
        <v>50</v>
      </c>
      <c r="O250" s="43"/>
      <c r="P250" s="193">
        <f>O250*H250</f>
        <v>0</v>
      </c>
      <c r="Q250" s="193">
        <v>0</v>
      </c>
      <c r="R250" s="193">
        <f>Q250*H250</f>
        <v>0</v>
      </c>
      <c r="S250" s="193">
        <v>0</v>
      </c>
      <c r="T250" s="194">
        <f>S250*H250</f>
        <v>0</v>
      </c>
      <c r="AR250" s="24" t="s">
        <v>177</v>
      </c>
      <c r="AT250" s="24" t="s">
        <v>147</v>
      </c>
      <c r="AU250" s="24" t="s">
        <v>87</v>
      </c>
      <c r="AY250" s="24" t="s">
        <v>146</v>
      </c>
      <c r="BE250" s="195">
        <f>IF(N250="základní",J250,0)</f>
        <v>0</v>
      </c>
      <c r="BF250" s="195">
        <f>IF(N250="snížená",J250,0)</f>
        <v>0</v>
      </c>
      <c r="BG250" s="195">
        <f>IF(N250="zákl. přenesená",J250,0)</f>
        <v>0</v>
      </c>
      <c r="BH250" s="195">
        <f>IF(N250="sníž. přenesená",J250,0)</f>
        <v>0</v>
      </c>
      <c r="BI250" s="195">
        <f>IF(N250="nulová",J250,0)</f>
        <v>0</v>
      </c>
      <c r="BJ250" s="24" t="s">
        <v>87</v>
      </c>
      <c r="BK250" s="195">
        <f>ROUND(I250*H250,2)</f>
        <v>0</v>
      </c>
      <c r="BL250" s="24" t="s">
        <v>177</v>
      </c>
      <c r="BM250" s="24" t="s">
        <v>890</v>
      </c>
    </row>
    <row r="251" spans="2:65" s="12" customFormat="1" ht="13.5">
      <c r="B251" s="220"/>
      <c r="C251" s="221"/>
      <c r="D251" s="211" t="s">
        <v>257</v>
      </c>
      <c r="E251" s="222" t="s">
        <v>35</v>
      </c>
      <c r="F251" s="223" t="s">
        <v>1365</v>
      </c>
      <c r="G251" s="221"/>
      <c r="H251" s="224">
        <v>7.2</v>
      </c>
      <c r="I251" s="225"/>
      <c r="J251" s="221"/>
      <c r="K251" s="221"/>
      <c r="L251" s="226"/>
      <c r="M251" s="227"/>
      <c r="N251" s="228"/>
      <c r="O251" s="228"/>
      <c r="P251" s="228"/>
      <c r="Q251" s="228"/>
      <c r="R251" s="228"/>
      <c r="S251" s="228"/>
      <c r="T251" s="229"/>
      <c r="AT251" s="230" t="s">
        <v>257</v>
      </c>
      <c r="AU251" s="230" t="s">
        <v>87</v>
      </c>
      <c r="AV251" s="12" t="s">
        <v>89</v>
      </c>
      <c r="AW251" s="12" t="s">
        <v>42</v>
      </c>
      <c r="AX251" s="12" t="s">
        <v>79</v>
      </c>
      <c r="AY251" s="230" t="s">
        <v>146</v>
      </c>
    </row>
    <row r="252" spans="2:65" s="14" customFormat="1" ht="13.5">
      <c r="B252" s="242"/>
      <c r="C252" s="243"/>
      <c r="D252" s="211" t="s">
        <v>257</v>
      </c>
      <c r="E252" s="244" t="s">
        <v>35</v>
      </c>
      <c r="F252" s="245" t="s">
        <v>278</v>
      </c>
      <c r="G252" s="243"/>
      <c r="H252" s="246">
        <v>7.2</v>
      </c>
      <c r="I252" s="247"/>
      <c r="J252" s="243"/>
      <c r="K252" s="243"/>
      <c r="L252" s="248"/>
      <c r="M252" s="249"/>
      <c r="N252" s="250"/>
      <c r="O252" s="250"/>
      <c r="P252" s="250"/>
      <c r="Q252" s="250"/>
      <c r="R252" s="250"/>
      <c r="S252" s="250"/>
      <c r="T252" s="251"/>
      <c r="AT252" s="252" t="s">
        <v>257</v>
      </c>
      <c r="AU252" s="252" t="s">
        <v>87</v>
      </c>
      <c r="AV252" s="14" t="s">
        <v>151</v>
      </c>
      <c r="AW252" s="14" t="s">
        <v>42</v>
      </c>
      <c r="AX252" s="14" t="s">
        <v>87</v>
      </c>
      <c r="AY252" s="252" t="s">
        <v>146</v>
      </c>
    </row>
    <row r="253" spans="2:65" s="1" customFormat="1" ht="25.5" customHeight="1">
      <c r="B253" s="42"/>
      <c r="C253" s="184" t="s">
        <v>609</v>
      </c>
      <c r="D253" s="184" t="s">
        <v>147</v>
      </c>
      <c r="E253" s="185" t="s">
        <v>1366</v>
      </c>
      <c r="F253" s="186" t="s">
        <v>1367</v>
      </c>
      <c r="G253" s="187" t="s">
        <v>1213</v>
      </c>
      <c r="H253" s="188">
        <v>1.8</v>
      </c>
      <c r="I253" s="189"/>
      <c r="J253" s="190">
        <f>ROUND(I253*H253,2)</f>
        <v>0</v>
      </c>
      <c r="K253" s="186" t="s">
        <v>35</v>
      </c>
      <c r="L253" s="62"/>
      <c r="M253" s="191" t="s">
        <v>35</v>
      </c>
      <c r="N253" s="192" t="s">
        <v>50</v>
      </c>
      <c r="O253" s="43"/>
      <c r="P253" s="193">
        <f>O253*H253</f>
        <v>0</v>
      </c>
      <c r="Q253" s="193">
        <v>0</v>
      </c>
      <c r="R253" s="193">
        <f>Q253*H253</f>
        <v>0</v>
      </c>
      <c r="S253" s="193">
        <v>0</v>
      </c>
      <c r="T253" s="194">
        <f>S253*H253</f>
        <v>0</v>
      </c>
      <c r="AR253" s="24" t="s">
        <v>177</v>
      </c>
      <c r="AT253" s="24" t="s">
        <v>147</v>
      </c>
      <c r="AU253" s="24" t="s">
        <v>87</v>
      </c>
      <c r="AY253" s="24" t="s">
        <v>146</v>
      </c>
      <c r="BE253" s="195">
        <f>IF(N253="základní",J253,0)</f>
        <v>0</v>
      </c>
      <c r="BF253" s="195">
        <f>IF(N253="snížená",J253,0)</f>
        <v>0</v>
      </c>
      <c r="BG253" s="195">
        <f>IF(N253="zákl. přenesená",J253,0)</f>
        <v>0</v>
      </c>
      <c r="BH253" s="195">
        <f>IF(N253="sníž. přenesená",J253,0)</f>
        <v>0</v>
      </c>
      <c r="BI253" s="195">
        <f>IF(N253="nulová",J253,0)</f>
        <v>0</v>
      </c>
      <c r="BJ253" s="24" t="s">
        <v>87</v>
      </c>
      <c r="BK253" s="195">
        <f>ROUND(I253*H253,2)</f>
        <v>0</v>
      </c>
      <c r="BL253" s="24" t="s">
        <v>177</v>
      </c>
      <c r="BM253" s="24" t="s">
        <v>900</v>
      </c>
    </row>
    <row r="254" spans="2:65" s="12" customFormat="1" ht="13.5">
      <c r="B254" s="220"/>
      <c r="C254" s="221"/>
      <c r="D254" s="211" t="s">
        <v>257</v>
      </c>
      <c r="E254" s="222" t="s">
        <v>35</v>
      </c>
      <c r="F254" s="223" t="s">
        <v>1309</v>
      </c>
      <c r="G254" s="221"/>
      <c r="H254" s="224">
        <v>1.8</v>
      </c>
      <c r="I254" s="225"/>
      <c r="J254" s="221"/>
      <c r="K254" s="221"/>
      <c r="L254" s="226"/>
      <c r="M254" s="227"/>
      <c r="N254" s="228"/>
      <c r="O254" s="228"/>
      <c r="P254" s="228"/>
      <c r="Q254" s="228"/>
      <c r="R254" s="228"/>
      <c r="S254" s="228"/>
      <c r="T254" s="229"/>
      <c r="AT254" s="230" t="s">
        <v>257</v>
      </c>
      <c r="AU254" s="230" t="s">
        <v>87</v>
      </c>
      <c r="AV254" s="12" t="s">
        <v>89</v>
      </c>
      <c r="AW254" s="12" t="s">
        <v>42</v>
      </c>
      <c r="AX254" s="12" t="s">
        <v>79</v>
      </c>
      <c r="AY254" s="230" t="s">
        <v>146</v>
      </c>
    </row>
    <row r="255" spans="2:65" s="14" customFormat="1" ht="13.5">
      <c r="B255" s="242"/>
      <c r="C255" s="243"/>
      <c r="D255" s="211" t="s">
        <v>257</v>
      </c>
      <c r="E255" s="244" t="s">
        <v>35</v>
      </c>
      <c r="F255" s="245" t="s">
        <v>278</v>
      </c>
      <c r="G255" s="243"/>
      <c r="H255" s="246">
        <v>1.8</v>
      </c>
      <c r="I255" s="247"/>
      <c r="J255" s="243"/>
      <c r="K255" s="243"/>
      <c r="L255" s="248"/>
      <c r="M255" s="249"/>
      <c r="N255" s="250"/>
      <c r="O255" s="250"/>
      <c r="P255" s="250"/>
      <c r="Q255" s="250"/>
      <c r="R255" s="250"/>
      <c r="S255" s="250"/>
      <c r="T255" s="251"/>
      <c r="AT255" s="252" t="s">
        <v>257</v>
      </c>
      <c r="AU255" s="252" t="s">
        <v>87</v>
      </c>
      <c r="AV255" s="14" t="s">
        <v>151</v>
      </c>
      <c r="AW255" s="14" t="s">
        <v>42</v>
      </c>
      <c r="AX255" s="14" t="s">
        <v>87</v>
      </c>
      <c r="AY255" s="252" t="s">
        <v>146</v>
      </c>
    </row>
    <row r="256" spans="2:65" s="1" customFormat="1" ht="25.5" customHeight="1">
      <c r="B256" s="42"/>
      <c r="C256" s="184" t="s">
        <v>613</v>
      </c>
      <c r="D256" s="184" t="s">
        <v>147</v>
      </c>
      <c r="E256" s="185" t="s">
        <v>1368</v>
      </c>
      <c r="F256" s="186" t="s">
        <v>1369</v>
      </c>
      <c r="G256" s="187" t="s">
        <v>1213</v>
      </c>
      <c r="H256" s="188">
        <v>7.2</v>
      </c>
      <c r="I256" s="189"/>
      <c r="J256" s="190">
        <f>ROUND(I256*H256,2)</f>
        <v>0</v>
      </c>
      <c r="K256" s="186" t="s">
        <v>35</v>
      </c>
      <c r="L256" s="62"/>
      <c r="M256" s="191" t="s">
        <v>35</v>
      </c>
      <c r="N256" s="192" t="s">
        <v>50</v>
      </c>
      <c r="O256" s="43"/>
      <c r="P256" s="193">
        <f>O256*H256</f>
        <v>0</v>
      </c>
      <c r="Q256" s="193">
        <v>0</v>
      </c>
      <c r="R256" s="193">
        <f>Q256*H256</f>
        <v>0</v>
      </c>
      <c r="S256" s="193">
        <v>0</v>
      </c>
      <c r="T256" s="194">
        <f>S256*H256</f>
        <v>0</v>
      </c>
      <c r="AR256" s="24" t="s">
        <v>177</v>
      </c>
      <c r="AT256" s="24" t="s">
        <v>147</v>
      </c>
      <c r="AU256" s="24" t="s">
        <v>87</v>
      </c>
      <c r="AY256" s="24" t="s">
        <v>146</v>
      </c>
      <c r="BE256" s="195">
        <f>IF(N256="základní",J256,0)</f>
        <v>0</v>
      </c>
      <c r="BF256" s="195">
        <f>IF(N256="snížená",J256,0)</f>
        <v>0</v>
      </c>
      <c r="BG256" s="195">
        <f>IF(N256="zákl. přenesená",J256,0)</f>
        <v>0</v>
      </c>
      <c r="BH256" s="195">
        <f>IF(N256="sníž. přenesená",J256,0)</f>
        <v>0</v>
      </c>
      <c r="BI256" s="195">
        <f>IF(N256="nulová",J256,0)</f>
        <v>0</v>
      </c>
      <c r="BJ256" s="24" t="s">
        <v>87</v>
      </c>
      <c r="BK256" s="195">
        <f>ROUND(I256*H256,2)</f>
        <v>0</v>
      </c>
      <c r="BL256" s="24" t="s">
        <v>177</v>
      </c>
      <c r="BM256" s="24" t="s">
        <v>908</v>
      </c>
    </row>
    <row r="257" spans="2:65" s="12" customFormat="1" ht="13.5">
      <c r="B257" s="220"/>
      <c r="C257" s="221"/>
      <c r="D257" s="211" t="s">
        <v>257</v>
      </c>
      <c r="E257" s="222" t="s">
        <v>35</v>
      </c>
      <c r="F257" s="223" t="s">
        <v>1370</v>
      </c>
      <c r="G257" s="221"/>
      <c r="H257" s="224">
        <v>7.2</v>
      </c>
      <c r="I257" s="225"/>
      <c r="J257" s="221"/>
      <c r="K257" s="221"/>
      <c r="L257" s="226"/>
      <c r="M257" s="227"/>
      <c r="N257" s="228"/>
      <c r="O257" s="228"/>
      <c r="P257" s="228"/>
      <c r="Q257" s="228"/>
      <c r="R257" s="228"/>
      <c r="S257" s="228"/>
      <c r="T257" s="229"/>
      <c r="AT257" s="230" t="s">
        <v>257</v>
      </c>
      <c r="AU257" s="230" t="s">
        <v>87</v>
      </c>
      <c r="AV257" s="12" t="s">
        <v>89</v>
      </c>
      <c r="AW257" s="12" t="s">
        <v>42</v>
      </c>
      <c r="AX257" s="12" t="s">
        <v>79</v>
      </c>
      <c r="AY257" s="230" t="s">
        <v>146</v>
      </c>
    </row>
    <row r="258" spans="2:65" s="14" customFormat="1" ht="13.5">
      <c r="B258" s="242"/>
      <c r="C258" s="243"/>
      <c r="D258" s="211" t="s">
        <v>257</v>
      </c>
      <c r="E258" s="244" t="s">
        <v>35</v>
      </c>
      <c r="F258" s="245" t="s">
        <v>278</v>
      </c>
      <c r="G258" s="243"/>
      <c r="H258" s="246">
        <v>7.2</v>
      </c>
      <c r="I258" s="247"/>
      <c r="J258" s="243"/>
      <c r="K258" s="243"/>
      <c r="L258" s="248"/>
      <c r="M258" s="249"/>
      <c r="N258" s="250"/>
      <c r="O258" s="250"/>
      <c r="P258" s="250"/>
      <c r="Q258" s="250"/>
      <c r="R258" s="250"/>
      <c r="S258" s="250"/>
      <c r="T258" s="251"/>
      <c r="AT258" s="252" t="s">
        <v>257</v>
      </c>
      <c r="AU258" s="252" t="s">
        <v>87</v>
      </c>
      <c r="AV258" s="14" t="s">
        <v>151</v>
      </c>
      <c r="AW258" s="14" t="s">
        <v>42</v>
      </c>
      <c r="AX258" s="14" t="s">
        <v>87</v>
      </c>
      <c r="AY258" s="252" t="s">
        <v>146</v>
      </c>
    </row>
    <row r="259" spans="2:65" s="1" customFormat="1" ht="25.5" customHeight="1">
      <c r="B259" s="42"/>
      <c r="C259" s="184" t="s">
        <v>617</v>
      </c>
      <c r="D259" s="184" t="s">
        <v>147</v>
      </c>
      <c r="E259" s="185" t="s">
        <v>1371</v>
      </c>
      <c r="F259" s="186" t="s">
        <v>1372</v>
      </c>
      <c r="G259" s="187" t="s">
        <v>1213</v>
      </c>
      <c r="H259" s="188">
        <v>16.8</v>
      </c>
      <c r="I259" s="189"/>
      <c r="J259" s="190">
        <f>ROUND(I259*H259,2)</f>
        <v>0</v>
      </c>
      <c r="K259" s="186" t="s">
        <v>35</v>
      </c>
      <c r="L259" s="62"/>
      <c r="M259" s="191" t="s">
        <v>35</v>
      </c>
      <c r="N259" s="192" t="s">
        <v>50</v>
      </c>
      <c r="O259" s="43"/>
      <c r="P259" s="193">
        <f>O259*H259</f>
        <v>0</v>
      </c>
      <c r="Q259" s="193">
        <v>0</v>
      </c>
      <c r="R259" s="193">
        <f>Q259*H259</f>
        <v>0</v>
      </c>
      <c r="S259" s="193">
        <v>0</v>
      </c>
      <c r="T259" s="194">
        <f>S259*H259</f>
        <v>0</v>
      </c>
      <c r="AR259" s="24" t="s">
        <v>177</v>
      </c>
      <c r="AT259" s="24" t="s">
        <v>147</v>
      </c>
      <c r="AU259" s="24" t="s">
        <v>87</v>
      </c>
      <c r="AY259" s="24" t="s">
        <v>146</v>
      </c>
      <c r="BE259" s="195">
        <f>IF(N259="základní",J259,0)</f>
        <v>0</v>
      </c>
      <c r="BF259" s="195">
        <f>IF(N259="snížená",J259,0)</f>
        <v>0</v>
      </c>
      <c r="BG259" s="195">
        <f>IF(N259="zákl. přenesená",J259,0)</f>
        <v>0</v>
      </c>
      <c r="BH259" s="195">
        <f>IF(N259="sníž. přenesená",J259,0)</f>
        <v>0</v>
      </c>
      <c r="BI259" s="195">
        <f>IF(N259="nulová",J259,0)</f>
        <v>0</v>
      </c>
      <c r="BJ259" s="24" t="s">
        <v>87</v>
      </c>
      <c r="BK259" s="195">
        <f>ROUND(I259*H259,2)</f>
        <v>0</v>
      </c>
      <c r="BL259" s="24" t="s">
        <v>177</v>
      </c>
      <c r="BM259" s="24" t="s">
        <v>916</v>
      </c>
    </row>
    <row r="260" spans="2:65" s="12" customFormat="1" ht="13.5">
      <c r="B260" s="220"/>
      <c r="C260" s="221"/>
      <c r="D260" s="211" t="s">
        <v>257</v>
      </c>
      <c r="E260" s="222" t="s">
        <v>35</v>
      </c>
      <c r="F260" s="223" t="s">
        <v>1373</v>
      </c>
      <c r="G260" s="221"/>
      <c r="H260" s="224">
        <v>16.8</v>
      </c>
      <c r="I260" s="225"/>
      <c r="J260" s="221"/>
      <c r="K260" s="221"/>
      <c r="L260" s="226"/>
      <c r="M260" s="227"/>
      <c r="N260" s="228"/>
      <c r="O260" s="228"/>
      <c r="P260" s="228"/>
      <c r="Q260" s="228"/>
      <c r="R260" s="228"/>
      <c r="S260" s="228"/>
      <c r="T260" s="229"/>
      <c r="AT260" s="230" t="s">
        <v>257</v>
      </c>
      <c r="AU260" s="230" t="s">
        <v>87</v>
      </c>
      <c r="AV260" s="12" t="s">
        <v>89</v>
      </c>
      <c r="AW260" s="12" t="s">
        <v>42</v>
      </c>
      <c r="AX260" s="12" t="s">
        <v>79</v>
      </c>
      <c r="AY260" s="230" t="s">
        <v>146</v>
      </c>
    </row>
    <row r="261" spans="2:65" s="14" customFormat="1" ht="13.5">
      <c r="B261" s="242"/>
      <c r="C261" s="243"/>
      <c r="D261" s="211" t="s">
        <v>257</v>
      </c>
      <c r="E261" s="244" t="s">
        <v>35</v>
      </c>
      <c r="F261" s="245" t="s">
        <v>278</v>
      </c>
      <c r="G261" s="243"/>
      <c r="H261" s="246">
        <v>16.8</v>
      </c>
      <c r="I261" s="247"/>
      <c r="J261" s="243"/>
      <c r="K261" s="243"/>
      <c r="L261" s="248"/>
      <c r="M261" s="249"/>
      <c r="N261" s="250"/>
      <c r="O261" s="250"/>
      <c r="P261" s="250"/>
      <c r="Q261" s="250"/>
      <c r="R261" s="250"/>
      <c r="S261" s="250"/>
      <c r="T261" s="251"/>
      <c r="AT261" s="252" t="s">
        <v>257</v>
      </c>
      <c r="AU261" s="252" t="s">
        <v>87</v>
      </c>
      <c r="AV261" s="14" t="s">
        <v>151</v>
      </c>
      <c r="AW261" s="14" t="s">
        <v>42</v>
      </c>
      <c r="AX261" s="14" t="s">
        <v>87</v>
      </c>
      <c r="AY261" s="252" t="s">
        <v>146</v>
      </c>
    </row>
    <row r="262" spans="2:65" s="1" customFormat="1" ht="16.5" customHeight="1">
      <c r="B262" s="42"/>
      <c r="C262" s="184" t="s">
        <v>621</v>
      </c>
      <c r="D262" s="184" t="s">
        <v>147</v>
      </c>
      <c r="E262" s="185" t="s">
        <v>1374</v>
      </c>
      <c r="F262" s="186" t="s">
        <v>1375</v>
      </c>
      <c r="G262" s="187" t="s">
        <v>1213</v>
      </c>
      <c r="H262" s="188">
        <v>103.8</v>
      </c>
      <c r="I262" s="189"/>
      <c r="J262" s="190">
        <f>ROUND(I262*H262,2)</f>
        <v>0</v>
      </c>
      <c r="K262" s="186" t="s">
        <v>35</v>
      </c>
      <c r="L262" s="62"/>
      <c r="M262" s="191" t="s">
        <v>35</v>
      </c>
      <c r="N262" s="192" t="s">
        <v>50</v>
      </c>
      <c r="O262" s="43"/>
      <c r="P262" s="193">
        <f>O262*H262</f>
        <v>0</v>
      </c>
      <c r="Q262" s="193">
        <v>0</v>
      </c>
      <c r="R262" s="193">
        <f>Q262*H262</f>
        <v>0</v>
      </c>
      <c r="S262" s="193">
        <v>0</v>
      </c>
      <c r="T262" s="194">
        <f>S262*H262</f>
        <v>0</v>
      </c>
      <c r="AR262" s="24" t="s">
        <v>177</v>
      </c>
      <c r="AT262" s="24" t="s">
        <v>147</v>
      </c>
      <c r="AU262" s="24" t="s">
        <v>87</v>
      </c>
      <c r="AY262" s="24" t="s">
        <v>146</v>
      </c>
      <c r="BE262" s="195">
        <f>IF(N262="základní",J262,0)</f>
        <v>0</v>
      </c>
      <c r="BF262" s="195">
        <f>IF(N262="snížená",J262,0)</f>
        <v>0</v>
      </c>
      <c r="BG262" s="195">
        <f>IF(N262="zákl. přenesená",J262,0)</f>
        <v>0</v>
      </c>
      <c r="BH262" s="195">
        <f>IF(N262="sníž. přenesená",J262,0)</f>
        <v>0</v>
      </c>
      <c r="BI262" s="195">
        <f>IF(N262="nulová",J262,0)</f>
        <v>0</v>
      </c>
      <c r="BJ262" s="24" t="s">
        <v>87</v>
      </c>
      <c r="BK262" s="195">
        <f>ROUND(I262*H262,2)</f>
        <v>0</v>
      </c>
      <c r="BL262" s="24" t="s">
        <v>177</v>
      </c>
      <c r="BM262" s="24" t="s">
        <v>924</v>
      </c>
    </row>
    <row r="263" spans="2:65" s="12" customFormat="1" ht="13.5">
      <c r="B263" s="220"/>
      <c r="C263" s="221"/>
      <c r="D263" s="211" t="s">
        <v>257</v>
      </c>
      <c r="E263" s="222" t="s">
        <v>35</v>
      </c>
      <c r="F263" s="223" t="s">
        <v>1376</v>
      </c>
      <c r="G263" s="221"/>
      <c r="H263" s="224">
        <v>79.8</v>
      </c>
      <c r="I263" s="225"/>
      <c r="J263" s="221"/>
      <c r="K263" s="221"/>
      <c r="L263" s="226"/>
      <c r="M263" s="227"/>
      <c r="N263" s="228"/>
      <c r="O263" s="228"/>
      <c r="P263" s="228"/>
      <c r="Q263" s="228"/>
      <c r="R263" s="228"/>
      <c r="S263" s="228"/>
      <c r="T263" s="229"/>
      <c r="AT263" s="230" t="s">
        <v>257</v>
      </c>
      <c r="AU263" s="230" t="s">
        <v>87</v>
      </c>
      <c r="AV263" s="12" t="s">
        <v>89</v>
      </c>
      <c r="AW263" s="12" t="s">
        <v>42</v>
      </c>
      <c r="AX263" s="12" t="s">
        <v>79</v>
      </c>
      <c r="AY263" s="230" t="s">
        <v>146</v>
      </c>
    </row>
    <row r="264" spans="2:65" s="12" customFormat="1" ht="13.5">
      <c r="B264" s="220"/>
      <c r="C264" s="221"/>
      <c r="D264" s="211" t="s">
        <v>257</v>
      </c>
      <c r="E264" s="222" t="s">
        <v>35</v>
      </c>
      <c r="F264" s="223" t="s">
        <v>1377</v>
      </c>
      <c r="G264" s="221"/>
      <c r="H264" s="224">
        <v>24</v>
      </c>
      <c r="I264" s="225"/>
      <c r="J264" s="221"/>
      <c r="K264" s="221"/>
      <c r="L264" s="226"/>
      <c r="M264" s="227"/>
      <c r="N264" s="228"/>
      <c r="O264" s="228"/>
      <c r="P264" s="228"/>
      <c r="Q264" s="228"/>
      <c r="R264" s="228"/>
      <c r="S264" s="228"/>
      <c r="T264" s="229"/>
      <c r="AT264" s="230" t="s">
        <v>257</v>
      </c>
      <c r="AU264" s="230" t="s">
        <v>87</v>
      </c>
      <c r="AV264" s="12" t="s">
        <v>89</v>
      </c>
      <c r="AW264" s="12" t="s">
        <v>42</v>
      </c>
      <c r="AX264" s="12" t="s">
        <v>79</v>
      </c>
      <c r="AY264" s="230" t="s">
        <v>146</v>
      </c>
    </row>
    <row r="265" spans="2:65" s="14" customFormat="1" ht="13.5">
      <c r="B265" s="242"/>
      <c r="C265" s="243"/>
      <c r="D265" s="211" t="s">
        <v>257</v>
      </c>
      <c r="E265" s="244" t="s">
        <v>35</v>
      </c>
      <c r="F265" s="245" t="s">
        <v>278</v>
      </c>
      <c r="G265" s="243"/>
      <c r="H265" s="246">
        <v>103.8</v>
      </c>
      <c r="I265" s="247"/>
      <c r="J265" s="243"/>
      <c r="K265" s="243"/>
      <c r="L265" s="248"/>
      <c r="M265" s="249"/>
      <c r="N265" s="250"/>
      <c r="O265" s="250"/>
      <c r="P265" s="250"/>
      <c r="Q265" s="250"/>
      <c r="R265" s="250"/>
      <c r="S265" s="250"/>
      <c r="T265" s="251"/>
      <c r="AT265" s="252" t="s">
        <v>257</v>
      </c>
      <c r="AU265" s="252" t="s">
        <v>87</v>
      </c>
      <c r="AV265" s="14" t="s">
        <v>151</v>
      </c>
      <c r="AW265" s="14" t="s">
        <v>42</v>
      </c>
      <c r="AX265" s="14" t="s">
        <v>87</v>
      </c>
      <c r="AY265" s="252" t="s">
        <v>146</v>
      </c>
    </row>
    <row r="266" spans="2:65" s="1" customFormat="1" ht="16.5" customHeight="1">
      <c r="B266" s="42"/>
      <c r="C266" s="184" t="s">
        <v>625</v>
      </c>
      <c r="D266" s="184" t="s">
        <v>147</v>
      </c>
      <c r="E266" s="185" t="s">
        <v>1378</v>
      </c>
      <c r="F266" s="186" t="s">
        <v>1323</v>
      </c>
      <c r="G266" s="187" t="s">
        <v>150</v>
      </c>
      <c r="H266" s="188">
        <v>1</v>
      </c>
      <c r="I266" s="189"/>
      <c r="J266" s="190">
        <f>ROUND(I266*H266,2)</f>
        <v>0</v>
      </c>
      <c r="K266" s="186" t="s">
        <v>35</v>
      </c>
      <c r="L266" s="62"/>
      <c r="M266" s="191" t="s">
        <v>35</v>
      </c>
      <c r="N266" s="192" t="s">
        <v>50</v>
      </c>
      <c r="O266" s="43"/>
      <c r="P266" s="193">
        <f>O266*H266</f>
        <v>0</v>
      </c>
      <c r="Q266" s="193">
        <v>0</v>
      </c>
      <c r="R266" s="193">
        <f>Q266*H266</f>
        <v>0</v>
      </c>
      <c r="S266" s="193">
        <v>0</v>
      </c>
      <c r="T266" s="194">
        <f>S266*H266</f>
        <v>0</v>
      </c>
      <c r="AR266" s="24" t="s">
        <v>177</v>
      </c>
      <c r="AT266" s="24" t="s">
        <v>147</v>
      </c>
      <c r="AU266" s="24" t="s">
        <v>87</v>
      </c>
      <c r="AY266" s="24" t="s">
        <v>146</v>
      </c>
      <c r="BE266" s="195">
        <f>IF(N266="základní",J266,0)</f>
        <v>0</v>
      </c>
      <c r="BF266" s="195">
        <f>IF(N266="snížená",J266,0)</f>
        <v>0</v>
      </c>
      <c r="BG266" s="195">
        <f>IF(N266="zákl. přenesená",J266,0)</f>
        <v>0</v>
      </c>
      <c r="BH266" s="195">
        <f>IF(N266="sníž. přenesená",J266,0)</f>
        <v>0</v>
      </c>
      <c r="BI266" s="195">
        <f>IF(N266="nulová",J266,0)</f>
        <v>0</v>
      </c>
      <c r="BJ266" s="24" t="s">
        <v>87</v>
      </c>
      <c r="BK266" s="195">
        <f>ROUND(I266*H266,2)</f>
        <v>0</v>
      </c>
      <c r="BL266" s="24" t="s">
        <v>177</v>
      </c>
      <c r="BM266" s="24" t="s">
        <v>932</v>
      </c>
    </row>
    <row r="267" spans="2:65" s="9" customFormat="1" ht="37.35" customHeight="1">
      <c r="B267" s="170"/>
      <c r="C267" s="171"/>
      <c r="D267" s="172" t="s">
        <v>78</v>
      </c>
      <c r="E267" s="173" t="s">
        <v>794</v>
      </c>
      <c r="F267" s="173" t="s">
        <v>1379</v>
      </c>
      <c r="G267" s="171"/>
      <c r="H267" s="171"/>
      <c r="I267" s="174"/>
      <c r="J267" s="175">
        <f>BK267</f>
        <v>0</v>
      </c>
      <c r="K267" s="171"/>
      <c r="L267" s="176"/>
      <c r="M267" s="177"/>
      <c r="N267" s="178"/>
      <c r="O267" s="178"/>
      <c r="P267" s="179">
        <f>SUM(P268:P293)</f>
        <v>0</v>
      </c>
      <c r="Q267" s="178"/>
      <c r="R267" s="179">
        <f>SUM(R268:R293)</f>
        <v>0</v>
      </c>
      <c r="S267" s="178"/>
      <c r="T267" s="180">
        <f>SUM(T268:T293)</f>
        <v>0</v>
      </c>
      <c r="AR267" s="181" t="s">
        <v>89</v>
      </c>
      <c r="AT267" s="182" t="s">
        <v>78</v>
      </c>
      <c r="AU267" s="182" t="s">
        <v>79</v>
      </c>
      <c r="AY267" s="181" t="s">
        <v>146</v>
      </c>
      <c r="BK267" s="183">
        <f>SUM(BK268:BK293)</f>
        <v>0</v>
      </c>
    </row>
    <row r="268" spans="2:65" s="1" customFormat="1" ht="51" customHeight="1">
      <c r="B268" s="42"/>
      <c r="C268" s="184" t="s">
        <v>629</v>
      </c>
      <c r="D268" s="184" t="s">
        <v>147</v>
      </c>
      <c r="E268" s="185" t="s">
        <v>1380</v>
      </c>
      <c r="F268" s="186" t="s">
        <v>1381</v>
      </c>
      <c r="G268" s="187" t="s">
        <v>641</v>
      </c>
      <c r="H268" s="188">
        <v>1</v>
      </c>
      <c r="I268" s="189"/>
      <c r="J268" s="190">
        <f>ROUND(I268*H268,2)</f>
        <v>0</v>
      </c>
      <c r="K268" s="186" t="s">
        <v>35</v>
      </c>
      <c r="L268" s="62"/>
      <c r="M268" s="191" t="s">
        <v>35</v>
      </c>
      <c r="N268" s="192" t="s">
        <v>50</v>
      </c>
      <c r="O268" s="43"/>
      <c r="P268" s="193">
        <f>O268*H268</f>
        <v>0</v>
      </c>
      <c r="Q268" s="193">
        <v>0</v>
      </c>
      <c r="R268" s="193">
        <f>Q268*H268</f>
        <v>0</v>
      </c>
      <c r="S268" s="193">
        <v>0</v>
      </c>
      <c r="T268" s="194">
        <f>S268*H268</f>
        <v>0</v>
      </c>
      <c r="AR268" s="24" t="s">
        <v>177</v>
      </c>
      <c r="AT268" s="24" t="s">
        <v>147</v>
      </c>
      <c r="AU268" s="24" t="s">
        <v>87</v>
      </c>
      <c r="AY268" s="24" t="s">
        <v>146</v>
      </c>
      <c r="BE268" s="195">
        <f>IF(N268="základní",J268,0)</f>
        <v>0</v>
      </c>
      <c r="BF268" s="195">
        <f>IF(N268="snížená",J268,0)</f>
        <v>0</v>
      </c>
      <c r="BG268" s="195">
        <f>IF(N268="zákl. přenesená",J268,0)</f>
        <v>0</v>
      </c>
      <c r="BH268" s="195">
        <f>IF(N268="sníž. přenesená",J268,0)</f>
        <v>0</v>
      </c>
      <c r="BI268" s="195">
        <f>IF(N268="nulová",J268,0)</f>
        <v>0</v>
      </c>
      <c r="BJ268" s="24" t="s">
        <v>87</v>
      </c>
      <c r="BK268" s="195">
        <f>ROUND(I268*H268,2)</f>
        <v>0</v>
      </c>
      <c r="BL268" s="24" t="s">
        <v>177</v>
      </c>
      <c r="BM268" s="24" t="s">
        <v>940</v>
      </c>
    </row>
    <row r="269" spans="2:65" s="12" customFormat="1" ht="13.5">
      <c r="B269" s="220"/>
      <c r="C269" s="221"/>
      <c r="D269" s="211" t="s">
        <v>257</v>
      </c>
      <c r="E269" s="222" t="s">
        <v>35</v>
      </c>
      <c r="F269" s="223" t="s">
        <v>1280</v>
      </c>
      <c r="G269" s="221"/>
      <c r="H269" s="224">
        <v>1</v>
      </c>
      <c r="I269" s="225"/>
      <c r="J269" s="221"/>
      <c r="K269" s="221"/>
      <c r="L269" s="226"/>
      <c r="M269" s="227"/>
      <c r="N269" s="228"/>
      <c r="O269" s="228"/>
      <c r="P269" s="228"/>
      <c r="Q269" s="228"/>
      <c r="R269" s="228"/>
      <c r="S269" s="228"/>
      <c r="T269" s="229"/>
      <c r="AT269" s="230" t="s">
        <v>257</v>
      </c>
      <c r="AU269" s="230" t="s">
        <v>87</v>
      </c>
      <c r="AV269" s="12" t="s">
        <v>89</v>
      </c>
      <c r="AW269" s="12" t="s">
        <v>42</v>
      </c>
      <c r="AX269" s="12" t="s">
        <v>79</v>
      </c>
      <c r="AY269" s="230" t="s">
        <v>146</v>
      </c>
    </row>
    <row r="270" spans="2:65" s="14" customFormat="1" ht="13.5">
      <c r="B270" s="242"/>
      <c r="C270" s="243"/>
      <c r="D270" s="211" t="s">
        <v>257</v>
      </c>
      <c r="E270" s="244" t="s">
        <v>35</v>
      </c>
      <c r="F270" s="245" t="s">
        <v>278</v>
      </c>
      <c r="G270" s="243"/>
      <c r="H270" s="246">
        <v>1</v>
      </c>
      <c r="I270" s="247"/>
      <c r="J270" s="243"/>
      <c r="K270" s="243"/>
      <c r="L270" s="248"/>
      <c r="M270" s="249"/>
      <c r="N270" s="250"/>
      <c r="O270" s="250"/>
      <c r="P270" s="250"/>
      <c r="Q270" s="250"/>
      <c r="R270" s="250"/>
      <c r="S270" s="250"/>
      <c r="T270" s="251"/>
      <c r="AT270" s="252" t="s">
        <v>257</v>
      </c>
      <c r="AU270" s="252" t="s">
        <v>87</v>
      </c>
      <c r="AV270" s="14" t="s">
        <v>151</v>
      </c>
      <c r="AW270" s="14" t="s">
        <v>42</v>
      </c>
      <c r="AX270" s="14" t="s">
        <v>87</v>
      </c>
      <c r="AY270" s="252" t="s">
        <v>146</v>
      </c>
    </row>
    <row r="271" spans="2:65" s="1" customFormat="1" ht="51" customHeight="1">
      <c r="B271" s="42"/>
      <c r="C271" s="184" t="s">
        <v>634</v>
      </c>
      <c r="D271" s="184" t="s">
        <v>147</v>
      </c>
      <c r="E271" s="185" t="s">
        <v>1382</v>
      </c>
      <c r="F271" s="186" t="s">
        <v>1383</v>
      </c>
      <c r="G271" s="187" t="s">
        <v>641</v>
      </c>
      <c r="H271" s="188">
        <v>1</v>
      </c>
      <c r="I271" s="189"/>
      <c r="J271" s="190">
        <f>ROUND(I271*H271,2)</f>
        <v>0</v>
      </c>
      <c r="K271" s="186" t="s">
        <v>35</v>
      </c>
      <c r="L271" s="62"/>
      <c r="M271" s="191" t="s">
        <v>35</v>
      </c>
      <c r="N271" s="192" t="s">
        <v>50</v>
      </c>
      <c r="O271" s="43"/>
      <c r="P271" s="193">
        <f>O271*H271</f>
        <v>0</v>
      </c>
      <c r="Q271" s="193">
        <v>0</v>
      </c>
      <c r="R271" s="193">
        <f>Q271*H271</f>
        <v>0</v>
      </c>
      <c r="S271" s="193">
        <v>0</v>
      </c>
      <c r="T271" s="194">
        <f>S271*H271</f>
        <v>0</v>
      </c>
      <c r="AR271" s="24" t="s">
        <v>177</v>
      </c>
      <c r="AT271" s="24" t="s">
        <v>147</v>
      </c>
      <c r="AU271" s="24" t="s">
        <v>87</v>
      </c>
      <c r="AY271" s="24" t="s">
        <v>146</v>
      </c>
      <c r="BE271" s="195">
        <f>IF(N271="základní",J271,0)</f>
        <v>0</v>
      </c>
      <c r="BF271" s="195">
        <f>IF(N271="snížená",J271,0)</f>
        <v>0</v>
      </c>
      <c r="BG271" s="195">
        <f>IF(N271="zákl. přenesená",J271,0)</f>
        <v>0</v>
      </c>
      <c r="BH271" s="195">
        <f>IF(N271="sníž. přenesená",J271,0)</f>
        <v>0</v>
      </c>
      <c r="BI271" s="195">
        <f>IF(N271="nulová",J271,0)</f>
        <v>0</v>
      </c>
      <c r="BJ271" s="24" t="s">
        <v>87</v>
      </c>
      <c r="BK271" s="195">
        <f>ROUND(I271*H271,2)</f>
        <v>0</v>
      </c>
      <c r="BL271" s="24" t="s">
        <v>177</v>
      </c>
      <c r="BM271" s="24" t="s">
        <v>952</v>
      </c>
    </row>
    <row r="272" spans="2:65" s="12" customFormat="1" ht="13.5">
      <c r="B272" s="220"/>
      <c r="C272" s="221"/>
      <c r="D272" s="211" t="s">
        <v>257</v>
      </c>
      <c r="E272" s="222" t="s">
        <v>35</v>
      </c>
      <c r="F272" s="223" t="s">
        <v>1280</v>
      </c>
      <c r="G272" s="221"/>
      <c r="H272" s="224">
        <v>1</v>
      </c>
      <c r="I272" s="225"/>
      <c r="J272" s="221"/>
      <c r="K272" s="221"/>
      <c r="L272" s="226"/>
      <c r="M272" s="227"/>
      <c r="N272" s="228"/>
      <c r="O272" s="228"/>
      <c r="P272" s="228"/>
      <c r="Q272" s="228"/>
      <c r="R272" s="228"/>
      <c r="S272" s="228"/>
      <c r="T272" s="229"/>
      <c r="AT272" s="230" t="s">
        <v>257</v>
      </c>
      <c r="AU272" s="230" t="s">
        <v>87</v>
      </c>
      <c r="AV272" s="12" t="s">
        <v>89</v>
      </c>
      <c r="AW272" s="12" t="s">
        <v>42</v>
      </c>
      <c r="AX272" s="12" t="s">
        <v>79</v>
      </c>
      <c r="AY272" s="230" t="s">
        <v>146</v>
      </c>
    </row>
    <row r="273" spans="2:65" s="14" customFormat="1" ht="13.5">
      <c r="B273" s="242"/>
      <c r="C273" s="243"/>
      <c r="D273" s="211" t="s">
        <v>257</v>
      </c>
      <c r="E273" s="244" t="s">
        <v>35</v>
      </c>
      <c r="F273" s="245" t="s">
        <v>278</v>
      </c>
      <c r="G273" s="243"/>
      <c r="H273" s="246">
        <v>1</v>
      </c>
      <c r="I273" s="247"/>
      <c r="J273" s="243"/>
      <c r="K273" s="243"/>
      <c r="L273" s="248"/>
      <c r="M273" s="249"/>
      <c r="N273" s="250"/>
      <c r="O273" s="250"/>
      <c r="P273" s="250"/>
      <c r="Q273" s="250"/>
      <c r="R273" s="250"/>
      <c r="S273" s="250"/>
      <c r="T273" s="251"/>
      <c r="AT273" s="252" t="s">
        <v>257</v>
      </c>
      <c r="AU273" s="252" t="s">
        <v>87</v>
      </c>
      <c r="AV273" s="14" t="s">
        <v>151</v>
      </c>
      <c r="AW273" s="14" t="s">
        <v>42</v>
      </c>
      <c r="AX273" s="14" t="s">
        <v>87</v>
      </c>
      <c r="AY273" s="252" t="s">
        <v>146</v>
      </c>
    </row>
    <row r="274" spans="2:65" s="1" customFormat="1" ht="51" customHeight="1">
      <c r="B274" s="42"/>
      <c r="C274" s="184" t="s">
        <v>638</v>
      </c>
      <c r="D274" s="184" t="s">
        <v>147</v>
      </c>
      <c r="E274" s="185" t="s">
        <v>1384</v>
      </c>
      <c r="F274" s="186" t="s">
        <v>1385</v>
      </c>
      <c r="G274" s="187" t="s">
        <v>641</v>
      </c>
      <c r="H274" s="188">
        <v>1</v>
      </c>
      <c r="I274" s="189"/>
      <c r="J274" s="190">
        <f>ROUND(I274*H274,2)</f>
        <v>0</v>
      </c>
      <c r="K274" s="186" t="s">
        <v>35</v>
      </c>
      <c r="L274" s="62"/>
      <c r="M274" s="191" t="s">
        <v>35</v>
      </c>
      <c r="N274" s="192" t="s">
        <v>50</v>
      </c>
      <c r="O274" s="43"/>
      <c r="P274" s="193">
        <f>O274*H274</f>
        <v>0</v>
      </c>
      <c r="Q274" s="193">
        <v>0</v>
      </c>
      <c r="R274" s="193">
        <f>Q274*H274</f>
        <v>0</v>
      </c>
      <c r="S274" s="193">
        <v>0</v>
      </c>
      <c r="T274" s="194">
        <f>S274*H274</f>
        <v>0</v>
      </c>
      <c r="AR274" s="24" t="s">
        <v>177</v>
      </c>
      <c r="AT274" s="24" t="s">
        <v>147</v>
      </c>
      <c r="AU274" s="24" t="s">
        <v>87</v>
      </c>
      <c r="AY274" s="24" t="s">
        <v>146</v>
      </c>
      <c r="BE274" s="195">
        <f>IF(N274="základní",J274,0)</f>
        <v>0</v>
      </c>
      <c r="BF274" s="195">
        <f>IF(N274="snížená",J274,0)</f>
        <v>0</v>
      </c>
      <c r="BG274" s="195">
        <f>IF(N274="zákl. přenesená",J274,0)</f>
        <v>0</v>
      </c>
      <c r="BH274" s="195">
        <f>IF(N274="sníž. přenesená",J274,0)</f>
        <v>0</v>
      </c>
      <c r="BI274" s="195">
        <f>IF(N274="nulová",J274,0)</f>
        <v>0</v>
      </c>
      <c r="BJ274" s="24" t="s">
        <v>87</v>
      </c>
      <c r="BK274" s="195">
        <f>ROUND(I274*H274,2)</f>
        <v>0</v>
      </c>
      <c r="BL274" s="24" t="s">
        <v>177</v>
      </c>
      <c r="BM274" s="24" t="s">
        <v>978</v>
      </c>
    </row>
    <row r="275" spans="2:65" s="12" customFormat="1" ht="13.5">
      <c r="B275" s="220"/>
      <c r="C275" s="221"/>
      <c r="D275" s="211" t="s">
        <v>257</v>
      </c>
      <c r="E275" s="222" t="s">
        <v>35</v>
      </c>
      <c r="F275" s="223" t="s">
        <v>1280</v>
      </c>
      <c r="G275" s="221"/>
      <c r="H275" s="224">
        <v>1</v>
      </c>
      <c r="I275" s="225"/>
      <c r="J275" s="221"/>
      <c r="K275" s="221"/>
      <c r="L275" s="226"/>
      <c r="M275" s="227"/>
      <c r="N275" s="228"/>
      <c r="O275" s="228"/>
      <c r="P275" s="228"/>
      <c r="Q275" s="228"/>
      <c r="R275" s="228"/>
      <c r="S275" s="228"/>
      <c r="T275" s="229"/>
      <c r="AT275" s="230" t="s">
        <v>257</v>
      </c>
      <c r="AU275" s="230" t="s">
        <v>87</v>
      </c>
      <c r="AV275" s="12" t="s">
        <v>89</v>
      </c>
      <c r="AW275" s="12" t="s">
        <v>42</v>
      </c>
      <c r="AX275" s="12" t="s">
        <v>79</v>
      </c>
      <c r="AY275" s="230" t="s">
        <v>146</v>
      </c>
    </row>
    <row r="276" spans="2:65" s="14" customFormat="1" ht="13.5">
      <c r="B276" s="242"/>
      <c r="C276" s="243"/>
      <c r="D276" s="211" t="s">
        <v>257</v>
      </c>
      <c r="E276" s="244" t="s">
        <v>35</v>
      </c>
      <c r="F276" s="245" t="s">
        <v>278</v>
      </c>
      <c r="G276" s="243"/>
      <c r="H276" s="246">
        <v>1</v>
      </c>
      <c r="I276" s="247"/>
      <c r="J276" s="243"/>
      <c r="K276" s="243"/>
      <c r="L276" s="248"/>
      <c r="M276" s="249"/>
      <c r="N276" s="250"/>
      <c r="O276" s="250"/>
      <c r="P276" s="250"/>
      <c r="Q276" s="250"/>
      <c r="R276" s="250"/>
      <c r="S276" s="250"/>
      <c r="T276" s="251"/>
      <c r="AT276" s="252" t="s">
        <v>257</v>
      </c>
      <c r="AU276" s="252" t="s">
        <v>87</v>
      </c>
      <c r="AV276" s="14" t="s">
        <v>151</v>
      </c>
      <c r="AW276" s="14" t="s">
        <v>42</v>
      </c>
      <c r="AX276" s="14" t="s">
        <v>87</v>
      </c>
      <c r="AY276" s="252" t="s">
        <v>146</v>
      </c>
    </row>
    <row r="277" spans="2:65" s="1" customFormat="1" ht="51" customHeight="1">
      <c r="B277" s="42"/>
      <c r="C277" s="184" t="s">
        <v>643</v>
      </c>
      <c r="D277" s="184" t="s">
        <v>147</v>
      </c>
      <c r="E277" s="185" t="s">
        <v>1386</v>
      </c>
      <c r="F277" s="186" t="s">
        <v>1387</v>
      </c>
      <c r="G277" s="187" t="s">
        <v>641</v>
      </c>
      <c r="H277" s="188">
        <v>1</v>
      </c>
      <c r="I277" s="189"/>
      <c r="J277" s="190">
        <f>ROUND(I277*H277,2)</f>
        <v>0</v>
      </c>
      <c r="K277" s="186" t="s">
        <v>35</v>
      </c>
      <c r="L277" s="62"/>
      <c r="M277" s="191" t="s">
        <v>35</v>
      </c>
      <c r="N277" s="192" t="s">
        <v>50</v>
      </c>
      <c r="O277" s="43"/>
      <c r="P277" s="193">
        <f>O277*H277</f>
        <v>0</v>
      </c>
      <c r="Q277" s="193">
        <v>0</v>
      </c>
      <c r="R277" s="193">
        <f>Q277*H277</f>
        <v>0</v>
      </c>
      <c r="S277" s="193">
        <v>0</v>
      </c>
      <c r="T277" s="194">
        <f>S277*H277</f>
        <v>0</v>
      </c>
      <c r="AR277" s="24" t="s">
        <v>177</v>
      </c>
      <c r="AT277" s="24" t="s">
        <v>147</v>
      </c>
      <c r="AU277" s="24" t="s">
        <v>87</v>
      </c>
      <c r="AY277" s="24" t="s">
        <v>146</v>
      </c>
      <c r="BE277" s="195">
        <f>IF(N277="základní",J277,0)</f>
        <v>0</v>
      </c>
      <c r="BF277" s="195">
        <f>IF(N277="snížená",J277,0)</f>
        <v>0</v>
      </c>
      <c r="BG277" s="195">
        <f>IF(N277="zákl. přenesená",J277,0)</f>
        <v>0</v>
      </c>
      <c r="BH277" s="195">
        <f>IF(N277="sníž. přenesená",J277,0)</f>
        <v>0</v>
      </c>
      <c r="BI277" s="195">
        <f>IF(N277="nulová",J277,0)</f>
        <v>0</v>
      </c>
      <c r="BJ277" s="24" t="s">
        <v>87</v>
      </c>
      <c r="BK277" s="195">
        <f>ROUND(I277*H277,2)</f>
        <v>0</v>
      </c>
      <c r="BL277" s="24" t="s">
        <v>177</v>
      </c>
      <c r="BM277" s="24" t="s">
        <v>1005</v>
      </c>
    </row>
    <row r="278" spans="2:65" s="12" customFormat="1" ht="13.5">
      <c r="B278" s="220"/>
      <c r="C278" s="221"/>
      <c r="D278" s="211" t="s">
        <v>257</v>
      </c>
      <c r="E278" s="222" t="s">
        <v>35</v>
      </c>
      <c r="F278" s="223" t="s">
        <v>1280</v>
      </c>
      <c r="G278" s="221"/>
      <c r="H278" s="224">
        <v>1</v>
      </c>
      <c r="I278" s="225"/>
      <c r="J278" s="221"/>
      <c r="K278" s="221"/>
      <c r="L278" s="226"/>
      <c r="M278" s="227"/>
      <c r="N278" s="228"/>
      <c r="O278" s="228"/>
      <c r="P278" s="228"/>
      <c r="Q278" s="228"/>
      <c r="R278" s="228"/>
      <c r="S278" s="228"/>
      <c r="T278" s="229"/>
      <c r="AT278" s="230" t="s">
        <v>257</v>
      </c>
      <c r="AU278" s="230" t="s">
        <v>87</v>
      </c>
      <c r="AV278" s="12" t="s">
        <v>89</v>
      </c>
      <c r="AW278" s="12" t="s">
        <v>42</v>
      </c>
      <c r="AX278" s="12" t="s">
        <v>79</v>
      </c>
      <c r="AY278" s="230" t="s">
        <v>146</v>
      </c>
    </row>
    <row r="279" spans="2:65" s="14" customFormat="1" ht="13.5">
      <c r="B279" s="242"/>
      <c r="C279" s="243"/>
      <c r="D279" s="211" t="s">
        <v>257</v>
      </c>
      <c r="E279" s="244" t="s">
        <v>35</v>
      </c>
      <c r="F279" s="245" t="s">
        <v>278</v>
      </c>
      <c r="G279" s="243"/>
      <c r="H279" s="246">
        <v>1</v>
      </c>
      <c r="I279" s="247"/>
      <c r="J279" s="243"/>
      <c r="K279" s="243"/>
      <c r="L279" s="248"/>
      <c r="M279" s="249"/>
      <c r="N279" s="250"/>
      <c r="O279" s="250"/>
      <c r="P279" s="250"/>
      <c r="Q279" s="250"/>
      <c r="R279" s="250"/>
      <c r="S279" s="250"/>
      <c r="T279" s="251"/>
      <c r="AT279" s="252" t="s">
        <v>257</v>
      </c>
      <c r="AU279" s="252" t="s">
        <v>87</v>
      </c>
      <c r="AV279" s="14" t="s">
        <v>151</v>
      </c>
      <c r="AW279" s="14" t="s">
        <v>42</v>
      </c>
      <c r="AX279" s="14" t="s">
        <v>87</v>
      </c>
      <c r="AY279" s="252" t="s">
        <v>146</v>
      </c>
    </row>
    <row r="280" spans="2:65" s="1" customFormat="1" ht="25.5" customHeight="1">
      <c r="B280" s="42"/>
      <c r="C280" s="184" t="s">
        <v>647</v>
      </c>
      <c r="D280" s="184" t="s">
        <v>147</v>
      </c>
      <c r="E280" s="185" t="s">
        <v>1388</v>
      </c>
      <c r="F280" s="186" t="s">
        <v>1389</v>
      </c>
      <c r="G280" s="187" t="s">
        <v>641</v>
      </c>
      <c r="H280" s="188">
        <v>1</v>
      </c>
      <c r="I280" s="189"/>
      <c r="J280" s="190">
        <f>ROUND(I280*H280,2)</f>
        <v>0</v>
      </c>
      <c r="K280" s="186" t="s">
        <v>35</v>
      </c>
      <c r="L280" s="62"/>
      <c r="M280" s="191" t="s">
        <v>35</v>
      </c>
      <c r="N280" s="192" t="s">
        <v>50</v>
      </c>
      <c r="O280" s="43"/>
      <c r="P280" s="193">
        <f>O280*H280</f>
        <v>0</v>
      </c>
      <c r="Q280" s="193">
        <v>0</v>
      </c>
      <c r="R280" s="193">
        <f>Q280*H280</f>
        <v>0</v>
      </c>
      <c r="S280" s="193">
        <v>0</v>
      </c>
      <c r="T280" s="194">
        <f>S280*H280</f>
        <v>0</v>
      </c>
      <c r="AR280" s="24" t="s">
        <v>177</v>
      </c>
      <c r="AT280" s="24" t="s">
        <v>147</v>
      </c>
      <c r="AU280" s="24" t="s">
        <v>87</v>
      </c>
      <c r="AY280" s="24" t="s">
        <v>146</v>
      </c>
      <c r="BE280" s="195">
        <f>IF(N280="základní",J280,0)</f>
        <v>0</v>
      </c>
      <c r="BF280" s="195">
        <f>IF(N280="snížená",J280,0)</f>
        <v>0</v>
      </c>
      <c r="BG280" s="195">
        <f>IF(N280="zákl. přenesená",J280,0)</f>
        <v>0</v>
      </c>
      <c r="BH280" s="195">
        <f>IF(N280="sníž. přenesená",J280,0)</f>
        <v>0</v>
      </c>
      <c r="BI280" s="195">
        <f>IF(N280="nulová",J280,0)</f>
        <v>0</v>
      </c>
      <c r="BJ280" s="24" t="s">
        <v>87</v>
      </c>
      <c r="BK280" s="195">
        <f>ROUND(I280*H280,2)</f>
        <v>0</v>
      </c>
      <c r="BL280" s="24" t="s">
        <v>177</v>
      </c>
      <c r="BM280" s="24" t="s">
        <v>1020</v>
      </c>
    </row>
    <row r="281" spans="2:65" s="12" customFormat="1" ht="13.5">
      <c r="B281" s="220"/>
      <c r="C281" s="221"/>
      <c r="D281" s="211" t="s">
        <v>257</v>
      </c>
      <c r="E281" s="222" t="s">
        <v>35</v>
      </c>
      <c r="F281" s="223" t="s">
        <v>1280</v>
      </c>
      <c r="G281" s="221"/>
      <c r="H281" s="224">
        <v>1</v>
      </c>
      <c r="I281" s="225"/>
      <c r="J281" s="221"/>
      <c r="K281" s="221"/>
      <c r="L281" s="226"/>
      <c r="M281" s="227"/>
      <c r="N281" s="228"/>
      <c r="O281" s="228"/>
      <c r="P281" s="228"/>
      <c r="Q281" s="228"/>
      <c r="R281" s="228"/>
      <c r="S281" s="228"/>
      <c r="T281" s="229"/>
      <c r="AT281" s="230" t="s">
        <v>257</v>
      </c>
      <c r="AU281" s="230" t="s">
        <v>87</v>
      </c>
      <c r="AV281" s="12" t="s">
        <v>89</v>
      </c>
      <c r="AW281" s="12" t="s">
        <v>42</v>
      </c>
      <c r="AX281" s="12" t="s">
        <v>79</v>
      </c>
      <c r="AY281" s="230" t="s">
        <v>146</v>
      </c>
    </row>
    <row r="282" spans="2:65" s="14" customFormat="1" ht="13.5">
      <c r="B282" s="242"/>
      <c r="C282" s="243"/>
      <c r="D282" s="211" t="s">
        <v>257</v>
      </c>
      <c r="E282" s="244" t="s">
        <v>35</v>
      </c>
      <c r="F282" s="245" t="s">
        <v>278</v>
      </c>
      <c r="G282" s="243"/>
      <c r="H282" s="246">
        <v>1</v>
      </c>
      <c r="I282" s="247"/>
      <c r="J282" s="243"/>
      <c r="K282" s="243"/>
      <c r="L282" s="248"/>
      <c r="M282" s="249"/>
      <c r="N282" s="250"/>
      <c r="O282" s="250"/>
      <c r="P282" s="250"/>
      <c r="Q282" s="250"/>
      <c r="R282" s="250"/>
      <c r="S282" s="250"/>
      <c r="T282" s="251"/>
      <c r="AT282" s="252" t="s">
        <v>257</v>
      </c>
      <c r="AU282" s="252" t="s">
        <v>87</v>
      </c>
      <c r="AV282" s="14" t="s">
        <v>151</v>
      </c>
      <c r="AW282" s="14" t="s">
        <v>42</v>
      </c>
      <c r="AX282" s="14" t="s">
        <v>87</v>
      </c>
      <c r="AY282" s="252" t="s">
        <v>146</v>
      </c>
    </row>
    <row r="283" spans="2:65" s="1" customFormat="1" ht="38.25" customHeight="1">
      <c r="B283" s="42"/>
      <c r="C283" s="184" t="s">
        <v>651</v>
      </c>
      <c r="D283" s="184" t="s">
        <v>147</v>
      </c>
      <c r="E283" s="185" t="s">
        <v>1390</v>
      </c>
      <c r="F283" s="186" t="s">
        <v>1391</v>
      </c>
      <c r="G283" s="187" t="s">
        <v>641</v>
      </c>
      <c r="H283" s="188">
        <v>1</v>
      </c>
      <c r="I283" s="189"/>
      <c r="J283" s="190">
        <f>ROUND(I283*H283,2)</f>
        <v>0</v>
      </c>
      <c r="K283" s="186" t="s">
        <v>35</v>
      </c>
      <c r="L283" s="62"/>
      <c r="M283" s="191" t="s">
        <v>35</v>
      </c>
      <c r="N283" s="192" t="s">
        <v>50</v>
      </c>
      <c r="O283" s="43"/>
      <c r="P283" s="193">
        <f>O283*H283</f>
        <v>0</v>
      </c>
      <c r="Q283" s="193">
        <v>0</v>
      </c>
      <c r="R283" s="193">
        <f>Q283*H283</f>
        <v>0</v>
      </c>
      <c r="S283" s="193">
        <v>0</v>
      </c>
      <c r="T283" s="194">
        <f>S283*H283</f>
        <v>0</v>
      </c>
      <c r="AR283" s="24" t="s">
        <v>177</v>
      </c>
      <c r="AT283" s="24" t="s">
        <v>147</v>
      </c>
      <c r="AU283" s="24" t="s">
        <v>87</v>
      </c>
      <c r="AY283" s="24" t="s">
        <v>146</v>
      </c>
      <c r="BE283" s="195">
        <f>IF(N283="základní",J283,0)</f>
        <v>0</v>
      </c>
      <c r="BF283" s="195">
        <f>IF(N283="snížená",J283,0)</f>
        <v>0</v>
      </c>
      <c r="BG283" s="195">
        <f>IF(N283="zákl. přenesená",J283,0)</f>
        <v>0</v>
      </c>
      <c r="BH283" s="195">
        <f>IF(N283="sníž. přenesená",J283,0)</f>
        <v>0</v>
      </c>
      <c r="BI283" s="195">
        <f>IF(N283="nulová",J283,0)</f>
        <v>0</v>
      </c>
      <c r="BJ283" s="24" t="s">
        <v>87</v>
      </c>
      <c r="BK283" s="195">
        <f>ROUND(I283*H283,2)</f>
        <v>0</v>
      </c>
      <c r="BL283" s="24" t="s">
        <v>177</v>
      </c>
      <c r="BM283" s="24" t="s">
        <v>1045</v>
      </c>
    </row>
    <row r="284" spans="2:65" s="12" customFormat="1" ht="13.5">
      <c r="B284" s="220"/>
      <c r="C284" s="221"/>
      <c r="D284" s="211" t="s">
        <v>257</v>
      </c>
      <c r="E284" s="222" t="s">
        <v>35</v>
      </c>
      <c r="F284" s="223" t="s">
        <v>1280</v>
      </c>
      <c r="G284" s="221"/>
      <c r="H284" s="224">
        <v>1</v>
      </c>
      <c r="I284" s="225"/>
      <c r="J284" s="221"/>
      <c r="K284" s="221"/>
      <c r="L284" s="226"/>
      <c r="M284" s="227"/>
      <c r="N284" s="228"/>
      <c r="O284" s="228"/>
      <c r="P284" s="228"/>
      <c r="Q284" s="228"/>
      <c r="R284" s="228"/>
      <c r="S284" s="228"/>
      <c r="T284" s="229"/>
      <c r="AT284" s="230" t="s">
        <v>257</v>
      </c>
      <c r="AU284" s="230" t="s">
        <v>87</v>
      </c>
      <c r="AV284" s="12" t="s">
        <v>89</v>
      </c>
      <c r="AW284" s="12" t="s">
        <v>42</v>
      </c>
      <c r="AX284" s="12" t="s">
        <v>79</v>
      </c>
      <c r="AY284" s="230" t="s">
        <v>146</v>
      </c>
    </row>
    <row r="285" spans="2:65" s="14" customFormat="1" ht="13.5">
      <c r="B285" s="242"/>
      <c r="C285" s="243"/>
      <c r="D285" s="211" t="s">
        <v>257</v>
      </c>
      <c r="E285" s="244" t="s">
        <v>35</v>
      </c>
      <c r="F285" s="245" t="s">
        <v>278</v>
      </c>
      <c r="G285" s="243"/>
      <c r="H285" s="246">
        <v>1</v>
      </c>
      <c r="I285" s="247"/>
      <c r="J285" s="243"/>
      <c r="K285" s="243"/>
      <c r="L285" s="248"/>
      <c r="M285" s="249"/>
      <c r="N285" s="250"/>
      <c r="O285" s="250"/>
      <c r="P285" s="250"/>
      <c r="Q285" s="250"/>
      <c r="R285" s="250"/>
      <c r="S285" s="250"/>
      <c r="T285" s="251"/>
      <c r="AT285" s="252" t="s">
        <v>257</v>
      </c>
      <c r="AU285" s="252" t="s">
        <v>87</v>
      </c>
      <c r="AV285" s="14" t="s">
        <v>151</v>
      </c>
      <c r="AW285" s="14" t="s">
        <v>42</v>
      </c>
      <c r="AX285" s="14" t="s">
        <v>87</v>
      </c>
      <c r="AY285" s="252" t="s">
        <v>146</v>
      </c>
    </row>
    <row r="286" spans="2:65" s="1" customFormat="1" ht="16.5" customHeight="1">
      <c r="B286" s="42"/>
      <c r="C286" s="184" t="s">
        <v>655</v>
      </c>
      <c r="D286" s="184" t="s">
        <v>147</v>
      </c>
      <c r="E286" s="185" t="s">
        <v>1392</v>
      </c>
      <c r="F286" s="186" t="s">
        <v>1393</v>
      </c>
      <c r="G286" s="187" t="s">
        <v>641</v>
      </c>
      <c r="H286" s="188">
        <v>3</v>
      </c>
      <c r="I286" s="189"/>
      <c r="J286" s="190">
        <f>ROUND(I286*H286,2)</f>
        <v>0</v>
      </c>
      <c r="K286" s="186" t="s">
        <v>35</v>
      </c>
      <c r="L286" s="62"/>
      <c r="M286" s="191" t="s">
        <v>35</v>
      </c>
      <c r="N286" s="192" t="s">
        <v>50</v>
      </c>
      <c r="O286" s="43"/>
      <c r="P286" s="193">
        <f>O286*H286</f>
        <v>0</v>
      </c>
      <c r="Q286" s="193">
        <v>0</v>
      </c>
      <c r="R286" s="193">
        <f>Q286*H286</f>
        <v>0</v>
      </c>
      <c r="S286" s="193">
        <v>0</v>
      </c>
      <c r="T286" s="194">
        <f>S286*H286</f>
        <v>0</v>
      </c>
      <c r="AR286" s="24" t="s">
        <v>177</v>
      </c>
      <c r="AT286" s="24" t="s">
        <v>147</v>
      </c>
      <c r="AU286" s="24" t="s">
        <v>87</v>
      </c>
      <c r="AY286" s="24" t="s">
        <v>146</v>
      </c>
      <c r="BE286" s="195">
        <f>IF(N286="základní",J286,0)</f>
        <v>0</v>
      </c>
      <c r="BF286" s="195">
        <f>IF(N286="snížená",J286,0)</f>
        <v>0</v>
      </c>
      <c r="BG286" s="195">
        <f>IF(N286="zákl. přenesená",J286,0)</f>
        <v>0</v>
      </c>
      <c r="BH286" s="195">
        <f>IF(N286="sníž. přenesená",J286,0)</f>
        <v>0</v>
      </c>
      <c r="BI286" s="195">
        <f>IF(N286="nulová",J286,0)</f>
        <v>0</v>
      </c>
      <c r="BJ286" s="24" t="s">
        <v>87</v>
      </c>
      <c r="BK286" s="195">
        <f>ROUND(I286*H286,2)</f>
        <v>0</v>
      </c>
      <c r="BL286" s="24" t="s">
        <v>177</v>
      </c>
      <c r="BM286" s="24" t="s">
        <v>1057</v>
      </c>
    </row>
    <row r="287" spans="2:65" s="12" customFormat="1" ht="13.5">
      <c r="B287" s="220"/>
      <c r="C287" s="221"/>
      <c r="D287" s="211" t="s">
        <v>257</v>
      </c>
      <c r="E287" s="222" t="s">
        <v>35</v>
      </c>
      <c r="F287" s="223" t="s">
        <v>1296</v>
      </c>
      <c r="G287" s="221"/>
      <c r="H287" s="224">
        <v>3</v>
      </c>
      <c r="I287" s="225"/>
      <c r="J287" s="221"/>
      <c r="K287" s="221"/>
      <c r="L287" s="226"/>
      <c r="M287" s="227"/>
      <c r="N287" s="228"/>
      <c r="O287" s="228"/>
      <c r="P287" s="228"/>
      <c r="Q287" s="228"/>
      <c r="R287" s="228"/>
      <c r="S287" s="228"/>
      <c r="T287" s="229"/>
      <c r="AT287" s="230" t="s">
        <v>257</v>
      </c>
      <c r="AU287" s="230" t="s">
        <v>87</v>
      </c>
      <c r="AV287" s="12" t="s">
        <v>89</v>
      </c>
      <c r="AW287" s="12" t="s">
        <v>42</v>
      </c>
      <c r="AX287" s="12" t="s">
        <v>79</v>
      </c>
      <c r="AY287" s="230" t="s">
        <v>146</v>
      </c>
    </row>
    <row r="288" spans="2:65" s="14" customFormat="1" ht="13.5">
      <c r="B288" s="242"/>
      <c r="C288" s="243"/>
      <c r="D288" s="211" t="s">
        <v>257</v>
      </c>
      <c r="E288" s="244" t="s">
        <v>35</v>
      </c>
      <c r="F288" s="245" t="s">
        <v>278</v>
      </c>
      <c r="G288" s="243"/>
      <c r="H288" s="246">
        <v>3</v>
      </c>
      <c r="I288" s="247"/>
      <c r="J288" s="243"/>
      <c r="K288" s="243"/>
      <c r="L288" s="248"/>
      <c r="M288" s="249"/>
      <c r="N288" s="250"/>
      <c r="O288" s="250"/>
      <c r="P288" s="250"/>
      <c r="Q288" s="250"/>
      <c r="R288" s="250"/>
      <c r="S288" s="250"/>
      <c r="T288" s="251"/>
      <c r="AT288" s="252" t="s">
        <v>257</v>
      </c>
      <c r="AU288" s="252" t="s">
        <v>87</v>
      </c>
      <c r="AV288" s="14" t="s">
        <v>151</v>
      </c>
      <c r="AW288" s="14" t="s">
        <v>42</v>
      </c>
      <c r="AX288" s="14" t="s">
        <v>87</v>
      </c>
      <c r="AY288" s="252" t="s">
        <v>146</v>
      </c>
    </row>
    <row r="289" spans="2:65" s="1" customFormat="1" ht="25.5" customHeight="1">
      <c r="B289" s="42"/>
      <c r="C289" s="184" t="s">
        <v>659</v>
      </c>
      <c r="D289" s="184" t="s">
        <v>147</v>
      </c>
      <c r="E289" s="185" t="s">
        <v>1394</v>
      </c>
      <c r="F289" s="186" t="s">
        <v>1395</v>
      </c>
      <c r="G289" s="187" t="s">
        <v>641</v>
      </c>
      <c r="H289" s="188">
        <v>3</v>
      </c>
      <c r="I289" s="189"/>
      <c r="J289" s="190">
        <f>ROUND(I289*H289,2)</f>
        <v>0</v>
      </c>
      <c r="K289" s="186" t="s">
        <v>35</v>
      </c>
      <c r="L289" s="62"/>
      <c r="M289" s="191" t="s">
        <v>35</v>
      </c>
      <c r="N289" s="192" t="s">
        <v>50</v>
      </c>
      <c r="O289" s="43"/>
      <c r="P289" s="193">
        <f>O289*H289</f>
        <v>0</v>
      </c>
      <c r="Q289" s="193">
        <v>0</v>
      </c>
      <c r="R289" s="193">
        <f>Q289*H289</f>
        <v>0</v>
      </c>
      <c r="S289" s="193">
        <v>0</v>
      </c>
      <c r="T289" s="194">
        <f>S289*H289</f>
        <v>0</v>
      </c>
      <c r="AR289" s="24" t="s">
        <v>177</v>
      </c>
      <c r="AT289" s="24" t="s">
        <v>147</v>
      </c>
      <c r="AU289" s="24" t="s">
        <v>87</v>
      </c>
      <c r="AY289" s="24" t="s">
        <v>146</v>
      </c>
      <c r="BE289" s="195">
        <f>IF(N289="základní",J289,0)</f>
        <v>0</v>
      </c>
      <c r="BF289" s="195">
        <f>IF(N289="snížená",J289,0)</f>
        <v>0</v>
      </c>
      <c r="BG289" s="195">
        <f>IF(N289="zákl. přenesená",J289,0)</f>
        <v>0</v>
      </c>
      <c r="BH289" s="195">
        <f>IF(N289="sníž. přenesená",J289,0)</f>
        <v>0</v>
      </c>
      <c r="BI289" s="195">
        <f>IF(N289="nulová",J289,0)</f>
        <v>0</v>
      </c>
      <c r="BJ289" s="24" t="s">
        <v>87</v>
      </c>
      <c r="BK289" s="195">
        <f>ROUND(I289*H289,2)</f>
        <v>0</v>
      </c>
      <c r="BL289" s="24" t="s">
        <v>177</v>
      </c>
      <c r="BM289" s="24" t="s">
        <v>1067</v>
      </c>
    </row>
    <row r="290" spans="2:65" s="12" customFormat="1" ht="13.5">
      <c r="B290" s="220"/>
      <c r="C290" s="221"/>
      <c r="D290" s="211" t="s">
        <v>257</v>
      </c>
      <c r="E290" s="222" t="s">
        <v>35</v>
      </c>
      <c r="F290" s="223" t="s">
        <v>1239</v>
      </c>
      <c r="G290" s="221"/>
      <c r="H290" s="224">
        <v>3</v>
      </c>
      <c r="I290" s="225"/>
      <c r="J290" s="221"/>
      <c r="K290" s="221"/>
      <c r="L290" s="226"/>
      <c r="M290" s="227"/>
      <c r="N290" s="228"/>
      <c r="O290" s="228"/>
      <c r="P290" s="228"/>
      <c r="Q290" s="228"/>
      <c r="R290" s="228"/>
      <c r="S290" s="228"/>
      <c r="T290" s="229"/>
      <c r="AT290" s="230" t="s">
        <v>257</v>
      </c>
      <c r="AU290" s="230" t="s">
        <v>87</v>
      </c>
      <c r="AV290" s="12" t="s">
        <v>89</v>
      </c>
      <c r="AW290" s="12" t="s">
        <v>42</v>
      </c>
      <c r="AX290" s="12" t="s">
        <v>79</v>
      </c>
      <c r="AY290" s="230" t="s">
        <v>146</v>
      </c>
    </row>
    <row r="291" spans="2:65" s="14" customFormat="1" ht="13.5">
      <c r="B291" s="242"/>
      <c r="C291" s="243"/>
      <c r="D291" s="211" t="s">
        <v>257</v>
      </c>
      <c r="E291" s="244" t="s">
        <v>35</v>
      </c>
      <c r="F291" s="245" t="s">
        <v>278</v>
      </c>
      <c r="G291" s="243"/>
      <c r="H291" s="246">
        <v>3</v>
      </c>
      <c r="I291" s="247"/>
      <c r="J291" s="243"/>
      <c r="K291" s="243"/>
      <c r="L291" s="248"/>
      <c r="M291" s="249"/>
      <c r="N291" s="250"/>
      <c r="O291" s="250"/>
      <c r="P291" s="250"/>
      <c r="Q291" s="250"/>
      <c r="R291" s="250"/>
      <c r="S291" s="250"/>
      <c r="T291" s="251"/>
      <c r="AT291" s="252" t="s">
        <v>257</v>
      </c>
      <c r="AU291" s="252" t="s">
        <v>87</v>
      </c>
      <c r="AV291" s="14" t="s">
        <v>151</v>
      </c>
      <c r="AW291" s="14" t="s">
        <v>42</v>
      </c>
      <c r="AX291" s="14" t="s">
        <v>87</v>
      </c>
      <c r="AY291" s="252" t="s">
        <v>146</v>
      </c>
    </row>
    <row r="292" spans="2:65" s="1" customFormat="1" ht="16.5" customHeight="1">
      <c r="B292" s="42"/>
      <c r="C292" s="184" t="s">
        <v>665</v>
      </c>
      <c r="D292" s="184" t="s">
        <v>147</v>
      </c>
      <c r="E292" s="185" t="s">
        <v>1396</v>
      </c>
      <c r="F292" s="186" t="s">
        <v>1397</v>
      </c>
      <c r="G292" s="187" t="s">
        <v>1213</v>
      </c>
      <c r="H292" s="188">
        <v>20</v>
      </c>
      <c r="I292" s="189"/>
      <c r="J292" s="190">
        <f>ROUND(I292*H292,2)</f>
        <v>0</v>
      </c>
      <c r="K292" s="186" t="s">
        <v>35</v>
      </c>
      <c r="L292" s="62"/>
      <c r="M292" s="191" t="s">
        <v>35</v>
      </c>
      <c r="N292" s="192" t="s">
        <v>50</v>
      </c>
      <c r="O292" s="43"/>
      <c r="P292" s="193">
        <f>O292*H292</f>
        <v>0</v>
      </c>
      <c r="Q292" s="193">
        <v>0</v>
      </c>
      <c r="R292" s="193">
        <f>Q292*H292</f>
        <v>0</v>
      </c>
      <c r="S292" s="193">
        <v>0</v>
      </c>
      <c r="T292" s="194">
        <f>S292*H292</f>
        <v>0</v>
      </c>
      <c r="AR292" s="24" t="s">
        <v>177</v>
      </c>
      <c r="AT292" s="24" t="s">
        <v>147</v>
      </c>
      <c r="AU292" s="24" t="s">
        <v>87</v>
      </c>
      <c r="AY292" s="24" t="s">
        <v>146</v>
      </c>
      <c r="BE292" s="195">
        <f>IF(N292="základní",J292,0)</f>
        <v>0</v>
      </c>
      <c r="BF292" s="195">
        <f>IF(N292="snížená",J292,0)</f>
        <v>0</v>
      </c>
      <c r="BG292" s="195">
        <f>IF(N292="zákl. přenesená",J292,0)</f>
        <v>0</v>
      </c>
      <c r="BH292" s="195">
        <f>IF(N292="sníž. přenesená",J292,0)</f>
        <v>0</v>
      </c>
      <c r="BI292" s="195">
        <f>IF(N292="nulová",J292,0)</f>
        <v>0</v>
      </c>
      <c r="BJ292" s="24" t="s">
        <v>87</v>
      </c>
      <c r="BK292" s="195">
        <f>ROUND(I292*H292,2)</f>
        <v>0</v>
      </c>
      <c r="BL292" s="24" t="s">
        <v>177</v>
      </c>
      <c r="BM292" s="24" t="s">
        <v>1091</v>
      </c>
    </row>
    <row r="293" spans="2:65" s="1" customFormat="1" ht="16.5" customHeight="1">
      <c r="B293" s="42"/>
      <c r="C293" s="184" t="s">
        <v>671</v>
      </c>
      <c r="D293" s="184" t="s">
        <v>147</v>
      </c>
      <c r="E293" s="185" t="s">
        <v>1398</v>
      </c>
      <c r="F293" s="186" t="s">
        <v>1323</v>
      </c>
      <c r="G293" s="187" t="s">
        <v>150</v>
      </c>
      <c r="H293" s="188">
        <v>1</v>
      </c>
      <c r="I293" s="189"/>
      <c r="J293" s="190">
        <f>ROUND(I293*H293,2)</f>
        <v>0</v>
      </c>
      <c r="K293" s="186" t="s">
        <v>35</v>
      </c>
      <c r="L293" s="62"/>
      <c r="M293" s="191" t="s">
        <v>35</v>
      </c>
      <c r="N293" s="196" t="s">
        <v>50</v>
      </c>
      <c r="O293" s="197"/>
      <c r="P293" s="198">
        <f>O293*H293</f>
        <v>0</v>
      </c>
      <c r="Q293" s="198">
        <v>0</v>
      </c>
      <c r="R293" s="198">
        <f>Q293*H293</f>
        <v>0</v>
      </c>
      <c r="S293" s="198">
        <v>0</v>
      </c>
      <c r="T293" s="199">
        <f>S293*H293</f>
        <v>0</v>
      </c>
      <c r="AR293" s="24" t="s">
        <v>177</v>
      </c>
      <c r="AT293" s="24" t="s">
        <v>147</v>
      </c>
      <c r="AU293" s="24" t="s">
        <v>87</v>
      </c>
      <c r="AY293" s="24" t="s">
        <v>146</v>
      </c>
      <c r="BE293" s="195">
        <f>IF(N293="základní",J293,0)</f>
        <v>0</v>
      </c>
      <c r="BF293" s="195">
        <f>IF(N293="snížená",J293,0)</f>
        <v>0</v>
      </c>
      <c r="BG293" s="195">
        <f>IF(N293="zákl. přenesená",J293,0)</f>
        <v>0</v>
      </c>
      <c r="BH293" s="195">
        <f>IF(N293="sníž. přenesená",J293,0)</f>
        <v>0</v>
      </c>
      <c r="BI293" s="195">
        <f>IF(N293="nulová",J293,0)</f>
        <v>0</v>
      </c>
      <c r="BJ293" s="24" t="s">
        <v>87</v>
      </c>
      <c r="BK293" s="195">
        <f>ROUND(I293*H293,2)</f>
        <v>0</v>
      </c>
      <c r="BL293" s="24" t="s">
        <v>177</v>
      </c>
      <c r="BM293" s="24" t="s">
        <v>1101</v>
      </c>
    </row>
    <row r="294" spans="2:65" s="1" customFormat="1" ht="6.95" customHeight="1">
      <c r="B294" s="57"/>
      <c r="C294" s="58"/>
      <c r="D294" s="58"/>
      <c r="E294" s="58"/>
      <c r="F294" s="58"/>
      <c r="G294" s="58"/>
      <c r="H294" s="58"/>
      <c r="I294" s="140"/>
      <c r="J294" s="58"/>
      <c r="K294" s="58"/>
      <c r="L294" s="62"/>
    </row>
  </sheetData>
  <sheetProtection algorithmName="SHA-512" hashValue="+PNUEgCB+bx3f2kq8Lktic8cSSZUH+nm3znjCYQUKf1cVZqEO26K8kLolsNJ9lrVKhUACDHD0QOl/IKPj4I/Qw==" saltValue="AndKfd7GGgnmbetc5G5h5ZTmYKP+hNEWqTyZlahCFXp5qVB0a42/MRq0wXgTfxXcvp62eFv9cH55Os7ATju4Fw==" spinCount="100000" sheet="1" objects="1" scenarios="1" formatColumns="0" formatRows="0" autoFilter="0"/>
  <autoFilter ref="C78:K293"/>
  <mergeCells count="10">
    <mergeCell ref="J51:J52"/>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8"/>
  <sheetViews>
    <sheetView showGridLines="0" workbookViewId="0">
      <pane ySplit="1" topLeftCell="A2" activePane="bottomLeft" state="frozen"/>
      <selection pane="bottomLeft"/>
    </sheetView>
  </sheetViews>
  <sheetFormatPr defaultRowHeight="12"/>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13"/>
      <c r="C1" s="113"/>
      <c r="D1" s="114" t="s">
        <v>1</v>
      </c>
      <c r="E1" s="113"/>
      <c r="F1" s="115" t="s">
        <v>111</v>
      </c>
      <c r="G1" s="392" t="s">
        <v>112</v>
      </c>
      <c r="H1" s="392"/>
      <c r="I1" s="116"/>
      <c r="J1" s="115" t="s">
        <v>113</v>
      </c>
      <c r="K1" s="114" t="s">
        <v>114</v>
      </c>
      <c r="L1" s="115" t="s">
        <v>115</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83"/>
      <c r="M2" s="383"/>
      <c r="N2" s="383"/>
      <c r="O2" s="383"/>
      <c r="P2" s="383"/>
      <c r="Q2" s="383"/>
      <c r="R2" s="383"/>
      <c r="S2" s="383"/>
      <c r="T2" s="383"/>
      <c r="U2" s="383"/>
      <c r="V2" s="383"/>
      <c r="AT2" s="24" t="s">
        <v>98</v>
      </c>
    </row>
    <row r="3" spans="1:70" ht="6.95" customHeight="1">
      <c r="B3" s="25"/>
      <c r="C3" s="26"/>
      <c r="D3" s="26"/>
      <c r="E3" s="26"/>
      <c r="F3" s="26"/>
      <c r="G3" s="26"/>
      <c r="H3" s="26"/>
      <c r="I3" s="117"/>
      <c r="J3" s="26"/>
      <c r="K3" s="27"/>
      <c r="AT3" s="24" t="s">
        <v>89</v>
      </c>
    </row>
    <row r="4" spans="1:70" ht="36.950000000000003" customHeight="1">
      <c r="B4" s="28"/>
      <c r="C4" s="29"/>
      <c r="D4" s="30" t="s">
        <v>116</v>
      </c>
      <c r="E4" s="29"/>
      <c r="F4" s="29"/>
      <c r="G4" s="29"/>
      <c r="H4" s="29"/>
      <c r="I4" s="118"/>
      <c r="J4" s="29"/>
      <c r="K4" s="31"/>
      <c r="M4" s="32" t="s">
        <v>12</v>
      </c>
      <c r="AT4" s="24" t="s">
        <v>6</v>
      </c>
    </row>
    <row r="5" spans="1:70" ht="6.95" customHeight="1">
      <c r="B5" s="28"/>
      <c r="C5" s="29"/>
      <c r="D5" s="29"/>
      <c r="E5" s="29"/>
      <c r="F5" s="29"/>
      <c r="G5" s="29"/>
      <c r="H5" s="29"/>
      <c r="I5" s="118"/>
      <c r="J5" s="29"/>
      <c r="K5" s="31"/>
    </row>
    <row r="6" spans="1:70" ht="15">
      <c r="B6" s="28"/>
      <c r="C6" s="29"/>
      <c r="D6" s="37" t="s">
        <v>19</v>
      </c>
      <c r="E6" s="29"/>
      <c r="F6" s="29"/>
      <c r="G6" s="29"/>
      <c r="H6" s="29"/>
      <c r="I6" s="118"/>
      <c r="J6" s="29"/>
      <c r="K6" s="31"/>
    </row>
    <row r="7" spans="1:70" ht="16.5" customHeight="1">
      <c r="B7" s="28"/>
      <c r="C7" s="29"/>
      <c r="D7" s="29"/>
      <c r="E7" s="384" t="str">
        <f>'Rekapitulace stavby'!K6</f>
        <v>MŠ Kamarád Liberec - stavební úpravy kuchyně</v>
      </c>
      <c r="F7" s="385"/>
      <c r="G7" s="385"/>
      <c r="H7" s="385"/>
      <c r="I7" s="118"/>
      <c r="J7" s="29"/>
      <c r="K7" s="31"/>
    </row>
    <row r="8" spans="1:70" s="1" customFormat="1" ht="15">
      <c r="B8" s="42"/>
      <c r="C8" s="43"/>
      <c r="D8" s="37" t="s">
        <v>117</v>
      </c>
      <c r="E8" s="43"/>
      <c r="F8" s="43"/>
      <c r="G8" s="43"/>
      <c r="H8" s="43"/>
      <c r="I8" s="119"/>
      <c r="J8" s="43"/>
      <c r="K8" s="46"/>
    </row>
    <row r="9" spans="1:70" s="1" customFormat="1" ht="36.950000000000003" customHeight="1">
      <c r="B9" s="42"/>
      <c r="C9" s="43"/>
      <c r="D9" s="43"/>
      <c r="E9" s="386" t="s">
        <v>1399</v>
      </c>
      <c r="F9" s="387"/>
      <c r="G9" s="387"/>
      <c r="H9" s="387"/>
      <c r="I9" s="119"/>
      <c r="J9" s="43"/>
      <c r="K9" s="46"/>
    </row>
    <row r="10" spans="1:70" s="1" customFormat="1" ht="13.5">
      <c r="B10" s="42"/>
      <c r="C10" s="43"/>
      <c r="D10" s="43"/>
      <c r="E10" s="43"/>
      <c r="F10" s="43"/>
      <c r="G10" s="43"/>
      <c r="H10" s="43"/>
      <c r="I10" s="119"/>
      <c r="J10" s="43"/>
      <c r="K10" s="46"/>
    </row>
    <row r="11" spans="1:70" s="1" customFormat="1" ht="14.45" customHeight="1">
      <c r="B11" s="42"/>
      <c r="C11" s="43"/>
      <c r="D11" s="37" t="s">
        <v>21</v>
      </c>
      <c r="E11" s="43"/>
      <c r="F11" s="35" t="s">
        <v>35</v>
      </c>
      <c r="G11" s="43"/>
      <c r="H11" s="43"/>
      <c r="I11" s="120" t="s">
        <v>23</v>
      </c>
      <c r="J11" s="35" t="s">
        <v>35</v>
      </c>
      <c r="K11" s="46"/>
    </row>
    <row r="12" spans="1:70" s="1" customFormat="1" ht="14.45" customHeight="1">
      <c r="B12" s="42"/>
      <c r="C12" s="43"/>
      <c r="D12" s="37" t="s">
        <v>25</v>
      </c>
      <c r="E12" s="43"/>
      <c r="F12" s="35" t="s">
        <v>26</v>
      </c>
      <c r="G12" s="43"/>
      <c r="H12" s="43"/>
      <c r="I12" s="120" t="s">
        <v>27</v>
      </c>
      <c r="J12" s="121" t="str">
        <f>'Rekapitulace stavby'!AN8</f>
        <v>18. 12. 2017</v>
      </c>
      <c r="K12" s="46"/>
    </row>
    <row r="13" spans="1:70" s="1" customFormat="1" ht="10.9" customHeight="1">
      <c r="B13" s="42"/>
      <c r="C13" s="43"/>
      <c r="D13" s="43"/>
      <c r="E13" s="43"/>
      <c r="F13" s="43"/>
      <c r="G13" s="43"/>
      <c r="H13" s="43"/>
      <c r="I13" s="119"/>
      <c r="J13" s="43"/>
      <c r="K13" s="46"/>
    </row>
    <row r="14" spans="1:70" s="1" customFormat="1" ht="14.45" customHeight="1">
      <c r="B14" s="42"/>
      <c r="C14" s="43"/>
      <c r="D14" s="37" t="s">
        <v>33</v>
      </c>
      <c r="E14" s="43"/>
      <c r="F14" s="43"/>
      <c r="G14" s="43"/>
      <c r="H14" s="43"/>
      <c r="I14" s="120" t="s">
        <v>34</v>
      </c>
      <c r="J14" s="35" t="s">
        <v>35</v>
      </c>
      <c r="K14" s="46"/>
    </row>
    <row r="15" spans="1:70" s="1" customFormat="1" ht="18" customHeight="1">
      <c r="B15" s="42"/>
      <c r="C15" s="43"/>
      <c r="D15" s="43"/>
      <c r="E15" s="35" t="s">
        <v>36</v>
      </c>
      <c r="F15" s="43"/>
      <c r="G15" s="43"/>
      <c r="H15" s="43"/>
      <c r="I15" s="120" t="s">
        <v>37</v>
      </c>
      <c r="J15" s="35" t="s">
        <v>35</v>
      </c>
      <c r="K15" s="46"/>
    </row>
    <row r="16" spans="1:70" s="1" customFormat="1" ht="6.95" customHeight="1">
      <c r="B16" s="42"/>
      <c r="C16" s="43"/>
      <c r="D16" s="43"/>
      <c r="E16" s="43"/>
      <c r="F16" s="43"/>
      <c r="G16" s="43"/>
      <c r="H16" s="43"/>
      <c r="I16" s="119"/>
      <c r="J16" s="43"/>
      <c r="K16" s="46"/>
    </row>
    <row r="17" spans="2:11" s="1" customFormat="1" ht="14.45" customHeight="1">
      <c r="B17" s="42"/>
      <c r="C17" s="43"/>
      <c r="D17" s="37" t="s">
        <v>38</v>
      </c>
      <c r="E17" s="43"/>
      <c r="F17" s="43"/>
      <c r="G17" s="43"/>
      <c r="H17" s="43"/>
      <c r="I17" s="120" t="s">
        <v>34</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37</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40</v>
      </c>
      <c r="E20" s="43"/>
      <c r="F20" s="43"/>
      <c r="G20" s="43"/>
      <c r="H20" s="43"/>
      <c r="I20" s="120" t="s">
        <v>34</v>
      </c>
      <c r="J20" s="35" t="s">
        <v>35</v>
      </c>
      <c r="K20" s="46"/>
    </row>
    <row r="21" spans="2:11" s="1" customFormat="1" ht="18" customHeight="1">
      <c r="B21" s="42"/>
      <c r="C21" s="43"/>
      <c r="D21" s="43"/>
      <c r="E21" s="35" t="s">
        <v>41</v>
      </c>
      <c r="F21" s="43"/>
      <c r="G21" s="43"/>
      <c r="H21" s="43"/>
      <c r="I21" s="120" t="s">
        <v>37</v>
      </c>
      <c r="J21" s="35" t="s">
        <v>35</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43</v>
      </c>
      <c r="E23" s="43"/>
      <c r="F23" s="43"/>
      <c r="G23" s="43"/>
      <c r="H23" s="43"/>
      <c r="I23" s="119"/>
      <c r="J23" s="43"/>
      <c r="K23" s="46"/>
    </row>
    <row r="24" spans="2:11" s="6" customFormat="1" ht="71.25" customHeight="1">
      <c r="B24" s="122"/>
      <c r="C24" s="123"/>
      <c r="D24" s="123"/>
      <c r="E24" s="353" t="s">
        <v>44</v>
      </c>
      <c r="F24" s="353"/>
      <c r="G24" s="353"/>
      <c r="H24" s="353"/>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45</v>
      </c>
      <c r="E27" s="43"/>
      <c r="F27" s="43"/>
      <c r="G27" s="43"/>
      <c r="H27" s="43"/>
      <c r="I27" s="119"/>
      <c r="J27" s="129">
        <f>ROUND(J80,2)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47</v>
      </c>
      <c r="G29" s="43"/>
      <c r="H29" s="43"/>
      <c r="I29" s="130" t="s">
        <v>46</v>
      </c>
      <c r="J29" s="47" t="s">
        <v>48</v>
      </c>
      <c r="K29" s="46"/>
    </row>
    <row r="30" spans="2:11" s="1" customFormat="1" ht="14.45" customHeight="1">
      <c r="B30" s="42"/>
      <c r="C30" s="43"/>
      <c r="D30" s="50" t="s">
        <v>49</v>
      </c>
      <c r="E30" s="50" t="s">
        <v>50</v>
      </c>
      <c r="F30" s="131">
        <f>ROUND(SUM(BE80:BE127), 2)</f>
        <v>0</v>
      </c>
      <c r="G30" s="43"/>
      <c r="H30" s="43"/>
      <c r="I30" s="132">
        <v>0.21</v>
      </c>
      <c r="J30" s="131">
        <f>ROUND(ROUND((SUM(BE80:BE127)), 2)*I30, 2)</f>
        <v>0</v>
      </c>
      <c r="K30" s="46"/>
    </row>
    <row r="31" spans="2:11" s="1" customFormat="1" ht="14.45" customHeight="1">
      <c r="B31" s="42"/>
      <c r="C31" s="43"/>
      <c r="D31" s="43"/>
      <c r="E31" s="50" t="s">
        <v>51</v>
      </c>
      <c r="F31" s="131">
        <f>ROUND(SUM(BF80:BF127), 2)</f>
        <v>0</v>
      </c>
      <c r="G31" s="43"/>
      <c r="H31" s="43"/>
      <c r="I31" s="132">
        <v>0.15</v>
      </c>
      <c r="J31" s="131">
        <f>ROUND(ROUND((SUM(BF80:BF127)), 2)*I31, 2)</f>
        <v>0</v>
      </c>
      <c r="K31" s="46"/>
    </row>
    <row r="32" spans="2:11" s="1" customFormat="1" ht="14.45" hidden="1" customHeight="1">
      <c r="B32" s="42"/>
      <c r="C32" s="43"/>
      <c r="D32" s="43"/>
      <c r="E32" s="50" t="s">
        <v>52</v>
      </c>
      <c r="F32" s="131">
        <f>ROUND(SUM(BG80:BG127), 2)</f>
        <v>0</v>
      </c>
      <c r="G32" s="43"/>
      <c r="H32" s="43"/>
      <c r="I32" s="132">
        <v>0.21</v>
      </c>
      <c r="J32" s="131">
        <v>0</v>
      </c>
      <c r="K32" s="46"/>
    </row>
    <row r="33" spans="2:11" s="1" customFormat="1" ht="14.45" hidden="1" customHeight="1">
      <c r="B33" s="42"/>
      <c r="C33" s="43"/>
      <c r="D33" s="43"/>
      <c r="E33" s="50" t="s">
        <v>53</v>
      </c>
      <c r="F33" s="131">
        <f>ROUND(SUM(BH80:BH127), 2)</f>
        <v>0</v>
      </c>
      <c r="G33" s="43"/>
      <c r="H33" s="43"/>
      <c r="I33" s="132">
        <v>0.15</v>
      </c>
      <c r="J33" s="131">
        <v>0</v>
      </c>
      <c r="K33" s="46"/>
    </row>
    <row r="34" spans="2:11" s="1" customFormat="1" ht="14.45" hidden="1" customHeight="1">
      <c r="B34" s="42"/>
      <c r="C34" s="43"/>
      <c r="D34" s="43"/>
      <c r="E34" s="50" t="s">
        <v>54</v>
      </c>
      <c r="F34" s="131">
        <f>ROUND(SUM(BI80:BI127), 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55</v>
      </c>
      <c r="E36" s="80"/>
      <c r="F36" s="80"/>
      <c r="G36" s="135" t="s">
        <v>56</v>
      </c>
      <c r="H36" s="136" t="s">
        <v>57</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0000000000003" customHeight="1">
      <c r="B42" s="42"/>
      <c r="C42" s="30" t="s">
        <v>119</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19</v>
      </c>
      <c r="D44" s="43"/>
      <c r="E44" s="43"/>
      <c r="F44" s="43"/>
      <c r="G44" s="43"/>
      <c r="H44" s="43"/>
      <c r="I44" s="119"/>
      <c r="J44" s="43"/>
      <c r="K44" s="46"/>
    </row>
    <row r="45" spans="2:11" s="1" customFormat="1" ht="16.5" customHeight="1">
      <c r="B45" s="42"/>
      <c r="C45" s="43"/>
      <c r="D45" s="43"/>
      <c r="E45" s="384" t="str">
        <f>E7</f>
        <v>MŠ Kamarád Liberec - stavební úpravy kuchyně</v>
      </c>
      <c r="F45" s="385"/>
      <c r="G45" s="385"/>
      <c r="H45" s="385"/>
      <c r="I45" s="119"/>
      <c r="J45" s="43"/>
      <c r="K45" s="46"/>
    </row>
    <row r="46" spans="2:11" s="1" customFormat="1" ht="14.45" customHeight="1">
      <c r="B46" s="42"/>
      <c r="C46" s="37" t="s">
        <v>117</v>
      </c>
      <c r="D46" s="43"/>
      <c r="E46" s="43"/>
      <c r="F46" s="43"/>
      <c r="G46" s="43"/>
      <c r="H46" s="43"/>
      <c r="I46" s="119"/>
      <c r="J46" s="43"/>
      <c r="K46" s="46"/>
    </row>
    <row r="47" spans="2:11" s="1" customFormat="1" ht="17.25" customHeight="1">
      <c r="B47" s="42"/>
      <c r="C47" s="43"/>
      <c r="D47" s="43"/>
      <c r="E47" s="386" t="str">
        <f>E9</f>
        <v>D1.04.200 - VZT - Vzduchotechnika</v>
      </c>
      <c r="F47" s="387"/>
      <c r="G47" s="387"/>
      <c r="H47" s="387"/>
      <c r="I47" s="119"/>
      <c r="J47" s="43"/>
      <c r="K47" s="46"/>
    </row>
    <row r="48" spans="2:11" s="1" customFormat="1" ht="6.95" customHeight="1">
      <c r="B48" s="42"/>
      <c r="C48" s="43"/>
      <c r="D48" s="43"/>
      <c r="E48" s="43"/>
      <c r="F48" s="43"/>
      <c r="G48" s="43"/>
      <c r="H48" s="43"/>
      <c r="I48" s="119"/>
      <c r="J48" s="43"/>
      <c r="K48" s="46"/>
    </row>
    <row r="49" spans="2:47" s="1" customFormat="1" ht="18" customHeight="1">
      <c r="B49" s="42"/>
      <c r="C49" s="37" t="s">
        <v>25</v>
      </c>
      <c r="D49" s="43"/>
      <c r="E49" s="43"/>
      <c r="F49" s="35" t="str">
        <f>F12</f>
        <v xml:space="preserve">Liberec </v>
      </c>
      <c r="G49" s="43"/>
      <c r="H49" s="43"/>
      <c r="I49" s="120" t="s">
        <v>27</v>
      </c>
      <c r="J49" s="121" t="str">
        <f>IF(J12="","",J12)</f>
        <v>18. 12. 2017</v>
      </c>
      <c r="K49" s="46"/>
    </row>
    <row r="50" spans="2:47" s="1" customFormat="1" ht="6.95" customHeight="1">
      <c r="B50" s="42"/>
      <c r="C50" s="43"/>
      <c r="D50" s="43"/>
      <c r="E50" s="43"/>
      <c r="F50" s="43"/>
      <c r="G50" s="43"/>
      <c r="H50" s="43"/>
      <c r="I50" s="119"/>
      <c r="J50" s="43"/>
      <c r="K50" s="46"/>
    </row>
    <row r="51" spans="2:47" s="1" customFormat="1" ht="15">
      <c r="B51" s="42"/>
      <c r="C51" s="37" t="s">
        <v>33</v>
      </c>
      <c r="D51" s="43"/>
      <c r="E51" s="43"/>
      <c r="F51" s="35" t="str">
        <f>E15</f>
        <v xml:space="preserve">Statutární město Liberec, nám. Dr. E. Beneše 1 </v>
      </c>
      <c r="G51" s="43"/>
      <c r="H51" s="43"/>
      <c r="I51" s="120" t="s">
        <v>40</v>
      </c>
      <c r="J51" s="353" t="str">
        <f>E21</f>
        <v xml:space="preserve">STORING spol. s r.o. Žitavská 727/16 Liberec 3 </v>
      </c>
      <c r="K51" s="46"/>
    </row>
    <row r="52" spans="2:47" s="1" customFormat="1" ht="14.45" customHeight="1">
      <c r="B52" s="42"/>
      <c r="C52" s="37" t="s">
        <v>38</v>
      </c>
      <c r="D52" s="43"/>
      <c r="E52" s="43"/>
      <c r="F52" s="35" t="str">
        <f>IF(E18="","",E18)</f>
        <v/>
      </c>
      <c r="G52" s="43"/>
      <c r="H52" s="43"/>
      <c r="I52" s="119"/>
      <c r="J52" s="388"/>
      <c r="K52" s="46"/>
    </row>
    <row r="53" spans="2:47" s="1" customFormat="1" ht="10.35" customHeight="1">
      <c r="B53" s="42"/>
      <c r="C53" s="43"/>
      <c r="D53" s="43"/>
      <c r="E53" s="43"/>
      <c r="F53" s="43"/>
      <c r="G53" s="43"/>
      <c r="H53" s="43"/>
      <c r="I53" s="119"/>
      <c r="J53" s="43"/>
      <c r="K53" s="46"/>
    </row>
    <row r="54" spans="2:47" s="1" customFormat="1" ht="29.25" customHeight="1">
      <c r="B54" s="42"/>
      <c r="C54" s="145" t="s">
        <v>120</v>
      </c>
      <c r="D54" s="133"/>
      <c r="E54" s="133"/>
      <c r="F54" s="133"/>
      <c r="G54" s="133"/>
      <c r="H54" s="133"/>
      <c r="I54" s="146"/>
      <c r="J54" s="147" t="s">
        <v>121</v>
      </c>
      <c r="K54" s="148"/>
    </row>
    <row r="55" spans="2:47" s="1" customFormat="1" ht="10.35" customHeight="1">
      <c r="B55" s="42"/>
      <c r="C55" s="43"/>
      <c r="D55" s="43"/>
      <c r="E55" s="43"/>
      <c r="F55" s="43"/>
      <c r="G55" s="43"/>
      <c r="H55" s="43"/>
      <c r="I55" s="119"/>
      <c r="J55" s="43"/>
      <c r="K55" s="46"/>
    </row>
    <row r="56" spans="2:47" s="1" customFormat="1" ht="29.25" customHeight="1">
      <c r="B56" s="42"/>
      <c r="C56" s="149" t="s">
        <v>122</v>
      </c>
      <c r="D56" s="43"/>
      <c r="E56" s="43"/>
      <c r="F56" s="43"/>
      <c r="G56" s="43"/>
      <c r="H56" s="43"/>
      <c r="I56" s="119"/>
      <c r="J56" s="129">
        <f>J80</f>
        <v>0</v>
      </c>
      <c r="K56" s="46"/>
      <c r="AU56" s="24" t="s">
        <v>123</v>
      </c>
    </row>
    <row r="57" spans="2:47" s="7" customFormat="1" ht="24.95" customHeight="1">
      <c r="B57" s="150"/>
      <c r="C57" s="151"/>
      <c r="D57" s="152" t="s">
        <v>1400</v>
      </c>
      <c r="E57" s="153"/>
      <c r="F57" s="153"/>
      <c r="G57" s="153"/>
      <c r="H57" s="153"/>
      <c r="I57" s="154"/>
      <c r="J57" s="155">
        <f>J81</f>
        <v>0</v>
      </c>
      <c r="K57" s="156"/>
    </row>
    <row r="58" spans="2:47" s="7" customFormat="1" ht="24.95" customHeight="1">
      <c r="B58" s="150"/>
      <c r="C58" s="151"/>
      <c r="D58" s="152" t="s">
        <v>1401</v>
      </c>
      <c r="E58" s="153"/>
      <c r="F58" s="153"/>
      <c r="G58" s="153"/>
      <c r="H58" s="153"/>
      <c r="I58" s="154"/>
      <c r="J58" s="155">
        <f>J102</f>
        <v>0</v>
      </c>
      <c r="K58" s="156"/>
    </row>
    <row r="59" spans="2:47" s="7" customFormat="1" ht="24.95" customHeight="1">
      <c r="B59" s="150"/>
      <c r="C59" s="151"/>
      <c r="D59" s="152" t="s">
        <v>1402</v>
      </c>
      <c r="E59" s="153"/>
      <c r="F59" s="153"/>
      <c r="G59" s="153"/>
      <c r="H59" s="153"/>
      <c r="I59" s="154"/>
      <c r="J59" s="155">
        <f>J113</f>
        <v>0</v>
      </c>
      <c r="K59" s="156"/>
    </row>
    <row r="60" spans="2:47" s="7" customFormat="1" ht="24.95" customHeight="1">
      <c r="B60" s="150"/>
      <c r="C60" s="151"/>
      <c r="D60" s="152" t="s">
        <v>1403</v>
      </c>
      <c r="E60" s="153"/>
      <c r="F60" s="153"/>
      <c r="G60" s="153"/>
      <c r="H60" s="153"/>
      <c r="I60" s="154"/>
      <c r="J60" s="155">
        <f>J119</f>
        <v>0</v>
      </c>
      <c r="K60" s="156"/>
    </row>
    <row r="61" spans="2:47" s="1" customFormat="1" ht="21.75" customHeight="1">
      <c r="B61" s="42"/>
      <c r="C61" s="43"/>
      <c r="D61" s="43"/>
      <c r="E61" s="43"/>
      <c r="F61" s="43"/>
      <c r="G61" s="43"/>
      <c r="H61" s="43"/>
      <c r="I61" s="119"/>
      <c r="J61" s="43"/>
      <c r="K61" s="46"/>
    </row>
    <row r="62" spans="2:47" s="1" customFormat="1" ht="6.95" customHeight="1">
      <c r="B62" s="57"/>
      <c r="C62" s="58"/>
      <c r="D62" s="58"/>
      <c r="E62" s="58"/>
      <c r="F62" s="58"/>
      <c r="G62" s="58"/>
      <c r="H62" s="58"/>
      <c r="I62" s="140"/>
      <c r="J62" s="58"/>
      <c r="K62" s="59"/>
    </row>
    <row r="66" spans="2:63" s="1" customFormat="1" ht="6.95" customHeight="1">
      <c r="B66" s="60"/>
      <c r="C66" s="61"/>
      <c r="D66" s="61"/>
      <c r="E66" s="61"/>
      <c r="F66" s="61"/>
      <c r="G66" s="61"/>
      <c r="H66" s="61"/>
      <c r="I66" s="143"/>
      <c r="J66" s="61"/>
      <c r="K66" s="61"/>
      <c r="L66" s="62"/>
    </row>
    <row r="67" spans="2:63" s="1" customFormat="1" ht="36.950000000000003" customHeight="1">
      <c r="B67" s="42"/>
      <c r="C67" s="63" t="s">
        <v>130</v>
      </c>
      <c r="D67" s="64"/>
      <c r="E67" s="64"/>
      <c r="F67" s="64"/>
      <c r="G67" s="64"/>
      <c r="H67" s="64"/>
      <c r="I67" s="157"/>
      <c r="J67" s="64"/>
      <c r="K67" s="64"/>
      <c r="L67" s="62"/>
    </row>
    <row r="68" spans="2:63" s="1" customFormat="1" ht="6.95" customHeight="1">
      <c r="B68" s="42"/>
      <c r="C68" s="64"/>
      <c r="D68" s="64"/>
      <c r="E68" s="64"/>
      <c r="F68" s="64"/>
      <c r="G68" s="64"/>
      <c r="H68" s="64"/>
      <c r="I68" s="157"/>
      <c r="J68" s="64"/>
      <c r="K68" s="64"/>
      <c r="L68" s="62"/>
    </row>
    <row r="69" spans="2:63" s="1" customFormat="1" ht="14.45" customHeight="1">
      <c r="B69" s="42"/>
      <c r="C69" s="66" t="s">
        <v>19</v>
      </c>
      <c r="D69" s="64"/>
      <c r="E69" s="64"/>
      <c r="F69" s="64"/>
      <c r="G69" s="64"/>
      <c r="H69" s="64"/>
      <c r="I69" s="157"/>
      <c r="J69" s="64"/>
      <c r="K69" s="64"/>
      <c r="L69" s="62"/>
    </row>
    <row r="70" spans="2:63" s="1" customFormat="1" ht="16.5" customHeight="1">
      <c r="B70" s="42"/>
      <c r="C70" s="64"/>
      <c r="D70" s="64"/>
      <c r="E70" s="389" t="str">
        <f>E7</f>
        <v>MŠ Kamarád Liberec - stavební úpravy kuchyně</v>
      </c>
      <c r="F70" s="390"/>
      <c r="G70" s="390"/>
      <c r="H70" s="390"/>
      <c r="I70" s="157"/>
      <c r="J70" s="64"/>
      <c r="K70" s="64"/>
      <c r="L70" s="62"/>
    </row>
    <row r="71" spans="2:63" s="1" customFormat="1" ht="14.45" customHeight="1">
      <c r="B71" s="42"/>
      <c r="C71" s="66" t="s">
        <v>117</v>
      </c>
      <c r="D71" s="64"/>
      <c r="E71" s="64"/>
      <c r="F71" s="64"/>
      <c r="G71" s="64"/>
      <c r="H71" s="64"/>
      <c r="I71" s="157"/>
      <c r="J71" s="64"/>
      <c r="K71" s="64"/>
      <c r="L71" s="62"/>
    </row>
    <row r="72" spans="2:63" s="1" customFormat="1" ht="17.25" customHeight="1">
      <c r="B72" s="42"/>
      <c r="C72" s="64"/>
      <c r="D72" s="64"/>
      <c r="E72" s="364" t="str">
        <f>E9</f>
        <v>D1.04.200 - VZT - Vzduchotechnika</v>
      </c>
      <c r="F72" s="391"/>
      <c r="G72" s="391"/>
      <c r="H72" s="391"/>
      <c r="I72" s="157"/>
      <c r="J72" s="64"/>
      <c r="K72" s="64"/>
      <c r="L72" s="62"/>
    </row>
    <row r="73" spans="2:63" s="1" customFormat="1" ht="6.95" customHeight="1">
      <c r="B73" s="42"/>
      <c r="C73" s="64"/>
      <c r="D73" s="64"/>
      <c r="E73" s="64"/>
      <c r="F73" s="64"/>
      <c r="G73" s="64"/>
      <c r="H73" s="64"/>
      <c r="I73" s="157"/>
      <c r="J73" s="64"/>
      <c r="K73" s="64"/>
      <c r="L73" s="62"/>
    </row>
    <row r="74" spans="2:63" s="1" customFormat="1" ht="18" customHeight="1">
      <c r="B74" s="42"/>
      <c r="C74" s="66" t="s">
        <v>25</v>
      </c>
      <c r="D74" s="64"/>
      <c r="E74" s="64"/>
      <c r="F74" s="158" t="str">
        <f>F12</f>
        <v xml:space="preserve">Liberec </v>
      </c>
      <c r="G74" s="64"/>
      <c r="H74" s="64"/>
      <c r="I74" s="159" t="s">
        <v>27</v>
      </c>
      <c r="J74" s="74" t="str">
        <f>IF(J12="","",J12)</f>
        <v>18. 12. 2017</v>
      </c>
      <c r="K74" s="64"/>
      <c r="L74" s="62"/>
    </row>
    <row r="75" spans="2:63" s="1" customFormat="1" ht="6.95" customHeight="1">
      <c r="B75" s="42"/>
      <c r="C75" s="64"/>
      <c r="D75" s="64"/>
      <c r="E75" s="64"/>
      <c r="F75" s="64"/>
      <c r="G75" s="64"/>
      <c r="H75" s="64"/>
      <c r="I75" s="157"/>
      <c r="J75" s="64"/>
      <c r="K75" s="64"/>
      <c r="L75" s="62"/>
    </row>
    <row r="76" spans="2:63" s="1" customFormat="1" ht="15">
      <c r="B76" s="42"/>
      <c r="C76" s="66" t="s">
        <v>33</v>
      </c>
      <c r="D76" s="64"/>
      <c r="E76" s="64"/>
      <c r="F76" s="158" t="str">
        <f>E15</f>
        <v xml:space="preserve">Statutární město Liberec, nám. Dr. E. Beneše 1 </v>
      </c>
      <c r="G76" s="64"/>
      <c r="H76" s="64"/>
      <c r="I76" s="159" t="s">
        <v>40</v>
      </c>
      <c r="J76" s="158" t="str">
        <f>E21</f>
        <v xml:space="preserve">STORING spol. s r.o. Žitavská 727/16 Liberec 3 </v>
      </c>
      <c r="K76" s="64"/>
      <c r="L76" s="62"/>
    </row>
    <row r="77" spans="2:63" s="1" customFormat="1" ht="14.45" customHeight="1">
      <c r="B77" s="42"/>
      <c r="C77" s="66" t="s">
        <v>38</v>
      </c>
      <c r="D77" s="64"/>
      <c r="E77" s="64"/>
      <c r="F77" s="158" t="str">
        <f>IF(E18="","",E18)</f>
        <v/>
      </c>
      <c r="G77" s="64"/>
      <c r="H77" s="64"/>
      <c r="I77" s="157"/>
      <c r="J77" s="64"/>
      <c r="K77" s="64"/>
      <c r="L77" s="62"/>
    </row>
    <row r="78" spans="2:63" s="1" customFormat="1" ht="10.35" customHeight="1">
      <c r="B78" s="42"/>
      <c r="C78" s="64"/>
      <c r="D78" s="64"/>
      <c r="E78" s="64"/>
      <c r="F78" s="64"/>
      <c r="G78" s="64"/>
      <c r="H78" s="64"/>
      <c r="I78" s="157"/>
      <c r="J78" s="64"/>
      <c r="K78" s="64"/>
      <c r="L78" s="62"/>
    </row>
    <row r="79" spans="2:63" s="8" customFormat="1" ht="29.25" customHeight="1">
      <c r="B79" s="160"/>
      <c r="C79" s="161" t="s">
        <v>131</v>
      </c>
      <c r="D79" s="162" t="s">
        <v>64</v>
      </c>
      <c r="E79" s="162" t="s">
        <v>60</v>
      </c>
      <c r="F79" s="162" t="s">
        <v>132</v>
      </c>
      <c r="G79" s="162" t="s">
        <v>133</v>
      </c>
      <c r="H79" s="162" t="s">
        <v>134</v>
      </c>
      <c r="I79" s="163" t="s">
        <v>135</v>
      </c>
      <c r="J79" s="162" t="s">
        <v>121</v>
      </c>
      <c r="K79" s="164" t="s">
        <v>136</v>
      </c>
      <c r="L79" s="165"/>
      <c r="M79" s="82" t="s">
        <v>137</v>
      </c>
      <c r="N79" s="83" t="s">
        <v>49</v>
      </c>
      <c r="O79" s="83" t="s">
        <v>138</v>
      </c>
      <c r="P79" s="83" t="s">
        <v>139</v>
      </c>
      <c r="Q79" s="83" t="s">
        <v>140</v>
      </c>
      <c r="R79" s="83" t="s">
        <v>141</v>
      </c>
      <c r="S79" s="83" t="s">
        <v>142</v>
      </c>
      <c r="T79" s="84" t="s">
        <v>143</v>
      </c>
    </row>
    <row r="80" spans="2:63" s="1" customFormat="1" ht="29.25" customHeight="1">
      <c r="B80" s="42"/>
      <c r="C80" s="88" t="s">
        <v>122</v>
      </c>
      <c r="D80" s="64"/>
      <c r="E80" s="64"/>
      <c r="F80" s="64"/>
      <c r="G80" s="64"/>
      <c r="H80" s="64"/>
      <c r="I80" s="157"/>
      <c r="J80" s="166">
        <f>BK80</f>
        <v>0</v>
      </c>
      <c r="K80" s="64"/>
      <c r="L80" s="62"/>
      <c r="M80" s="85"/>
      <c r="N80" s="86"/>
      <c r="O80" s="86"/>
      <c r="P80" s="167">
        <f>P81+P102+P113+P119</f>
        <v>0</v>
      </c>
      <c r="Q80" s="86"/>
      <c r="R80" s="167">
        <f>R81+R102+R113+R119</f>
        <v>0</v>
      </c>
      <c r="S80" s="86"/>
      <c r="T80" s="168">
        <f>T81+T102+T113+T119</f>
        <v>0</v>
      </c>
      <c r="AT80" s="24" t="s">
        <v>78</v>
      </c>
      <c r="AU80" s="24" t="s">
        <v>123</v>
      </c>
      <c r="BK80" s="169">
        <f>BK81+BK102+BK113+BK119</f>
        <v>0</v>
      </c>
    </row>
    <row r="81" spans="2:65" s="9" customFormat="1" ht="37.35" customHeight="1">
      <c r="B81" s="170"/>
      <c r="C81" s="171"/>
      <c r="D81" s="172" t="s">
        <v>78</v>
      </c>
      <c r="E81" s="173" t="s">
        <v>1404</v>
      </c>
      <c r="F81" s="173" t="s">
        <v>1405</v>
      </c>
      <c r="G81" s="171"/>
      <c r="H81" s="171"/>
      <c r="I81" s="174"/>
      <c r="J81" s="175">
        <f>BK81</f>
        <v>0</v>
      </c>
      <c r="K81" s="171"/>
      <c r="L81" s="176"/>
      <c r="M81" s="177"/>
      <c r="N81" s="178"/>
      <c r="O81" s="178"/>
      <c r="P81" s="179">
        <f>SUM(P82:P101)</f>
        <v>0</v>
      </c>
      <c r="Q81" s="178"/>
      <c r="R81" s="179">
        <f>SUM(R82:R101)</f>
        <v>0</v>
      </c>
      <c r="S81" s="178"/>
      <c r="T81" s="180">
        <f>SUM(T82:T101)</f>
        <v>0</v>
      </c>
      <c r="AR81" s="181" t="s">
        <v>89</v>
      </c>
      <c r="AT81" s="182" t="s">
        <v>78</v>
      </c>
      <c r="AU81" s="182" t="s">
        <v>79</v>
      </c>
      <c r="AY81" s="181" t="s">
        <v>146</v>
      </c>
      <c r="BK81" s="183">
        <f>SUM(BK82:BK101)</f>
        <v>0</v>
      </c>
    </row>
    <row r="82" spans="2:65" s="1" customFormat="1" ht="140.25" customHeight="1">
      <c r="B82" s="42"/>
      <c r="C82" s="184" t="s">
        <v>87</v>
      </c>
      <c r="D82" s="184" t="s">
        <v>147</v>
      </c>
      <c r="E82" s="185" t="s">
        <v>1406</v>
      </c>
      <c r="F82" s="186" t="s">
        <v>1407</v>
      </c>
      <c r="G82" s="187" t="s">
        <v>1408</v>
      </c>
      <c r="H82" s="188">
        <v>1</v>
      </c>
      <c r="I82" s="189"/>
      <c r="J82" s="190">
        <f t="shared" ref="J82:J101" si="0">ROUND(I82*H82,2)</f>
        <v>0</v>
      </c>
      <c r="K82" s="186" t="s">
        <v>35</v>
      </c>
      <c r="L82" s="62"/>
      <c r="M82" s="191" t="s">
        <v>35</v>
      </c>
      <c r="N82" s="192" t="s">
        <v>50</v>
      </c>
      <c r="O82" s="43"/>
      <c r="P82" s="193">
        <f t="shared" ref="P82:P101" si="1">O82*H82</f>
        <v>0</v>
      </c>
      <c r="Q82" s="193">
        <v>0</v>
      </c>
      <c r="R82" s="193">
        <f t="shared" ref="R82:R101" si="2">Q82*H82</f>
        <v>0</v>
      </c>
      <c r="S82" s="193">
        <v>0</v>
      </c>
      <c r="T82" s="194">
        <f t="shared" ref="T82:T101" si="3">S82*H82</f>
        <v>0</v>
      </c>
      <c r="AR82" s="24" t="s">
        <v>177</v>
      </c>
      <c r="AT82" s="24" t="s">
        <v>147</v>
      </c>
      <c r="AU82" s="24" t="s">
        <v>87</v>
      </c>
      <c r="AY82" s="24" t="s">
        <v>146</v>
      </c>
      <c r="BE82" s="195">
        <f t="shared" ref="BE82:BE101" si="4">IF(N82="základní",J82,0)</f>
        <v>0</v>
      </c>
      <c r="BF82" s="195">
        <f t="shared" ref="BF82:BF101" si="5">IF(N82="snížená",J82,0)</f>
        <v>0</v>
      </c>
      <c r="BG82" s="195">
        <f t="shared" ref="BG82:BG101" si="6">IF(N82="zákl. přenesená",J82,0)</f>
        <v>0</v>
      </c>
      <c r="BH82" s="195">
        <f t="shared" ref="BH82:BH101" si="7">IF(N82="sníž. přenesená",J82,0)</f>
        <v>0</v>
      </c>
      <c r="BI82" s="195">
        <f t="shared" ref="BI82:BI101" si="8">IF(N82="nulová",J82,0)</f>
        <v>0</v>
      </c>
      <c r="BJ82" s="24" t="s">
        <v>87</v>
      </c>
      <c r="BK82" s="195">
        <f t="shared" ref="BK82:BK101" si="9">ROUND(I82*H82,2)</f>
        <v>0</v>
      </c>
      <c r="BL82" s="24" t="s">
        <v>177</v>
      </c>
      <c r="BM82" s="24" t="s">
        <v>89</v>
      </c>
    </row>
    <row r="83" spans="2:65" s="1" customFormat="1" ht="16.5" customHeight="1">
      <c r="B83" s="42"/>
      <c r="C83" s="184" t="s">
        <v>89</v>
      </c>
      <c r="D83" s="184" t="s">
        <v>147</v>
      </c>
      <c r="E83" s="185" t="s">
        <v>1409</v>
      </c>
      <c r="F83" s="186" t="s">
        <v>1410</v>
      </c>
      <c r="G83" s="187" t="s">
        <v>641</v>
      </c>
      <c r="H83" s="188">
        <v>1</v>
      </c>
      <c r="I83" s="189"/>
      <c r="J83" s="190">
        <f t="shared" si="0"/>
        <v>0</v>
      </c>
      <c r="K83" s="186" t="s">
        <v>35</v>
      </c>
      <c r="L83" s="62"/>
      <c r="M83" s="191" t="s">
        <v>35</v>
      </c>
      <c r="N83" s="192" t="s">
        <v>50</v>
      </c>
      <c r="O83" s="43"/>
      <c r="P83" s="193">
        <f t="shared" si="1"/>
        <v>0</v>
      </c>
      <c r="Q83" s="193">
        <v>0</v>
      </c>
      <c r="R83" s="193">
        <f t="shared" si="2"/>
        <v>0</v>
      </c>
      <c r="S83" s="193">
        <v>0</v>
      </c>
      <c r="T83" s="194">
        <f t="shared" si="3"/>
        <v>0</v>
      </c>
      <c r="AR83" s="24" t="s">
        <v>177</v>
      </c>
      <c r="AT83" s="24" t="s">
        <v>147</v>
      </c>
      <c r="AU83" s="24" t="s">
        <v>87</v>
      </c>
      <c r="AY83" s="24" t="s">
        <v>146</v>
      </c>
      <c r="BE83" s="195">
        <f t="shared" si="4"/>
        <v>0</v>
      </c>
      <c r="BF83" s="195">
        <f t="shared" si="5"/>
        <v>0</v>
      </c>
      <c r="BG83" s="195">
        <f t="shared" si="6"/>
        <v>0</v>
      </c>
      <c r="BH83" s="195">
        <f t="shared" si="7"/>
        <v>0</v>
      </c>
      <c r="BI83" s="195">
        <f t="shared" si="8"/>
        <v>0</v>
      </c>
      <c r="BJ83" s="24" t="s">
        <v>87</v>
      </c>
      <c r="BK83" s="195">
        <f t="shared" si="9"/>
        <v>0</v>
      </c>
      <c r="BL83" s="24" t="s">
        <v>177</v>
      </c>
      <c r="BM83" s="24" t="s">
        <v>151</v>
      </c>
    </row>
    <row r="84" spans="2:65" s="1" customFormat="1" ht="16.5" customHeight="1">
      <c r="B84" s="42"/>
      <c r="C84" s="184" t="s">
        <v>154</v>
      </c>
      <c r="D84" s="184" t="s">
        <v>147</v>
      </c>
      <c r="E84" s="185" t="s">
        <v>1411</v>
      </c>
      <c r="F84" s="186" t="s">
        <v>1412</v>
      </c>
      <c r="G84" s="187" t="s">
        <v>641</v>
      </c>
      <c r="H84" s="188">
        <v>1</v>
      </c>
      <c r="I84" s="189"/>
      <c r="J84" s="190">
        <f t="shared" si="0"/>
        <v>0</v>
      </c>
      <c r="K84" s="186" t="s">
        <v>35</v>
      </c>
      <c r="L84" s="62"/>
      <c r="M84" s="191" t="s">
        <v>35</v>
      </c>
      <c r="N84" s="192" t="s">
        <v>50</v>
      </c>
      <c r="O84" s="43"/>
      <c r="P84" s="193">
        <f t="shared" si="1"/>
        <v>0</v>
      </c>
      <c r="Q84" s="193">
        <v>0</v>
      </c>
      <c r="R84" s="193">
        <f t="shared" si="2"/>
        <v>0</v>
      </c>
      <c r="S84" s="193">
        <v>0</v>
      </c>
      <c r="T84" s="194">
        <f t="shared" si="3"/>
        <v>0</v>
      </c>
      <c r="AR84" s="24" t="s">
        <v>177</v>
      </c>
      <c r="AT84" s="24" t="s">
        <v>147</v>
      </c>
      <c r="AU84" s="24" t="s">
        <v>87</v>
      </c>
      <c r="AY84" s="24" t="s">
        <v>146</v>
      </c>
      <c r="BE84" s="195">
        <f t="shared" si="4"/>
        <v>0</v>
      </c>
      <c r="BF84" s="195">
        <f t="shared" si="5"/>
        <v>0</v>
      </c>
      <c r="BG84" s="195">
        <f t="shared" si="6"/>
        <v>0</v>
      </c>
      <c r="BH84" s="195">
        <f t="shared" si="7"/>
        <v>0</v>
      </c>
      <c r="BI84" s="195">
        <f t="shared" si="8"/>
        <v>0</v>
      </c>
      <c r="BJ84" s="24" t="s">
        <v>87</v>
      </c>
      <c r="BK84" s="195">
        <f t="shared" si="9"/>
        <v>0</v>
      </c>
      <c r="BL84" s="24" t="s">
        <v>177</v>
      </c>
      <c r="BM84" s="24" t="s">
        <v>157</v>
      </c>
    </row>
    <row r="85" spans="2:65" s="1" customFormat="1" ht="16.5" customHeight="1">
      <c r="B85" s="42"/>
      <c r="C85" s="184" t="s">
        <v>151</v>
      </c>
      <c r="D85" s="184" t="s">
        <v>147</v>
      </c>
      <c r="E85" s="185" t="s">
        <v>1413</v>
      </c>
      <c r="F85" s="186" t="s">
        <v>1414</v>
      </c>
      <c r="G85" s="187" t="s">
        <v>641</v>
      </c>
      <c r="H85" s="188">
        <v>6</v>
      </c>
      <c r="I85" s="189"/>
      <c r="J85" s="190">
        <f t="shared" si="0"/>
        <v>0</v>
      </c>
      <c r="K85" s="186" t="s">
        <v>35</v>
      </c>
      <c r="L85" s="62"/>
      <c r="M85" s="191" t="s">
        <v>35</v>
      </c>
      <c r="N85" s="192" t="s">
        <v>50</v>
      </c>
      <c r="O85" s="43"/>
      <c r="P85" s="193">
        <f t="shared" si="1"/>
        <v>0</v>
      </c>
      <c r="Q85" s="193">
        <v>0</v>
      </c>
      <c r="R85" s="193">
        <f t="shared" si="2"/>
        <v>0</v>
      </c>
      <c r="S85" s="193">
        <v>0</v>
      </c>
      <c r="T85" s="194">
        <f t="shared" si="3"/>
        <v>0</v>
      </c>
      <c r="AR85" s="24" t="s">
        <v>177</v>
      </c>
      <c r="AT85" s="24" t="s">
        <v>147</v>
      </c>
      <c r="AU85" s="24" t="s">
        <v>87</v>
      </c>
      <c r="AY85" s="24" t="s">
        <v>146</v>
      </c>
      <c r="BE85" s="195">
        <f t="shared" si="4"/>
        <v>0</v>
      </c>
      <c r="BF85" s="195">
        <f t="shared" si="5"/>
        <v>0</v>
      </c>
      <c r="BG85" s="195">
        <f t="shared" si="6"/>
        <v>0</v>
      </c>
      <c r="BH85" s="195">
        <f t="shared" si="7"/>
        <v>0</v>
      </c>
      <c r="BI85" s="195">
        <f t="shared" si="8"/>
        <v>0</v>
      </c>
      <c r="BJ85" s="24" t="s">
        <v>87</v>
      </c>
      <c r="BK85" s="195">
        <f t="shared" si="9"/>
        <v>0</v>
      </c>
      <c r="BL85" s="24" t="s">
        <v>177</v>
      </c>
      <c r="BM85" s="24" t="s">
        <v>162</v>
      </c>
    </row>
    <row r="86" spans="2:65" s="1" customFormat="1" ht="16.5" customHeight="1">
      <c r="B86" s="42"/>
      <c r="C86" s="184" t="s">
        <v>163</v>
      </c>
      <c r="D86" s="184" t="s">
        <v>147</v>
      </c>
      <c r="E86" s="185" t="s">
        <v>1415</v>
      </c>
      <c r="F86" s="186" t="s">
        <v>1416</v>
      </c>
      <c r="G86" s="187" t="s">
        <v>641</v>
      </c>
      <c r="H86" s="188">
        <v>2</v>
      </c>
      <c r="I86" s="189"/>
      <c r="J86" s="190">
        <f t="shared" si="0"/>
        <v>0</v>
      </c>
      <c r="K86" s="186" t="s">
        <v>35</v>
      </c>
      <c r="L86" s="62"/>
      <c r="M86" s="191" t="s">
        <v>35</v>
      </c>
      <c r="N86" s="192" t="s">
        <v>50</v>
      </c>
      <c r="O86" s="43"/>
      <c r="P86" s="193">
        <f t="shared" si="1"/>
        <v>0</v>
      </c>
      <c r="Q86" s="193">
        <v>0</v>
      </c>
      <c r="R86" s="193">
        <f t="shared" si="2"/>
        <v>0</v>
      </c>
      <c r="S86" s="193">
        <v>0</v>
      </c>
      <c r="T86" s="194">
        <f t="shared" si="3"/>
        <v>0</v>
      </c>
      <c r="AR86" s="24" t="s">
        <v>177</v>
      </c>
      <c r="AT86" s="24" t="s">
        <v>147</v>
      </c>
      <c r="AU86" s="24" t="s">
        <v>87</v>
      </c>
      <c r="AY86" s="24" t="s">
        <v>146</v>
      </c>
      <c r="BE86" s="195">
        <f t="shared" si="4"/>
        <v>0</v>
      </c>
      <c r="BF86" s="195">
        <f t="shared" si="5"/>
        <v>0</v>
      </c>
      <c r="BG86" s="195">
        <f t="shared" si="6"/>
        <v>0</v>
      </c>
      <c r="BH86" s="195">
        <f t="shared" si="7"/>
        <v>0</v>
      </c>
      <c r="BI86" s="195">
        <f t="shared" si="8"/>
        <v>0</v>
      </c>
      <c r="BJ86" s="24" t="s">
        <v>87</v>
      </c>
      <c r="BK86" s="195">
        <f t="shared" si="9"/>
        <v>0</v>
      </c>
      <c r="BL86" s="24" t="s">
        <v>177</v>
      </c>
      <c r="BM86" s="24" t="s">
        <v>167</v>
      </c>
    </row>
    <row r="87" spans="2:65" s="1" customFormat="1" ht="16.5" customHeight="1">
      <c r="B87" s="42"/>
      <c r="C87" s="184" t="s">
        <v>157</v>
      </c>
      <c r="D87" s="184" t="s">
        <v>147</v>
      </c>
      <c r="E87" s="185" t="s">
        <v>1417</v>
      </c>
      <c r="F87" s="186" t="s">
        <v>1418</v>
      </c>
      <c r="G87" s="187" t="s">
        <v>641</v>
      </c>
      <c r="H87" s="188">
        <v>3</v>
      </c>
      <c r="I87" s="189"/>
      <c r="J87" s="190">
        <f t="shared" si="0"/>
        <v>0</v>
      </c>
      <c r="K87" s="186" t="s">
        <v>35</v>
      </c>
      <c r="L87" s="62"/>
      <c r="M87" s="191" t="s">
        <v>35</v>
      </c>
      <c r="N87" s="192" t="s">
        <v>50</v>
      </c>
      <c r="O87" s="43"/>
      <c r="P87" s="193">
        <f t="shared" si="1"/>
        <v>0</v>
      </c>
      <c r="Q87" s="193">
        <v>0</v>
      </c>
      <c r="R87" s="193">
        <f t="shared" si="2"/>
        <v>0</v>
      </c>
      <c r="S87" s="193">
        <v>0</v>
      </c>
      <c r="T87" s="194">
        <f t="shared" si="3"/>
        <v>0</v>
      </c>
      <c r="AR87" s="24" t="s">
        <v>177</v>
      </c>
      <c r="AT87" s="24" t="s">
        <v>147</v>
      </c>
      <c r="AU87" s="24" t="s">
        <v>87</v>
      </c>
      <c r="AY87" s="24" t="s">
        <v>146</v>
      </c>
      <c r="BE87" s="195">
        <f t="shared" si="4"/>
        <v>0</v>
      </c>
      <c r="BF87" s="195">
        <f t="shared" si="5"/>
        <v>0</v>
      </c>
      <c r="BG87" s="195">
        <f t="shared" si="6"/>
        <v>0</v>
      </c>
      <c r="BH87" s="195">
        <f t="shared" si="7"/>
        <v>0</v>
      </c>
      <c r="BI87" s="195">
        <f t="shared" si="8"/>
        <v>0</v>
      </c>
      <c r="BJ87" s="24" t="s">
        <v>87</v>
      </c>
      <c r="BK87" s="195">
        <f t="shared" si="9"/>
        <v>0</v>
      </c>
      <c r="BL87" s="24" t="s">
        <v>177</v>
      </c>
      <c r="BM87" s="24" t="s">
        <v>170</v>
      </c>
    </row>
    <row r="88" spans="2:65" s="1" customFormat="1" ht="51" customHeight="1">
      <c r="B88" s="42"/>
      <c r="C88" s="184" t="s">
        <v>171</v>
      </c>
      <c r="D88" s="184" t="s">
        <v>147</v>
      </c>
      <c r="E88" s="185" t="s">
        <v>1419</v>
      </c>
      <c r="F88" s="186" t="s">
        <v>1420</v>
      </c>
      <c r="G88" s="187" t="s">
        <v>641</v>
      </c>
      <c r="H88" s="188">
        <v>1</v>
      </c>
      <c r="I88" s="189"/>
      <c r="J88" s="190">
        <f t="shared" si="0"/>
        <v>0</v>
      </c>
      <c r="K88" s="186" t="s">
        <v>35</v>
      </c>
      <c r="L88" s="62"/>
      <c r="M88" s="191" t="s">
        <v>35</v>
      </c>
      <c r="N88" s="192" t="s">
        <v>50</v>
      </c>
      <c r="O88" s="43"/>
      <c r="P88" s="193">
        <f t="shared" si="1"/>
        <v>0</v>
      </c>
      <c r="Q88" s="193">
        <v>0</v>
      </c>
      <c r="R88" s="193">
        <f t="shared" si="2"/>
        <v>0</v>
      </c>
      <c r="S88" s="193">
        <v>0</v>
      </c>
      <c r="T88" s="194">
        <f t="shared" si="3"/>
        <v>0</v>
      </c>
      <c r="AR88" s="24" t="s">
        <v>177</v>
      </c>
      <c r="AT88" s="24" t="s">
        <v>147</v>
      </c>
      <c r="AU88" s="24" t="s">
        <v>87</v>
      </c>
      <c r="AY88" s="24" t="s">
        <v>146</v>
      </c>
      <c r="BE88" s="195">
        <f t="shared" si="4"/>
        <v>0</v>
      </c>
      <c r="BF88" s="195">
        <f t="shared" si="5"/>
        <v>0</v>
      </c>
      <c r="BG88" s="195">
        <f t="shared" si="6"/>
        <v>0</v>
      </c>
      <c r="BH88" s="195">
        <f t="shared" si="7"/>
        <v>0</v>
      </c>
      <c r="BI88" s="195">
        <f t="shared" si="8"/>
        <v>0</v>
      </c>
      <c r="BJ88" s="24" t="s">
        <v>87</v>
      </c>
      <c r="BK88" s="195">
        <f t="shared" si="9"/>
        <v>0</v>
      </c>
      <c r="BL88" s="24" t="s">
        <v>177</v>
      </c>
      <c r="BM88" s="24" t="s">
        <v>174</v>
      </c>
    </row>
    <row r="89" spans="2:65" s="1" customFormat="1" ht="51" customHeight="1">
      <c r="B89" s="42"/>
      <c r="C89" s="184" t="s">
        <v>162</v>
      </c>
      <c r="D89" s="184" t="s">
        <v>147</v>
      </c>
      <c r="E89" s="185" t="s">
        <v>1421</v>
      </c>
      <c r="F89" s="186" t="s">
        <v>1422</v>
      </c>
      <c r="G89" s="187" t="s">
        <v>641</v>
      </c>
      <c r="H89" s="188">
        <v>1</v>
      </c>
      <c r="I89" s="189"/>
      <c r="J89" s="190">
        <f t="shared" si="0"/>
        <v>0</v>
      </c>
      <c r="K89" s="186" t="s">
        <v>35</v>
      </c>
      <c r="L89" s="62"/>
      <c r="M89" s="191" t="s">
        <v>35</v>
      </c>
      <c r="N89" s="192" t="s">
        <v>50</v>
      </c>
      <c r="O89" s="43"/>
      <c r="P89" s="193">
        <f t="shared" si="1"/>
        <v>0</v>
      </c>
      <c r="Q89" s="193">
        <v>0</v>
      </c>
      <c r="R89" s="193">
        <f t="shared" si="2"/>
        <v>0</v>
      </c>
      <c r="S89" s="193">
        <v>0</v>
      </c>
      <c r="T89" s="194">
        <f t="shared" si="3"/>
        <v>0</v>
      </c>
      <c r="AR89" s="24" t="s">
        <v>177</v>
      </c>
      <c r="AT89" s="24" t="s">
        <v>147</v>
      </c>
      <c r="AU89" s="24" t="s">
        <v>87</v>
      </c>
      <c r="AY89" s="24" t="s">
        <v>146</v>
      </c>
      <c r="BE89" s="195">
        <f t="shared" si="4"/>
        <v>0</v>
      </c>
      <c r="BF89" s="195">
        <f t="shared" si="5"/>
        <v>0</v>
      </c>
      <c r="BG89" s="195">
        <f t="shared" si="6"/>
        <v>0</v>
      </c>
      <c r="BH89" s="195">
        <f t="shared" si="7"/>
        <v>0</v>
      </c>
      <c r="BI89" s="195">
        <f t="shared" si="8"/>
        <v>0</v>
      </c>
      <c r="BJ89" s="24" t="s">
        <v>87</v>
      </c>
      <c r="BK89" s="195">
        <f t="shared" si="9"/>
        <v>0</v>
      </c>
      <c r="BL89" s="24" t="s">
        <v>177</v>
      </c>
      <c r="BM89" s="24" t="s">
        <v>177</v>
      </c>
    </row>
    <row r="90" spans="2:65" s="1" customFormat="1" ht="51" customHeight="1">
      <c r="B90" s="42"/>
      <c r="C90" s="184" t="s">
        <v>180</v>
      </c>
      <c r="D90" s="184" t="s">
        <v>147</v>
      </c>
      <c r="E90" s="185" t="s">
        <v>1423</v>
      </c>
      <c r="F90" s="186" t="s">
        <v>1424</v>
      </c>
      <c r="G90" s="187" t="s">
        <v>641</v>
      </c>
      <c r="H90" s="188">
        <v>1</v>
      </c>
      <c r="I90" s="189"/>
      <c r="J90" s="190">
        <f t="shared" si="0"/>
        <v>0</v>
      </c>
      <c r="K90" s="186" t="s">
        <v>35</v>
      </c>
      <c r="L90" s="62"/>
      <c r="M90" s="191" t="s">
        <v>35</v>
      </c>
      <c r="N90" s="192" t="s">
        <v>50</v>
      </c>
      <c r="O90" s="43"/>
      <c r="P90" s="193">
        <f t="shared" si="1"/>
        <v>0</v>
      </c>
      <c r="Q90" s="193">
        <v>0</v>
      </c>
      <c r="R90" s="193">
        <f t="shared" si="2"/>
        <v>0</v>
      </c>
      <c r="S90" s="193">
        <v>0</v>
      </c>
      <c r="T90" s="194">
        <f t="shared" si="3"/>
        <v>0</v>
      </c>
      <c r="AR90" s="24" t="s">
        <v>177</v>
      </c>
      <c r="AT90" s="24" t="s">
        <v>147</v>
      </c>
      <c r="AU90" s="24" t="s">
        <v>87</v>
      </c>
      <c r="AY90" s="24" t="s">
        <v>146</v>
      </c>
      <c r="BE90" s="195">
        <f t="shared" si="4"/>
        <v>0</v>
      </c>
      <c r="BF90" s="195">
        <f t="shared" si="5"/>
        <v>0</v>
      </c>
      <c r="BG90" s="195">
        <f t="shared" si="6"/>
        <v>0</v>
      </c>
      <c r="BH90" s="195">
        <f t="shared" si="7"/>
        <v>0</v>
      </c>
      <c r="BI90" s="195">
        <f t="shared" si="8"/>
        <v>0</v>
      </c>
      <c r="BJ90" s="24" t="s">
        <v>87</v>
      </c>
      <c r="BK90" s="195">
        <f t="shared" si="9"/>
        <v>0</v>
      </c>
      <c r="BL90" s="24" t="s">
        <v>177</v>
      </c>
      <c r="BM90" s="24" t="s">
        <v>183</v>
      </c>
    </row>
    <row r="91" spans="2:65" s="1" customFormat="1" ht="25.5" customHeight="1">
      <c r="B91" s="42"/>
      <c r="C91" s="184" t="s">
        <v>167</v>
      </c>
      <c r="D91" s="184" t="s">
        <v>147</v>
      </c>
      <c r="E91" s="185" t="s">
        <v>1425</v>
      </c>
      <c r="F91" s="186" t="s">
        <v>1426</v>
      </c>
      <c r="G91" s="187" t="s">
        <v>1408</v>
      </c>
      <c r="H91" s="188">
        <v>1</v>
      </c>
      <c r="I91" s="189"/>
      <c r="J91" s="190">
        <f t="shared" si="0"/>
        <v>0</v>
      </c>
      <c r="K91" s="186" t="s">
        <v>35</v>
      </c>
      <c r="L91" s="62"/>
      <c r="M91" s="191" t="s">
        <v>35</v>
      </c>
      <c r="N91" s="192" t="s">
        <v>50</v>
      </c>
      <c r="O91" s="43"/>
      <c r="P91" s="193">
        <f t="shared" si="1"/>
        <v>0</v>
      </c>
      <c r="Q91" s="193">
        <v>0</v>
      </c>
      <c r="R91" s="193">
        <f t="shared" si="2"/>
        <v>0</v>
      </c>
      <c r="S91" s="193">
        <v>0</v>
      </c>
      <c r="T91" s="194">
        <f t="shared" si="3"/>
        <v>0</v>
      </c>
      <c r="AR91" s="24" t="s">
        <v>177</v>
      </c>
      <c r="AT91" s="24" t="s">
        <v>147</v>
      </c>
      <c r="AU91" s="24" t="s">
        <v>87</v>
      </c>
      <c r="AY91" s="24" t="s">
        <v>146</v>
      </c>
      <c r="BE91" s="195">
        <f t="shared" si="4"/>
        <v>0</v>
      </c>
      <c r="BF91" s="195">
        <f t="shared" si="5"/>
        <v>0</v>
      </c>
      <c r="BG91" s="195">
        <f t="shared" si="6"/>
        <v>0</v>
      </c>
      <c r="BH91" s="195">
        <f t="shared" si="7"/>
        <v>0</v>
      </c>
      <c r="BI91" s="195">
        <f t="shared" si="8"/>
        <v>0</v>
      </c>
      <c r="BJ91" s="24" t="s">
        <v>87</v>
      </c>
      <c r="BK91" s="195">
        <f t="shared" si="9"/>
        <v>0</v>
      </c>
      <c r="BL91" s="24" t="s">
        <v>177</v>
      </c>
      <c r="BM91" s="24" t="s">
        <v>186</v>
      </c>
    </row>
    <row r="92" spans="2:65" s="1" customFormat="1" ht="38.25" customHeight="1">
      <c r="B92" s="42"/>
      <c r="C92" s="184" t="s">
        <v>189</v>
      </c>
      <c r="D92" s="184" t="s">
        <v>147</v>
      </c>
      <c r="E92" s="185" t="s">
        <v>1427</v>
      </c>
      <c r="F92" s="186" t="s">
        <v>1428</v>
      </c>
      <c r="G92" s="187" t="s">
        <v>641</v>
      </c>
      <c r="H92" s="188">
        <v>2</v>
      </c>
      <c r="I92" s="189"/>
      <c r="J92" s="190">
        <f t="shared" si="0"/>
        <v>0</v>
      </c>
      <c r="K92" s="186" t="s">
        <v>35</v>
      </c>
      <c r="L92" s="62"/>
      <c r="M92" s="191" t="s">
        <v>35</v>
      </c>
      <c r="N92" s="192" t="s">
        <v>50</v>
      </c>
      <c r="O92" s="43"/>
      <c r="P92" s="193">
        <f t="shared" si="1"/>
        <v>0</v>
      </c>
      <c r="Q92" s="193">
        <v>0</v>
      </c>
      <c r="R92" s="193">
        <f t="shared" si="2"/>
        <v>0</v>
      </c>
      <c r="S92" s="193">
        <v>0</v>
      </c>
      <c r="T92" s="194">
        <f t="shared" si="3"/>
        <v>0</v>
      </c>
      <c r="AR92" s="24" t="s">
        <v>177</v>
      </c>
      <c r="AT92" s="24" t="s">
        <v>147</v>
      </c>
      <c r="AU92" s="24" t="s">
        <v>87</v>
      </c>
      <c r="AY92" s="24" t="s">
        <v>146</v>
      </c>
      <c r="BE92" s="195">
        <f t="shared" si="4"/>
        <v>0</v>
      </c>
      <c r="BF92" s="195">
        <f t="shared" si="5"/>
        <v>0</v>
      </c>
      <c r="BG92" s="195">
        <f t="shared" si="6"/>
        <v>0</v>
      </c>
      <c r="BH92" s="195">
        <f t="shared" si="7"/>
        <v>0</v>
      </c>
      <c r="BI92" s="195">
        <f t="shared" si="8"/>
        <v>0</v>
      </c>
      <c r="BJ92" s="24" t="s">
        <v>87</v>
      </c>
      <c r="BK92" s="195">
        <f t="shared" si="9"/>
        <v>0</v>
      </c>
      <c r="BL92" s="24" t="s">
        <v>177</v>
      </c>
      <c r="BM92" s="24" t="s">
        <v>192</v>
      </c>
    </row>
    <row r="93" spans="2:65" s="1" customFormat="1" ht="25.5" customHeight="1">
      <c r="B93" s="42"/>
      <c r="C93" s="184" t="s">
        <v>170</v>
      </c>
      <c r="D93" s="184" t="s">
        <v>147</v>
      </c>
      <c r="E93" s="185" t="s">
        <v>1429</v>
      </c>
      <c r="F93" s="186" t="s">
        <v>1430</v>
      </c>
      <c r="G93" s="187" t="s">
        <v>641</v>
      </c>
      <c r="H93" s="188">
        <v>1</v>
      </c>
      <c r="I93" s="189"/>
      <c r="J93" s="190">
        <f t="shared" si="0"/>
        <v>0</v>
      </c>
      <c r="K93" s="186" t="s">
        <v>35</v>
      </c>
      <c r="L93" s="62"/>
      <c r="M93" s="191" t="s">
        <v>35</v>
      </c>
      <c r="N93" s="192" t="s">
        <v>50</v>
      </c>
      <c r="O93" s="43"/>
      <c r="P93" s="193">
        <f t="shared" si="1"/>
        <v>0</v>
      </c>
      <c r="Q93" s="193">
        <v>0</v>
      </c>
      <c r="R93" s="193">
        <f t="shared" si="2"/>
        <v>0</v>
      </c>
      <c r="S93" s="193">
        <v>0</v>
      </c>
      <c r="T93" s="194">
        <f t="shared" si="3"/>
        <v>0</v>
      </c>
      <c r="AR93" s="24" t="s">
        <v>177</v>
      </c>
      <c r="AT93" s="24" t="s">
        <v>147</v>
      </c>
      <c r="AU93" s="24" t="s">
        <v>87</v>
      </c>
      <c r="AY93" s="24" t="s">
        <v>146</v>
      </c>
      <c r="BE93" s="195">
        <f t="shared" si="4"/>
        <v>0</v>
      </c>
      <c r="BF93" s="195">
        <f t="shared" si="5"/>
        <v>0</v>
      </c>
      <c r="BG93" s="195">
        <f t="shared" si="6"/>
        <v>0</v>
      </c>
      <c r="BH93" s="195">
        <f t="shared" si="7"/>
        <v>0</v>
      </c>
      <c r="BI93" s="195">
        <f t="shared" si="8"/>
        <v>0</v>
      </c>
      <c r="BJ93" s="24" t="s">
        <v>87</v>
      </c>
      <c r="BK93" s="195">
        <f t="shared" si="9"/>
        <v>0</v>
      </c>
      <c r="BL93" s="24" t="s">
        <v>177</v>
      </c>
      <c r="BM93" s="24" t="s">
        <v>195</v>
      </c>
    </row>
    <row r="94" spans="2:65" s="1" customFormat="1" ht="16.5" customHeight="1">
      <c r="B94" s="42"/>
      <c r="C94" s="184" t="s">
        <v>198</v>
      </c>
      <c r="D94" s="184" t="s">
        <v>147</v>
      </c>
      <c r="E94" s="185" t="s">
        <v>1431</v>
      </c>
      <c r="F94" s="186" t="s">
        <v>1432</v>
      </c>
      <c r="G94" s="187" t="s">
        <v>641</v>
      </c>
      <c r="H94" s="188">
        <v>2</v>
      </c>
      <c r="I94" s="189"/>
      <c r="J94" s="190">
        <f t="shared" si="0"/>
        <v>0</v>
      </c>
      <c r="K94" s="186" t="s">
        <v>35</v>
      </c>
      <c r="L94" s="62"/>
      <c r="M94" s="191" t="s">
        <v>35</v>
      </c>
      <c r="N94" s="192" t="s">
        <v>50</v>
      </c>
      <c r="O94" s="43"/>
      <c r="P94" s="193">
        <f t="shared" si="1"/>
        <v>0</v>
      </c>
      <c r="Q94" s="193">
        <v>0</v>
      </c>
      <c r="R94" s="193">
        <f t="shared" si="2"/>
        <v>0</v>
      </c>
      <c r="S94" s="193">
        <v>0</v>
      </c>
      <c r="T94" s="194">
        <f t="shared" si="3"/>
        <v>0</v>
      </c>
      <c r="AR94" s="24" t="s">
        <v>177</v>
      </c>
      <c r="AT94" s="24" t="s">
        <v>147</v>
      </c>
      <c r="AU94" s="24" t="s">
        <v>87</v>
      </c>
      <c r="AY94" s="24" t="s">
        <v>146</v>
      </c>
      <c r="BE94" s="195">
        <f t="shared" si="4"/>
        <v>0</v>
      </c>
      <c r="BF94" s="195">
        <f t="shared" si="5"/>
        <v>0</v>
      </c>
      <c r="BG94" s="195">
        <f t="shared" si="6"/>
        <v>0</v>
      </c>
      <c r="BH94" s="195">
        <f t="shared" si="7"/>
        <v>0</v>
      </c>
      <c r="BI94" s="195">
        <f t="shared" si="8"/>
        <v>0</v>
      </c>
      <c r="BJ94" s="24" t="s">
        <v>87</v>
      </c>
      <c r="BK94" s="195">
        <f t="shared" si="9"/>
        <v>0</v>
      </c>
      <c r="BL94" s="24" t="s">
        <v>177</v>
      </c>
      <c r="BM94" s="24" t="s">
        <v>201</v>
      </c>
    </row>
    <row r="95" spans="2:65" s="1" customFormat="1" ht="25.5" customHeight="1">
      <c r="B95" s="42"/>
      <c r="C95" s="184" t="s">
        <v>174</v>
      </c>
      <c r="D95" s="184" t="s">
        <v>147</v>
      </c>
      <c r="E95" s="185" t="s">
        <v>1433</v>
      </c>
      <c r="F95" s="186" t="s">
        <v>1434</v>
      </c>
      <c r="G95" s="187" t="s">
        <v>207</v>
      </c>
      <c r="H95" s="188">
        <v>8</v>
      </c>
      <c r="I95" s="189"/>
      <c r="J95" s="190">
        <f t="shared" si="0"/>
        <v>0</v>
      </c>
      <c r="K95" s="186" t="s">
        <v>35</v>
      </c>
      <c r="L95" s="62"/>
      <c r="M95" s="191" t="s">
        <v>35</v>
      </c>
      <c r="N95" s="192" t="s">
        <v>50</v>
      </c>
      <c r="O95" s="43"/>
      <c r="P95" s="193">
        <f t="shared" si="1"/>
        <v>0</v>
      </c>
      <c r="Q95" s="193">
        <v>0</v>
      </c>
      <c r="R95" s="193">
        <f t="shared" si="2"/>
        <v>0</v>
      </c>
      <c r="S95" s="193">
        <v>0</v>
      </c>
      <c r="T95" s="194">
        <f t="shared" si="3"/>
        <v>0</v>
      </c>
      <c r="AR95" s="24" t="s">
        <v>177</v>
      </c>
      <c r="AT95" s="24" t="s">
        <v>147</v>
      </c>
      <c r="AU95" s="24" t="s">
        <v>87</v>
      </c>
      <c r="AY95" s="24" t="s">
        <v>146</v>
      </c>
      <c r="BE95" s="195">
        <f t="shared" si="4"/>
        <v>0</v>
      </c>
      <c r="BF95" s="195">
        <f t="shared" si="5"/>
        <v>0</v>
      </c>
      <c r="BG95" s="195">
        <f t="shared" si="6"/>
        <v>0</v>
      </c>
      <c r="BH95" s="195">
        <f t="shared" si="7"/>
        <v>0</v>
      </c>
      <c r="BI95" s="195">
        <f t="shared" si="8"/>
        <v>0</v>
      </c>
      <c r="BJ95" s="24" t="s">
        <v>87</v>
      </c>
      <c r="BK95" s="195">
        <f t="shared" si="9"/>
        <v>0</v>
      </c>
      <c r="BL95" s="24" t="s">
        <v>177</v>
      </c>
      <c r="BM95" s="24" t="s">
        <v>204</v>
      </c>
    </row>
    <row r="96" spans="2:65" s="1" customFormat="1" ht="25.5" customHeight="1">
      <c r="B96" s="42"/>
      <c r="C96" s="184" t="s">
        <v>10</v>
      </c>
      <c r="D96" s="184" t="s">
        <v>147</v>
      </c>
      <c r="E96" s="185" t="s">
        <v>1435</v>
      </c>
      <c r="F96" s="186" t="s">
        <v>1436</v>
      </c>
      <c r="G96" s="187" t="s">
        <v>207</v>
      </c>
      <c r="H96" s="188">
        <v>3</v>
      </c>
      <c r="I96" s="189"/>
      <c r="J96" s="190">
        <f t="shared" si="0"/>
        <v>0</v>
      </c>
      <c r="K96" s="186" t="s">
        <v>35</v>
      </c>
      <c r="L96" s="62"/>
      <c r="M96" s="191" t="s">
        <v>35</v>
      </c>
      <c r="N96" s="192" t="s">
        <v>50</v>
      </c>
      <c r="O96" s="43"/>
      <c r="P96" s="193">
        <f t="shared" si="1"/>
        <v>0</v>
      </c>
      <c r="Q96" s="193">
        <v>0</v>
      </c>
      <c r="R96" s="193">
        <f t="shared" si="2"/>
        <v>0</v>
      </c>
      <c r="S96" s="193">
        <v>0</v>
      </c>
      <c r="T96" s="194">
        <f t="shared" si="3"/>
        <v>0</v>
      </c>
      <c r="AR96" s="24" t="s">
        <v>177</v>
      </c>
      <c r="AT96" s="24" t="s">
        <v>147</v>
      </c>
      <c r="AU96" s="24" t="s">
        <v>87</v>
      </c>
      <c r="AY96" s="24" t="s">
        <v>146</v>
      </c>
      <c r="BE96" s="195">
        <f t="shared" si="4"/>
        <v>0</v>
      </c>
      <c r="BF96" s="195">
        <f t="shared" si="5"/>
        <v>0</v>
      </c>
      <c r="BG96" s="195">
        <f t="shared" si="6"/>
        <v>0</v>
      </c>
      <c r="BH96" s="195">
        <f t="shared" si="7"/>
        <v>0</v>
      </c>
      <c r="BI96" s="195">
        <f t="shared" si="8"/>
        <v>0</v>
      </c>
      <c r="BJ96" s="24" t="s">
        <v>87</v>
      </c>
      <c r="BK96" s="195">
        <f t="shared" si="9"/>
        <v>0</v>
      </c>
      <c r="BL96" s="24" t="s">
        <v>177</v>
      </c>
      <c r="BM96" s="24" t="s">
        <v>208</v>
      </c>
    </row>
    <row r="97" spans="2:65" s="1" customFormat="1" ht="25.5" customHeight="1">
      <c r="B97" s="42"/>
      <c r="C97" s="184" t="s">
        <v>177</v>
      </c>
      <c r="D97" s="184" t="s">
        <v>147</v>
      </c>
      <c r="E97" s="185" t="s">
        <v>1437</v>
      </c>
      <c r="F97" s="186" t="s">
        <v>1438</v>
      </c>
      <c r="G97" s="187" t="s">
        <v>207</v>
      </c>
      <c r="H97" s="188">
        <v>33</v>
      </c>
      <c r="I97" s="189"/>
      <c r="J97" s="190">
        <f t="shared" si="0"/>
        <v>0</v>
      </c>
      <c r="K97" s="186" t="s">
        <v>35</v>
      </c>
      <c r="L97" s="62"/>
      <c r="M97" s="191" t="s">
        <v>35</v>
      </c>
      <c r="N97" s="192" t="s">
        <v>50</v>
      </c>
      <c r="O97" s="43"/>
      <c r="P97" s="193">
        <f t="shared" si="1"/>
        <v>0</v>
      </c>
      <c r="Q97" s="193">
        <v>0</v>
      </c>
      <c r="R97" s="193">
        <f t="shared" si="2"/>
        <v>0</v>
      </c>
      <c r="S97" s="193">
        <v>0</v>
      </c>
      <c r="T97" s="194">
        <f t="shared" si="3"/>
        <v>0</v>
      </c>
      <c r="AR97" s="24" t="s">
        <v>177</v>
      </c>
      <c r="AT97" s="24" t="s">
        <v>147</v>
      </c>
      <c r="AU97" s="24" t="s">
        <v>87</v>
      </c>
      <c r="AY97" s="24" t="s">
        <v>146</v>
      </c>
      <c r="BE97" s="195">
        <f t="shared" si="4"/>
        <v>0</v>
      </c>
      <c r="BF97" s="195">
        <f t="shared" si="5"/>
        <v>0</v>
      </c>
      <c r="BG97" s="195">
        <f t="shared" si="6"/>
        <v>0</v>
      </c>
      <c r="BH97" s="195">
        <f t="shared" si="7"/>
        <v>0</v>
      </c>
      <c r="BI97" s="195">
        <f t="shared" si="8"/>
        <v>0</v>
      </c>
      <c r="BJ97" s="24" t="s">
        <v>87</v>
      </c>
      <c r="BK97" s="195">
        <f t="shared" si="9"/>
        <v>0</v>
      </c>
      <c r="BL97" s="24" t="s">
        <v>177</v>
      </c>
      <c r="BM97" s="24" t="s">
        <v>211</v>
      </c>
    </row>
    <row r="98" spans="2:65" s="1" customFormat="1" ht="38.25" customHeight="1">
      <c r="B98" s="42"/>
      <c r="C98" s="184" t="s">
        <v>214</v>
      </c>
      <c r="D98" s="184" t="s">
        <v>147</v>
      </c>
      <c r="E98" s="185" t="s">
        <v>1439</v>
      </c>
      <c r="F98" s="186" t="s">
        <v>1440</v>
      </c>
      <c r="G98" s="187" t="s">
        <v>207</v>
      </c>
      <c r="H98" s="188">
        <v>42</v>
      </c>
      <c r="I98" s="189"/>
      <c r="J98" s="190">
        <f t="shared" si="0"/>
        <v>0</v>
      </c>
      <c r="K98" s="186" t="s">
        <v>35</v>
      </c>
      <c r="L98" s="62"/>
      <c r="M98" s="191" t="s">
        <v>35</v>
      </c>
      <c r="N98" s="192" t="s">
        <v>50</v>
      </c>
      <c r="O98" s="43"/>
      <c r="P98" s="193">
        <f t="shared" si="1"/>
        <v>0</v>
      </c>
      <c r="Q98" s="193">
        <v>0</v>
      </c>
      <c r="R98" s="193">
        <f t="shared" si="2"/>
        <v>0</v>
      </c>
      <c r="S98" s="193">
        <v>0</v>
      </c>
      <c r="T98" s="194">
        <f t="shared" si="3"/>
        <v>0</v>
      </c>
      <c r="AR98" s="24" t="s">
        <v>177</v>
      </c>
      <c r="AT98" s="24" t="s">
        <v>147</v>
      </c>
      <c r="AU98" s="24" t="s">
        <v>87</v>
      </c>
      <c r="AY98" s="24" t="s">
        <v>146</v>
      </c>
      <c r="BE98" s="195">
        <f t="shared" si="4"/>
        <v>0</v>
      </c>
      <c r="BF98" s="195">
        <f t="shared" si="5"/>
        <v>0</v>
      </c>
      <c r="BG98" s="195">
        <f t="shared" si="6"/>
        <v>0</v>
      </c>
      <c r="BH98" s="195">
        <f t="shared" si="7"/>
        <v>0</v>
      </c>
      <c r="BI98" s="195">
        <f t="shared" si="8"/>
        <v>0</v>
      </c>
      <c r="BJ98" s="24" t="s">
        <v>87</v>
      </c>
      <c r="BK98" s="195">
        <f t="shared" si="9"/>
        <v>0</v>
      </c>
      <c r="BL98" s="24" t="s">
        <v>177</v>
      </c>
      <c r="BM98" s="24" t="s">
        <v>217</v>
      </c>
    </row>
    <row r="99" spans="2:65" s="1" customFormat="1" ht="25.5" customHeight="1">
      <c r="B99" s="42"/>
      <c r="C99" s="184" t="s">
        <v>183</v>
      </c>
      <c r="D99" s="184" t="s">
        <v>147</v>
      </c>
      <c r="E99" s="185" t="s">
        <v>1441</v>
      </c>
      <c r="F99" s="186" t="s">
        <v>1442</v>
      </c>
      <c r="G99" s="187" t="s">
        <v>207</v>
      </c>
      <c r="H99" s="188">
        <v>32</v>
      </c>
      <c r="I99" s="189"/>
      <c r="J99" s="190">
        <f t="shared" si="0"/>
        <v>0</v>
      </c>
      <c r="K99" s="186" t="s">
        <v>35</v>
      </c>
      <c r="L99" s="62"/>
      <c r="M99" s="191" t="s">
        <v>35</v>
      </c>
      <c r="N99" s="192" t="s">
        <v>50</v>
      </c>
      <c r="O99" s="43"/>
      <c r="P99" s="193">
        <f t="shared" si="1"/>
        <v>0</v>
      </c>
      <c r="Q99" s="193">
        <v>0</v>
      </c>
      <c r="R99" s="193">
        <f t="shared" si="2"/>
        <v>0</v>
      </c>
      <c r="S99" s="193">
        <v>0</v>
      </c>
      <c r="T99" s="194">
        <f t="shared" si="3"/>
        <v>0</v>
      </c>
      <c r="AR99" s="24" t="s">
        <v>177</v>
      </c>
      <c r="AT99" s="24" t="s">
        <v>147</v>
      </c>
      <c r="AU99" s="24" t="s">
        <v>87</v>
      </c>
      <c r="AY99" s="24" t="s">
        <v>146</v>
      </c>
      <c r="BE99" s="195">
        <f t="shared" si="4"/>
        <v>0</v>
      </c>
      <c r="BF99" s="195">
        <f t="shared" si="5"/>
        <v>0</v>
      </c>
      <c r="BG99" s="195">
        <f t="shared" si="6"/>
        <v>0</v>
      </c>
      <c r="BH99" s="195">
        <f t="shared" si="7"/>
        <v>0</v>
      </c>
      <c r="BI99" s="195">
        <f t="shared" si="8"/>
        <v>0</v>
      </c>
      <c r="BJ99" s="24" t="s">
        <v>87</v>
      </c>
      <c r="BK99" s="195">
        <f t="shared" si="9"/>
        <v>0</v>
      </c>
      <c r="BL99" s="24" t="s">
        <v>177</v>
      </c>
      <c r="BM99" s="24" t="s">
        <v>220</v>
      </c>
    </row>
    <row r="100" spans="2:65" s="1" customFormat="1" ht="25.5" customHeight="1">
      <c r="B100" s="42"/>
      <c r="C100" s="184" t="s">
        <v>221</v>
      </c>
      <c r="D100" s="184" t="s">
        <v>147</v>
      </c>
      <c r="E100" s="185" t="s">
        <v>1443</v>
      </c>
      <c r="F100" s="186" t="s">
        <v>1444</v>
      </c>
      <c r="G100" s="187" t="s">
        <v>207</v>
      </c>
      <c r="H100" s="188">
        <v>2</v>
      </c>
      <c r="I100" s="189"/>
      <c r="J100" s="190">
        <f t="shared" si="0"/>
        <v>0</v>
      </c>
      <c r="K100" s="186" t="s">
        <v>35</v>
      </c>
      <c r="L100" s="62"/>
      <c r="M100" s="191" t="s">
        <v>35</v>
      </c>
      <c r="N100" s="192" t="s">
        <v>50</v>
      </c>
      <c r="O100" s="43"/>
      <c r="P100" s="193">
        <f t="shared" si="1"/>
        <v>0</v>
      </c>
      <c r="Q100" s="193">
        <v>0</v>
      </c>
      <c r="R100" s="193">
        <f t="shared" si="2"/>
        <v>0</v>
      </c>
      <c r="S100" s="193">
        <v>0</v>
      </c>
      <c r="T100" s="194">
        <f t="shared" si="3"/>
        <v>0</v>
      </c>
      <c r="AR100" s="24" t="s">
        <v>177</v>
      </c>
      <c r="AT100" s="24" t="s">
        <v>147</v>
      </c>
      <c r="AU100" s="24" t="s">
        <v>87</v>
      </c>
      <c r="AY100" s="24" t="s">
        <v>146</v>
      </c>
      <c r="BE100" s="195">
        <f t="shared" si="4"/>
        <v>0</v>
      </c>
      <c r="BF100" s="195">
        <f t="shared" si="5"/>
        <v>0</v>
      </c>
      <c r="BG100" s="195">
        <f t="shared" si="6"/>
        <v>0</v>
      </c>
      <c r="BH100" s="195">
        <f t="shared" si="7"/>
        <v>0</v>
      </c>
      <c r="BI100" s="195">
        <f t="shared" si="8"/>
        <v>0</v>
      </c>
      <c r="BJ100" s="24" t="s">
        <v>87</v>
      </c>
      <c r="BK100" s="195">
        <f t="shared" si="9"/>
        <v>0</v>
      </c>
      <c r="BL100" s="24" t="s">
        <v>177</v>
      </c>
      <c r="BM100" s="24" t="s">
        <v>224</v>
      </c>
    </row>
    <row r="101" spans="2:65" s="1" customFormat="1" ht="16.5" customHeight="1">
      <c r="B101" s="42"/>
      <c r="C101" s="184" t="s">
        <v>186</v>
      </c>
      <c r="D101" s="184" t="s">
        <v>147</v>
      </c>
      <c r="E101" s="185" t="s">
        <v>1445</v>
      </c>
      <c r="F101" s="186" t="s">
        <v>1446</v>
      </c>
      <c r="G101" s="187" t="s">
        <v>1447</v>
      </c>
      <c r="H101" s="188">
        <v>40</v>
      </c>
      <c r="I101" s="189"/>
      <c r="J101" s="190">
        <f t="shared" si="0"/>
        <v>0</v>
      </c>
      <c r="K101" s="186" t="s">
        <v>35</v>
      </c>
      <c r="L101" s="62"/>
      <c r="M101" s="191" t="s">
        <v>35</v>
      </c>
      <c r="N101" s="192" t="s">
        <v>50</v>
      </c>
      <c r="O101" s="43"/>
      <c r="P101" s="193">
        <f t="shared" si="1"/>
        <v>0</v>
      </c>
      <c r="Q101" s="193">
        <v>0</v>
      </c>
      <c r="R101" s="193">
        <f t="shared" si="2"/>
        <v>0</v>
      </c>
      <c r="S101" s="193">
        <v>0</v>
      </c>
      <c r="T101" s="194">
        <f t="shared" si="3"/>
        <v>0</v>
      </c>
      <c r="AR101" s="24" t="s">
        <v>177</v>
      </c>
      <c r="AT101" s="24" t="s">
        <v>147</v>
      </c>
      <c r="AU101" s="24" t="s">
        <v>87</v>
      </c>
      <c r="AY101" s="24" t="s">
        <v>146</v>
      </c>
      <c r="BE101" s="195">
        <f t="shared" si="4"/>
        <v>0</v>
      </c>
      <c r="BF101" s="195">
        <f t="shared" si="5"/>
        <v>0</v>
      </c>
      <c r="BG101" s="195">
        <f t="shared" si="6"/>
        <v>0</v>
      </c>
      <c r="BH101" s="195">
        <f t="shared" si="7"/>
        <v>0</v>
      </c>
      <c r="BI101" s="195">
        <f t="shared" si="8"/>
        <v>0</v>
      </c>
      <c r="BJ101" s="24" t="s">
        <v>87</v>
      </c>
      <c r="BK101" s="195">
        <f t="shared" si="9"/>
        <v>0</v>
      </c>
      <c r="BL101" s="24" t="s">
        <v>177</v>
      </c>
      <c r="BM101" s="24" t="s">
        <v>227</v>
      </c>
    </row>
    <row r="102" spans="2:65" s="9" customFormat="1" ht="37.35" customHeight="1">
      <c r="B102" s="170"/>
      <c r="C102" s="171"/>
      <c r="D102" s="172" t="s">
        <v>78</v>
      </c>
      <c r="E102" s="173" t="s">
        <v>1448</v>
      </c>
      <c r="F102" s="173" t="s">
        <v>1449</v>
      </c>
      <c r="G102" s="171"/>
      <c r="H102" s="171"/>
      <c r="I102" s="174"/>
      <c r="J102" s="175">
        <f>BK102</f>
        <v>0</v>
      </c>
      <c r="K102" s="171"/>
      <c r="L102" s="176"/>
      <c r="M102" s="177"/>
      <c r="N102" s="178"/>
      <c r="O102" s="178"/>
      <c r="P102" s="179">
        <f>SUM(P103:P112)</f>
        <v>0</v>
      </c>
      <c r="Q102" s="178"/>
      <c r="R102" s="179">
        <f>SUM(R103:R112)</f>
        <v>0</v>
      </c>
      <c r="S102" s="178"/>
      <c r="T102" s="180">
        <f>SUM(T103:T112)</f>
        <v>0</v>
      </c>
      <c r="AR102" s="181" t="s">
        <v>89</v>
      </c>
      <c r="AT102" s="182" t="s">
        <v>78</v>
      </c>
      <c r="AU102" s="182" t="s">
        <v>79</v>
      </c>
      <c r="AY102" s="181" t="s">
        <v>146</v>
      </c>
      <c r="BK102" s="183">
        <f>SUM(BK103:BK112)</f>
        <v>0</v>
      </c>
    </row>
    <row r="103" spans="2:65" s="1" customFormat="1" ht="25.5" customHeight="1">
      <c r="B103" s="42"/>
      <c r="C103" s="184" t="s">
        <v>9</v>
      </c>
      <c r="D103" s="184" t="s">
        <v>147</v>
      </c>
      <c r="E103" s="185" t="s">
        <v>1450</v>
      </c>
      <c r="F103" s="186" t="s">
        <v>1451</v>
      </c>
      <c r="G103" s="187" t="s">
        <v>641</v>
      </c>
      <c r="H103" s="188">
        <v>1</v>
      </c>
      <c r="I103" s="189"/>
      <c r="J103" s="190">
        <f t="shared" ref="J103:J112" si="10">ROUND(I103*H103,2)</f>
        <v>0</v>
      </c>
      <c r="K103" s="186" t="s">
        <v>35</v>
      </c>
      <c r="L103" s="62"/>
      <c r="M103" s="191" t="s">
        <v>35</v>
      </c>
      <c r="N103" s="192" t="s">
        <v>50</v>
      </c>
      <c r="O103" s="43"/>
      <c r="P103" s="193">
        <f t="shared" ref="P103:P112" si="11">O103*H103</f>
        <v>0</v>
      </c>
      <c r="Q103" s="193">
        <v>0</v>
      </c>
      <c r="R103" s="193">
        <f t="shared" ref="R103:R112" si="12">Q103*H103</f>
        <v>0</v>
      </c>
      <c r="S103" s="193">
        <v>0</v>
      </c>
      <c r="T103" s="194">
        <f t="shared" ref="T103:T112" si="13">S103*H103</f>
        <v>0</v>
      </c>
      <c r="AR103" s="24" t="s">
        <v>177</v>
      </c>
      <c r="AT103" s="24" t="s">
        <v>147</v>
      </c>
      <c r="AU103" s="24" t="s">
        <v>87</v>
      </c>
      <c r="AY103" s="24" t="s">
        <v>146</v>
      </c>
      <c r="BE103" s="195">
        <f t="shared" ref="BE103:BE112" si="14">IF(N103="základní",J103,0)</f>
        <v>0</v>
      </c>
      <c r="BF103" s="195">
        <f t="shared" ref="BF103:BF112" si="15">IF(N103="snížená",J103,0)</f>
        <v>0</v>
      </c>
      <c r="BG103" s="195">
        <f t="shared" ref="BG103:BG112" si="16">IF(N103="zákl. přenesená",J103,0)</f>
        <v>0</v>
      </c>
      <c r="BH103" s="195">
        <f t="shared" ref="BH103:BH112" si="17">IF(N103="sníž. přenesená",J103,0)</f>
        <v>0</v>
      </c>
      <c r="BI103" s="195">
        <f t="shared" ref="BI103:BI112" si="18">IF(N103="nulová",J103,0)</f>
        <v>0</v>
      </c>
      <c r="BJ103" s="24" t="s">
        <v>87</v>
      </c>
      <c r="BK103" s="195">
        <f t="shared" ref="BK103:BK112" si="19">ROUND(I103*H103,2)</f>
        <v>0</v>
      </c>
      <c r="BL103" s="24" t="s">
        <v>177</v>
      </c>
      <c r="BM103" s="24" t="s">
        <v>496</v>
      </c>
    </row>
    <row r="104" spans="2:65" s="1" customFormat="1" ht="25.5" customHeight="1">
      <c r="B104" s="42"/>
      <c r="C104" s="184" t="s">
        <v>192</v>
      </c>
      <c r="D104" s="184" t="s">
        <v>147</v>
      </c>
      <c r="E104" s="185" t="s">
        <v>1452</v>
      </c>
      <c r="F104" s="186" t="s">
        <v>1453</v>
      </c>
      <c r="G104" s="187" t="s">
        <v>641</v>
      </c>
      <c r="H104" s="188">
        <v>1</v>
      </c>
      <c r="I104" s="189"/>
      <c r="J104" s="190">
        <f t="shared" si="10"/>
        <v>0</v>
      </c>
      <c r="K104" s="186" t="s">
        <v>35</v>
      </c>
      <c r="L104" s="62"/>
      <c r="M104" s="191" t="s">
        <v>35</v>
      </c>
      <c r="N104" s="192" t="s">
        <v>50</v>
      </c>
      <c r="O104" s="43"/>
      <c r="P104" s="193">
        <f t="shared" si="11"/>
        <v>0</v>
      </c>
      <c r="Q104" s="193">
        <v>0</v>
      </c>
      <c r="R104" s="193">
        <f t="shared" si="12"/>
        <v>0</v>
      </c>
      <c r="S104" s="193">
        <v>0</v>
      </c>
      <c r="T104" s="194">
        <f t="shared" si="13"/>
        <v>0</v>
      </c>
      <c r="AR104" s="24" t="s">
        <v>177</v>
      </c>
      <c r="AT104" s="24" t="s">
        <v>147</v>
      </c>
      <c r="AU104" s="24" t="s">
        <v>87</v>
      </c>
      <c r="AY104" s="24" t="s">
        <v>146</v>
      </c>
      <c r="BE104" s="195">
        <f t="shared" si="14"/>
        <v>0</v>
      </c>
      <c r="BF104" s="195">
        <f t="shared" si="15"/>
        <v>0</v>
      </c>
      <c r="BG104" s="195">
        <f t="shared" si="16"/>
        <v>0</v>
      </c>
      <c r="BH104" s="195">
        <f t="shared" si="17"/>
        <v>0</v>
      </c>
      <c r="BI104" s="195">
        <f t="shared" si="18"/>
        <v>0</v>
      </c>
      <c r="BJ104" s="24" t="s">
        <v>87</v>
      </c>
      <c r="BK104" s="195">
        <f t="shared" si="19"/>
        <v>0</v>
      </c>
      <c r="BL104" s="24" t="s">
        <v>177</v>
      </c>
      <c r="BM104" s="24" t="s">
        <v>508</v>
      </c>
    </row>
    <row r="105" spans="2:65" s="1" customFormat="1" ht="25.5" customHeight="1">
      <c r="B105" s="42"/>
      <c r="C105" s="184" t="s">
        <v>401</v>
      </c>
      <c r="D105" s="184" t="s">
        <v>147</v>
      </c>
      <c r="E105" s="185" t="s">
        <v>1454</v>
      </c>
      <c r="F105" s="186" t="s">
        <v>1455</v>
      </c>
      <c r="G105" s="187" t="s">
        <v>641</v>
      </c>
      <c r="H105" s="188">
        <v>1</v>
      </c>
      <c r="I105" s="189"/>
      <c r="J105" s="190">
        <f t="shared" si="10"/>
        <v>0</v>
      </c>
      <c r="K105" s="186" t="s">
        <v>35</v>
      </c>
      <c r="L105" s="62"/>
      <c r="M105" s="191" t="s">
        <v>35</v>
      </c>
      <c r="N105" s="192" t="s">
        <v>50</v>
      </c>
      <c r="O105" s="43"/>
      <c r="P105" s="193">
        <f t="shared" si="11"/>
        <v>0</v>
      </c>
      <c r="Q105" s="193">
        <v>0</v>
      </c>
      <c r="R105" s="193">
        <f t="shared" si="12"/>
        <v>0</v>
      </c>
      <c r="S105" s="193">
        <v>0</v>
      </c>
      <c r="T105" s="194">
        <f t="shared" si="13"/>
        <v>0</v>
      </c>
      <c r="AR105" s="24" t="s">
        <v>177</v>
      </c>
      <c r="AT105" s="24" t="s">
        <v>147</v>
      </c>
      <c r="AU105" s="24" t="s">
        <v>87</v>
      </c>
      <c r="AY105" s="24" t="s">
        <v>146</v>
      </c>
      <c r="BE105" s="195">
        <f t="shared" si="14"/>
        <v>0</v>
      </c>
      <c r="BF105" s="195">
        <f t="shared" si="15"/>
        <v>0</v>
      </c>
      <c r="BG105" s="195">
        <f t="shared" si="16"/>
        <v>0</v>
      </c>
      <c r="BH105" s="195">
        <f t="shared" si="17"/>
        <v>0</v>
      </c>
      <c r="BI105" s="195">
        <f t="shared" si="18"/>
        <v>0</v>
      </c>
      <c r="BJ105" s="24" t="s">
        <v>87</v>
      </c>
      <c r="BK105" s="195">
        <f t="shared" si="19"/>
        <v>0</v>
      </c>
      <c r="BL105" s="24" t="s">
        <v>177</v>
      </c>
      <c r="BM105" s="24" t="s">
        <v>519</v>
      </c>
    </row>
    <row r="106" spans="2:65" s="1" customFormat="1" ht="25.5" customHeight="1">
      <c r="B106" s="42"/>
      <c r="C106" s="184" t="s">
        <v>195</v>
      </c>
      <c r="D106" s="184" t="s">
        <v>147</v>
      </c>
      <c r="E106" s="185" t="s">
        <v>1456</v>
      </c>
      <c r="F106" s="186" t="s">
        <v>1457</v>
      </c>
      <c r="G106" s="187" t="s">
        <v>641</v>
      </c>
      <c r="H106" s="188">
        <v>1</v>
      </c>
      <c r="I106" s="189"/>
      <c r="J106" s="190">
        <f t="shared" si="10"/>
        <v>0</v>
      </c>
      <c r="K106" s="186" t="s">
        <v>35</v>
      </c>
      <c r="L106" s="62"/>
      <c r="M106" s="191" t="s">
        <v>35</v>
      </c>
      <c r="N106" s="192" t="s">
        <v>50</v>
      </c>
      <c r="O106" s="43"/>
      <c r="P106" s="193">
        <f t="shared" si="11"/>
        <v>0</v>
      </c>
      <c r="Q106" s="193">
        <v>0</v>
      </c>
      <c r="R106" s="193">
        <f t="shared" si="12"/>
        <v>0</v>
      </c>
      <c r="S106" s="193">
        <v>0</v>
      </c>
      <c r="T106" s="194">
        <f t="shared" si="13"/>
        <v>0</v>
      </c>
      <c r="AR106" s="24" t="s">
        <v>177</v>
      </c>
      <c r="AT106" s="24" t="s">
        <v>147</v>
      </c>
      <c r="AU106" s="24" t="s">
        <v>87</v>
      </c>
      <c r="AY106" s="24" t="s">
        <v>146</v>
      </c>
      <c r="BE106" s="195">
        <f t="shared" si="14"/>
        <v>0</v>
      </c>
      <c r="BF106" s="195">
        <f t="shared" si="15"/>
        <v>0</v>
      </c>
      <c r="BG106" s="195">
        <f t="shared" si="16"/>
        <v>0</v>
      </c>
      <c r="BH106" s="195">
        <f t="shared" si="17"/>
        <v>0</v>
      </c>
      <c r="BI106" s="195">
        <f t="shared" si="18"/>
        <v>0</v>
      </c>
      <c r="BJ106" s="24" t="s">
        <v>87</v>
      </c>
      <c r="BK106" s="195">
        <f t="shared" si="19"/>
        <v>0</v>
      </c>
      <c r="BL106" s="24" t="s">
        <v>177</v>
      </c>
      <c r="BM106" s="24" t="s">
        <v>549</v>
      </c>
    </row>
    <row r="107" spans="2:65" s="1" customFormat="1" ht="16.5" customHeight="1">
      <c r="B107" s="42"/>
      <c r="C107" s="184" t="s">
        <v>413</v>
      </c>
      <c r="D107" s="184" t="s">
        <v>147</v>
      </c>
      <c r="E107" s="185" t="s">
        <v>1458</v>
      </c>
      <c r="F107" s="186" t="s">
        <v>1459</v>
      </c>
      <c r="G107" s="187" t="s">
        <v>641</v>
      </c>
      <c r="H107" s="188">
        <v>3</v>
      </c>
      <c r="I107" s="189"/>
      <c r="J107" s="190">
        <f t="shared" si="10"/>
        <v>0</v>
      </c>
      <c r="K107" s="186" t="s">
        <v>35</v>
      </c>
      <c r="L107" s="62"/>
      <c r="M107" s="191" t="s">
        <v>35</v>
      </c>
      <c r="N107" s="192" t="s">
        <v>50</v>
      </c>
      <c r="O107" s="43"/>
      <c r="P107" s="193">
        <f t="shared" si="11"/>
        <v>0</v>
      </c>
      <c r="Q107" s="193">
        <v>0</v>
      </c>
      <c r="R107" s="193">
        <f t="shared" si="12"/>
        <v>0</v>
      </c>
      <c r="S107" s="193">
        <v>0</v>
      </c>
      <c r="T107" s="194">
        <f t="shared" si="13"/>
        <v>0</v>
      </c>
      <c r="AR107" s="24" t="s">
        <v>177</v>
      </c>
      <c r="AT107" s="24" t="s">
        <v>147</v>
      </c>
      <c r="AU107" s="24" t="s">
        <v>87</v>
      </c>
      <c r="AY107" s="24" t="s">
        <v>146</v>
      </c>
      <c r="BE107" s="195">
        <f t="shared" si="14"/>
        <v>0</v>
      </c>
      <c r="BF107" s="195">
        <f t="shared" si="15"/>
        <v>0</v>
      </c>
      <c r="BG107" s="195">
        <f t="shared" si="16"/>
        <v>0</v>
      </c>
      <c r="BH107" s="195">
        <f t="shared" si="17"/>
        <v>0</v>
      </c>
      <c r="BI107" s="195">
        <f t="shared" si="18"/>
        <v>0</v>
      </c>
      <c r="BJ107" s="24" t="s">
        <v>87</v>
      </c>
      <c r="BK107" s="195">
        <f t="shared" si="19"/>
        <v>0</v>
      </c>
      <c r="BL107" s="24" t="s">
        <v>177</v>
      </c>
      <c r="BM107" s="24" t="s">
        <v>575</v>
      </c>
    </row>
    <row r="108" spans="2:65" s="1" customFormat="1" ht="16.5" customHeight="1">
      <c r="B108" s="42"/>
      <c r="C108" s="184" t="s">
        <v>201</v>
      </c>
      <c r="D108" s="184" t="s">
        <v>147</v>
      </c>
      <c r="E108" s="185" t="s">
        <v>1460</v>
      </c>
      <c r="F108" s="186" t="s">
        <v>1461</v>
      </c>
      <c r="G108" s="187" t="s">
        <v>641</v>
      </c>
      <c r="H108" s="188">
        <v>1</v>
      </c>
      <c r="I108" s="189"/>
      <c r="J108" s="190">
        <f t="shared" si="10"/>
        <v>0</v>
      </c>
      <c r="K108" s="186" t="s">
        <v>35</v>
      </c>
      <c r="L108" s="62"/>
      <c r="M108" s="191" t="s">
        <v>35</v>
      </c>
      <c r="N108" s="192" t="s">
        <v>50</v>
      </c>
      <c r="O108" s="43"/>
      <c r="P108" s="193">
        <f t="shared" si="11"/>
        <v>0</v>
      </c>
      <c r="Q108" s="193">
        <v>0</v>
      </c>
      <c r="R108" s="193">
        <f t="shared" si="12"/>
        <v>0</v>
      </c>
      <c r="S108" s="193">
        <v>0</v>
      </c>
      <c r="T108" s="194">
        <f t="shared" si="13"/>
        <v>0</v>
      </c>
      <c r="AR108" s="24" t="s">
        <v>177</v>
      </c>
      <c r="AT108" s="24" t="s">
        <v>147</v>
      </c>
      <c r="AU108" s="24" t="s">
        <v>87</v>
      </c>
      <c r="AY108" s="24" t="s">
        <v>146</v>
      </c>
      <c r="BE108" s="195">
        <f t="shared" si="14"/>
        <v>0</v>
      </c>
      <c r="BF108" s="195">
        <f t="shared" si="15"/>
        <v>0</v>
      </c>
      <c r="BG108" s="195">
        <f t="shared" si="16"/>
        <v>0</v>
      </c>
      <c r="BH108" s="195">
        <f t="shared" si="17"/>
        <v>0</v>
      </c>
      <c r="BI108" s="195">
        <f t="shared" si="18"/>
        <v>0</v>
      </c>
      <c r="BJ108" s="24" t="s">
        <v>87</v>
      </c>
      <c r="BK108" s="195">
        <f t="shared" si="19"/>
        <v>0</v>
      </c>
      <c r="BL108" s="24" t="s">
        <v>177</v>
      </c>
      <c r="BM108" s="24" t="s">
        <v>583</v>
      </c>
    </row>
    <row r="109" spans="2:65" s="1" customFormat="1" ht="25.5" customHeight="1">
      <c r="B109" s="42"/>
      <c r="C109" s="184" t="s">
        <v>422</v>
      </c>
      <c r="D109" s="184" t="s">
        <v>147</v>
      </c>
      <c r="E109" s="185" t="s">
        <v>1462</v>
      </c>
      <c r="F109" s="186" t="s">
        <v>1463</v>
      </c>
      <c r="G109" s="187" t="s">
        <v>641</v>
      </c>
      <c r="H109" s="188">
        <v>2</v>
      </c>
      <c r="I109" s="189"/>
      <c r="J109" s="190">
        <f t="shared" si="10"/>
        <v>0</v>
      </c>
      <c r="K109" s="186" t="s">
        <v>35</v>
      </c>
      <c r="L109" s="62"/>
      <c r="M109" s="191" t="s">
        <v>35</v>
      </c>
      <c r="N109" s="192" t="s">
        <v>50</v>
      </c>
      <c r="O109" s="43"/>
      <c r="P109" s="193">
        <f t="shared" si="11"/>
        <v>0</v>
      </c>
      <c r="Q109" s="193">
        <v>0</v>
      </c>
      <c r="R109" s="193">
        <f t="shared" si="12"/>
        <v>0</v>
      </c>
      <c r="S109" s="193">
        <v>0</v>
      </c>
      <c r="T109" s="194">
        <f t="shared" si="13"/>
        <v>0</v>
      </c>
      <c r="AR109" s="24" t="s">
        <v>177</v>
      </c>
      <c r="AT109" s="24" t="s">
        <v>147</v>
      </c>
      <c r="AU109" s="24" t="s">
        <v>87</v>
      </c>
      <c r="AY109" s="24" t="s">
        <v>146</v>
      </c>
      <c r="BE109" s="195">
        <f t="shared" si="14"/>
        <v>0</v>
      </c>
      <c r="BF109" s="195">
        <f t="shared" si="15"/>
        <v>0</v>
      </c>
      <c r="BG109" s="195">
        <f t="shared" si="16"/>
        <v>0</v>
      </c>
      <c r="BH109" s="195">
        <f t="shared" si="17"/>
        <v>0</v>
      </c>
      <c r="BI109" s="195">
        <f t="shared" si="18"/>
        <v>0</v>
      </c>
      <c r="BJ109" s="24" t="s">
        <v>87</v>
      </c>
      <c r="BK109" s="195">
        <f t="shared" si="19"/>
        <v>0</v>
      </c>
      <c r="BL109" s="24" t="s">
        <v>177</v>
      </c>
      <c r="BM109" s="24" t="s">
        <v>592</v>
      </c>
    </row>
    <row r="110" spans="2:65" s="1" customFormat="1" ht="16.5" customHeight="1">
      <c r="B110" s="42"/>
      <c r="C110" s="184" t="s">
        <v>204</v>
      </c>
      <c r="D110" s="184" t="s">
        <v>147</v>
      </c>
      <c r="E110" s="185" t="s">
        <v>1464</v>
      </c>
      <c r="F110" s="186" t="s">
        <v>1465</v>
      </c>
      <c r="G110" s="187" t="s">
        <v>1213</v>
      </c>
      <c r="H110" s="188">
        <v>1</v>
      </c>
      <c r="I110" s="189"/>
      <c r="J110" s="190">
        <f t="shared" si="10"/>
        <v>0</v>
      </c>
      <c r="K110" s="186" t="s">
        <v>35</v>
      </c>
      <c r="L110" s="62"/>
      <c r="M110" s="191" t="s">
        <v>35</v>
      </c>
      <c r="N110" s="192" t="s">
        <v>50</v>
      </c>
      <c r="O110" s="43"/>
      <c r="P110" s="193">
        <f t="shared" si="11"/>
        <v>0</v>
      </c>
      <c r="Q110" s="193">
        <v>0</v>
      </c>
      <c r="R110" s="193">
        <f t="shared" si="12"/>
        <v>0</v>
      </c>
      <c r="S110" s="193">
        <v>0</v>
      </c>
      <c r="T110" s="194">
        <f t="shared" si="13"/>
        <v>0</v>
      </c>
      <c r="AR110" s="24" t="s">
        <v>177</v>
      </c>
      <c r="AT110" s="24" t="s">
        <v>147</v>
      </c>
      <c r="AU110" s="24" t="s">
        <v>87</v>
      </c>
      <c r="AY110" s="24" t="s">
        <v>146</v>
      </c>
      <c r="BE110" s="195">
        <f t="shared" si="14"/>
        <v>0</v>
      </c>
      <c r="BF110" s="195">
        <f t="shared" si="15"/>
        <v>0</v>
      </c>
      <c r="BG110" s="195">
        <f t="shared" si="16"/>
        <v>0</v>
      </c>
      <c r="BH110" s="195">
        <f t="shared" si="17"/>
        <v>0</v>
      </c>
      <c r="BI110" s="195">
        <f t="shared" si="18"/>
        <v>0</v>
      </c>
      <c r="BJ110" s="24" t="s">
        <v>87</v>
      </c>
      <c r="BK110" s="195">
        <f t="shared" si="19"/>
        <v>0</v>
      </c>
      <c r="BL110" s="24" t="s">
        <v>177</v>
      </c>
      <c r="BM110" s="24" t="s">
        <v>600</v>
      </c>
    </row>
    <row r="111" spans="2:65" s="1" customFormat="1" ht="25.5" customHeight="1">
      <c r="B111" s="42"/>
      <c r="C111" s="184" t="s">
        <v>430</v>
      </c>
      <c r="D111" s="184" t="s">
        <v>147</v>
      </c>
      <c r="E111" s="185" t="s">
        <v>1466</v>
      </c>
      <c r="F111" s="186" t="s">
        <v>1467</v>
      </c>
      <c r="G111" s="187" t="s">
        <v>1213</v>
      </c>
      <c r="H111" s="188">
        <v>12</v>
      </c>
      <c r="I111" s="189"/>
      <c r="J111" s="190">
        <f t="shared" si="10"/>
        <v>0</v>
      </c>
      <c r="K111" s="186" t="s">
        <v>35</v>
      </c>
      <c r="L111" s="62"/>
      <c r="M111" s="191" t="s">
        <v>35</v>
      </c>
      <c r="N111" s="192" t="s">
        <v>50</v>
      </c>
      <c r="O111" s="43"/>
      <c r="P111" s="193">
        <f t="shared" si="11"/>
        <v>0</v>
      </c>
      <c r="Q111" s="193">
        <v>0</v>
      </c>
      <c r="R111" s="193">
        <f t="shared" si="12"/>
        <v>0</v>
      </c>
      <c r="S111" s="193">
        <v>0</v>
      </c>
      <c r="T111" s="194">
        <f t="shared" si="13"/>
        <v>0</v>
      </c>
      <c r="AR111" s="24" t="s">
        <v>177</v>
      </c>
      <c r="AT111" s="24" t="s">
        <v>147</v>
      </c>
      <c r="AU111" s="24" t="s">
        <v>87</v>
      </c>
      <c r="AY111" s="24" t="s">
        <v>146</v>
      </c>
      <c r="BE111" s="195">
        <f t="shared" si="14"/>
        <v>0</v>
      </c>
      <c r="BF111" s="195">
        <f t="shared" si="15"/>
        <v>0</v>
      </c>
      <c r="BG111" s="195">
        <f t="shared" si="16"/>
        <v>0</v>
      </c>
      <c r="BH111" s="195">
        <f t="shared" si="17"/>
        <v>0</v>
      </c>
      <c r="BI111" s="195">
        <f t="shared" si="18"/>
        <v>0</v>
      </c>
      <c r="BJ111" s="24" t="s">
        <v>87</v>
      </c>
      <c r="BK111" s="195">
        <f t="shared" si="19"/>
        <v>0</v>
      </c>
      <c r="BL111" s="24" t="s">
        <v>177</v>
      </c>
      <c r="BM111" s="24" t="s">
        <v>609</v>
      </c>
    </row>
    <row r="112" spans="2:65" s="1" customFormat="1" ht="16.5" customHeight="1">
      <c r="B112" s="42"/>
      <c r="C112" s="184" t="s">
        <v>208</v>
      </c>
      <c r="D112" s="184" t="s">
        <v>147</v>
      </c>
      <c r="E112" s="185" t="s">
        <v>1468</v>
      </c>
      <c r="F112" s="186" t="s">
        <v>1446</v>
      </c>
      <c r="G112" s="187" t="s">
        <v>1447</v>
      </c>
      <c r="H112" s="188">
        <v>5</v>
      </c>
      <c r="I112" s="189"/>
      <c r="J112" s="190">
        <f t="shared" si="10"/>
        <v>0</v>
      </c>
      <c r="K112" s="186" t="s">
        <v>35</v>
      </c>
      <c r="L112" s="62"/>
      <c r="M112" s="191" t="s">
        <v>35</v>
      </c>
      <c r="N112" s="192" t="s">
        <v>50</v>
      </c>
      <c r="O112" s="43"/>
      <c r="P112" s="193">
        <f t="shared" si="11"/>
        <v>0</v>
      </c>
      <c r="Q112" s="193">
        <v>0</v>
      </c>
      <c r="R112" s="193">
        <f t="shared" si="12"/>
        <v>0</v>
      </c>
      <c r="S112" s="193">
        <v>0</v>
      </c>
      <c r="T112" s="194">
        <f t="shared" si="13"/>
        <v>0</v>
      </c>
      <c r="AR112" s="24" t="s">
        <v>177</v>
      </c>
      <c r="AT112" s="24" t="s">
        <v>147</v>
      </c>
      <c r="AU112" s="24" t="s">
        <v>87</v>
      </c>
      <c r="AY112" s="24" t="s">
        <v>146</v>
      </c>
      <c r="BE112" s="195">
        <f t="shared" si="14"/>
        <v>0</v>
      </c>
      <c r="BF112" s="195">
        <f t="shared" si="15"/>
        <v>0</v>
      </c>
      <c r="BG112" s="195">
        <f t="shared" si="16"/>
        <v>0</v>
      </c>
      <c r="BH112" s="195">
        <f t="shared" si="17"/>
        <v>0</v>
      </c>
      <c r="BI112" s="195">
        <f t="shared" si="18"/>
        <v>0</v>
      </c>
      <c r="BJ112" s="24" t="s">
        <v>87</v>
      </c>
      <c r="BK112" s="195">
        <f t="shared" si="19"/>
        <v>0</v>
      </c>
      <c r="BL112" s="24" t="s">
        <v>177</v>
      </c>
      <c r="BM112" s="24" t="s">
        <v>617</v>
      </c>
    </row>
    <row r="113" spans="2:65" s="9" customFormat="1" ht="37.35" customHeight="1">
      <c r="B113" s="170"/>
      <c r="C113" s="171"/>
      <c r="D113" s="172" t="s">
        <v>78</v>
      </c>
      <c r="E113" s="173" t="s">
        <v>1469</v>
      </c>
      <c r="F113" s="173" t="s">
        <v>1470</v>
      </c>
      <c r="G113" s="171"/>
      <c r="H113" s="171"/>
      <c r="I113" s="174"/>
      <c r="J113" s="175">
        <f>BK113</f>
        <v>0</v>
      </c>
      <c r="K113" s="171"/>
      <c r="L113" s="176"/>
      <c r="M113" s="177"/>
      <c r="N113" s="178"/>
      <c r="O113" s="178"/>
      <c r="P113" s="179">
        <f>SUM(P114:P118)</f>
        <v>0</v>
      </c>
      <c r="Q113" s="178"/>
      <c r="R113" s="179">
        <f>SUM(R114:R118)</f>
        <v>0</v>
      </c>
      <c r="S113" s="178"/>
      <c r="T113" s="180">
        <f>SUM(T114:T118)</f>
        <v>0</v>
      </c>
      <c r="AR113" s="181" t="s">
        <v>89</v>
      </c>
      <c r="AT113" s="182" t="s">
        <v>78</v>
      </c>
      <c r="AU113" s="182" t="s">
        <v>79</v>
      </c>
      <c r="AY113" s="181" t="s">
        <v>146</v>
      </c>
      <c r="BK113" s="183">
        <f>SUM(BK114:BK118)</f>
        <v>0</v>
      </c>
    </row>
    <row r="114" spans="2:65" s="1" customFormat="1" ht="25.5" customHeight="1">
      <c r="B114" s="42"/>
      <c r="C114" s="184" t="s">
        <v>438</v>
      </c>
      <c r="D114" s="184" t="s">
        <v>147</v>
      </c>
      <c r="E114" s="185" t="s">
        <v>1471</v>
      </c>
      <c r="F114" s="186" t="s">
        <v>1472</v>
      </c>
      <c r="G114" s="187" t="s">
        <v>641</v>
      </c>
      <c r="H114" s="188">
        <v>1</v>
      </c>
      <c r="I114" s="189"/>
      <c r="J114" s="190">
        <f>ROUND(I114*H114,2)</f>
        <v>0</v>
      </c>
      <c r="K114" s="186" t="s">
        <v>35</v>
      </c>
      <c r="L114" s="62"/>
      <c r="M114" s="191" t="s">
        <v>35</v>
      </c>
      <c r="N114" s="192" t="s">
        <v>50</v>
      </c>
      <c r="O114" s="43"/>
      <c r="P114" s="193">
        <f>O114*H114</f>
        <v>0</v>
      </c>
      <c r="Q114" s="193">
        <v>0</v>
      </c>
      <c r="R114" s="193">
        <f>Q114*H114</f>
        <v>0</v>
      </c>
      <c r="S114" s="193">
        <v>0</v>
      </c>
      <c r="T114" s="194">
        <f>S114*H114</f>
        <v>0</v>
      </c>
      <c r="AR114" s="24" t="s">
        <v>177</v>
      </c>
      <c r="AT114" s="24" t="s">
        <v>147</v>
      </c>
      <c r="AU114" s="24" t="s">
        <v>87</v>
      </c>
      <c r="AY114" s="24" t="s">
        <v>146</v>
      </c>
      <c r="BE114" s="195">
        <f>IF(N114="základní",J114,0)</f>
        <v>0</v>
      </c>
      <c r="BF114" s="195">
        <f>IF(N114="snížená",J114,0)</f>
        <v>0</v>
      </c>
      <c r="BG114" s="195">
        <f>IF(N114="zákl. přenesená",J114,0)</f>
        <v>0</v>
      </c>
      <c r="BH114" s="195">
        <f>IF(N114="sníž. přenesená",J114,0)</f>
        <v>0</v>
      </c>
      <c r="BI114" s="195">
        <f>IF(N114="nulová",J114,0)</f>
        <v>0</v>
      </c>
      <c r="BJ114" s="24" t="s">
        <v>87</v>
      </c>
      <c r="BK114" s="195">
        <f>ROUND(I114*H114,2)</f>
        <v>0</v>
      </c>
      <c r="BL114" s="24" t="s">
        <v>177</v>
      </c>
      <c r="BM114" s="24" t="s">
        <v>625</v>
      </c>
    </row>
    <row r="115" spans="2:65" s="1" customFormat="1" ht="16.5" customHeight="1">
      <c r="B115" s="42"/>
      <c r="C115" s="184" t="s">
        <v>211</v>
      </c>
      <c r="D115" s="184" t="s">
        <v>147</v>
      </c>
      <c r="E115" s="185" t="s">
        <v>1473</v>
      </c>
      <c r="F115" s="186" t="s">
        <v>1474</v>
      </c>
      <c r="G115" s="187" t="s">
        <v>641</v>
      </c>
      <c r="H115" s="188">
        <v>1</v>
      </c>
      <c r="I115" s="189"/>
      <c r="J115" s="190">
        <f>ROUND(I115*H115,2)</f>
        <v>0</v>
      </c>
      <c r="K115" s="186" t="s">
        <v>35</v>
      </c>
      <c r="L115" s="62"/>
      <c r="M115" s="191" t="s">
        <v>35</v>
      </c>
      <c r="N115" s="192" t="s">
        <v>50</v>
      </c>
      <c r="O115" s="43"/>
      <c r="P115" s="193">
        <f>O115*H115</f>
        <v>0</v>
      </c>
      <c r="Q115" s="193">
        <v>0</v>
      </c>
      <c r="R115" s="193">
        <f>Q115*H115</f>
        <v>0</v>
      </c>
      <c r="S115" s="193">
        <v>0</v>
      </c>
      <c r="T115" s="194">
        <f>S115*H115</f>
        <v>0</v>
      </c>
      <c r="AR115" s="24" t="s">
        <v>177</v>
      </c>
      <c r="AT115" s="24" t="s">
        <v>147</v>
      </c>
      <c r="AU115" s="24" t="s">
        <v>87</v>
      </c>
      <c r="AY115" s="24" t="s">
        <v>146</v>
      </c>
      <c r="BE115" s="195">
        <f>IF(N115="základní",J115,0)</f>
        <v>0</v>
      </c>
      <c r="BF115" s="195">
        <f>IF(N115="snížená",J115,0)</f>
        <v>0</v>
      </c>
      <c r="BG115" s="195">
        <f>IF(N115="zákl. přenesená",J115,0)</f>
        <v>0</v>
      </c>
      <c r="BH115" s="195">
        <f>IF(N115="sníž. přenesená",J115,0)</f>
        <v>0</v>
      </c>
      <c r="BI115" s="195">
        <f>IF(N115="nulová",J115,0)</f>
        <v>0</v>
      </c>
      <c r="BJ115" s="24" t="s">
        <v>87</v>
      </c>
      <c r="BK115" s="195">
        <f>ROUND(I115*H115,2)</f>
        <v>0</v>
      </c>
      <c r="BL115" s="24" t="s">
        <v>177</v>
      </c>
      <c r="BM115" s="24" t="s">
        <v>634</v>
      </c>
    </row>
    <row r="116" spans="2:65" s="1" customFormat="1" ht="25.5" customHeight="1">
      <c r="B116" s="42"/>
      <c r="C116" s="184" t="s">
        <v>451</v>
      </c>
      <c r="D116" s="184" t="s">
        <v>147</v>
      </c>
      <c r="E116" s="185" t="s">
        <v>1475</v>
      </c>
      <c r="F116" s="186" t="s">
        <v>1476</v>
      </c>
      <c r="G116" s="187" t="s">
        <v>1213</v>
      </c>
      <c r="H116" s="188">
        <v>4</v>
      </c>
      <c r="I116" s="189"/>
      <c r="J116" s="190">
        <f>ROUND(I116*H116,2)</f>
        <v>0</v>
      </c>
      <c r="K116" s="186" t="s">
        <v>35</v>
      </c>
      <c r="L116" s="62"/>
      <c r="M116" s="191" t="s">
        <v>35</v>
      </c>
      <c r="N116" s="192" t="s">
        <v>50</v>
      </c>
      <c r="O116" s="43"/>
      <c r="P116" s="193">
        <f>O116*H116</f>
        <v>0</v>
      </c>
      <c r="Q116" s="193">
        <v>0</v>
      </c>
      <c r="R116" s="193">
        <f>Q116*H116</f>
        <v>0</v>
      </c>
      <c r="S116" s="193">
        <v>0</v>
      </c>
      <c r="T116" s="194">
        <f>S116*H116</f>
        <v>0</v>
      </c>
      <c r="AR116" s="24" t="s">
        <v>177</v>
      </c>
      <c r="AT116" s="24" t="s">
        <v>147</v>
      </c>
      <c r="AU116" s="24" t="s">
        <v>87</v>
      </c>
      <c r="AY116" s="24" t="s">
        <v>146</v>
      </c>
      <c r="BE116" s="195">
        <f>IF(N116="základní",J116,0)</f>
        <v>0</v>
      </c>
      <c r="BF116" s="195">
        <f>IF(N116="snížená",J116,0)</f>
        <v>0</v>
      </c>
      <c r="BG116" s="195">
        <f>IF(N116="zákl. přenesená",J116,0)</f>
        <v>0</v>
      </c>
      <c r="BH116" s="195">
        <f>IF(N116="sníž. přenesená",J116,0)</f>
        <v>0</v>
      </c>
      <c r="BI116" s="195">
        <f>IF(N116="nulová",J116,0)</f>
        <v>0</v>
      </c>
      <c r="BJ116" s="24" t="s">
        <v>87</v>
      </c>
      <c r="BK116" s="195">
        <f>ROUND(I116*H116,2)</f>
        <v>0</v>
      </c>
      <c r="BL116" s="24" t="s">
        <v>177</v>
      </c>
      <c r="BM116" s="24" t="s">
        <v>643</v>
      </c>
    </row>
    <row r="117" spans="2:65" s="1" customFormat="1" ht="16.5" customHeight="1">
      <c r="B117" s="42"/>
      <c r="C117" s="184" t="s">
        <v>217</v>
      </c>
      <c r="D117" s="184" t="s">
        <v>147</v>
      </c>
      <c r="E117" s="185" t="s">
        <v>1477</v>
      </c>
      <c r="F117" s="186" t="s">
        <v>1478</v>
      </c>
      <c r="G117" s="187" t="s">
        <v>641</v>
      </c>
      <c r="H117" s="188">
        <v>1</v>
      </c>
      <c r="I117" s="189"/>
      <c r="J117" s="190">
        <f>ROUND(I117*H117,2)</f>
        <v>0</v>
      </c>
      <c r="K117" s="186" t="s">
        <v>35</v>
      </c>
      <c r="L117" s="62"/>
      <c r="M117" s="191" t="s">
        <v>35</v>
      </c>
      <c r="N117" s="192" t="s">
        <v>50</v>
      </c>
      <c r="O117" s="43"/>
      <c r="P117" s="193">
        <f>O117*H117</f>
        <v>0</v>
      </c>
      <c r="Q117" s="193">
        <v>0</v>
      </c>
      <c r="R117" s="193">
        <f>Q117*H117</f>
        <v>0</v>
      </c>
      <c r="S117" s="193">
        <v>0</v>
      </c>
      <c r="T117" s="194">
        <f>S117*H117</f>
        <v>0</v>
      </c>
      <c r="AR117" s="24" t="s">
        <v>177</v>
      </c>
      <c r="AT117" s="24" t="s">
        <v>147</v>
      </c>
      <c r="AU117" s="24" t="s">
        <v>87</v>
      </c>
      <c r="AY117" s="24" t="s">
        <v>146</v>
      </c>
      <c r="BE117" s="195">
        <f>IF(N117="základní",J117,0)</f>
        <v>0</v>
      </c>
      <c r="BF117" s="195">
        <f>IF(N117="snížená",J117,0)</f>
        <v>0</v>
      </c>
      <c r="BG117" s="195">
        <f>IF(N117="zákl. přenesená",J117,0)</f>
        <v>0</v>
      </c>
      <c r="BH117" s="195">
        <f>IF(N117="sníž. přenesená",J117,0)</f>
        <v>0</v>
      </c>
      <c r="BI117" s="195">
        <f>IF(N117="nulová",J117,0)</f>
        <v>0</v>
      </c>
      <c r="BJ117" s="24" t="s">
        <v>87</v>
      </c>
      <c r="BK117" s="195">
        <f>ROUND(I117*H117,2)</f>
        <v>0</v>
      </c>
      <c r="BL117" s="24" t="s">
        <v>177</v>
      </c>
      <c r="BM117" s="24" t="s">
        <v>651</v>
      </c>
    </row>
    <row r="118" spans="2:65" s="1" customFormat="1" ht="16.5" customHeight="1">
      <c r="B118" s="42"/>
      <c r="C118" s="184" t="s">
        <v>462</v>
      </c>
      <c r="D118" s="184" t="s">
        <v>147</v>
      </c>
      <c r="E118" s="185" t="s">
        <v>1479</v>
      </c>
      <c r="F118" s="186" t="s">
        <v>1446</v>
      </c>
      <c r="G118" s="187" t="s">
        <v>1447</v>
      </c>
      <c r="H118" s="188">
        <v>5</v>
      </c>
      <c r="I118" s="189"/>
      <c r="J118" s="190">
        <f>ROUND(I118*H118,2)</f>
        <v>0</v>
      </c>
      <c r="K118" s="186" t="s">
        <v>35</v>
      </c>
      <c r="L118" s="62"/>
      <c r="M118" s="191" t="s">
        <v>35</v>
      </c>
      <c r="N118" s="192" t="s">
        <v>50</v>
      </c>
      <c r="O118" s="43"/>
      <c r="P118" s="193">
        <f>O118*H118</f>
        <v>0</v>
      </c>
      <c r="Q118" s="193">
        <v>0</v>
      </c>
      <c r="R118" s="193">
        <f>Q118*H118</f>
        <v>0</v>
      </c>
      <c r="S118" s="193">
        <v>0</v>
      </c>
      <c r="T118" s="194">
        <f>S118*H118</f>
        <v>0</v>
      </c>
      <c r="AR118" s="24" t="s">
        <v>177</v>
      </c>
      <c r="AT118" s="24" t="s">
        <v>147</v>
      </c>
      <c r="AU118" s="24" t="s">
        <v>87</v>
      </c>
      <c r="AY118" s="24" t="s">
        <v>146</v>
      </c>
      <c r="BE118" s="195">
        <f>IF(N118="základní",J118,0)</f>
        <v>0</v>
      </c>
      <c r="BF118" s="195">
        <f>IF(N118="snížená",J118,0)</f>
        <v>0</v>
      </c>
      <c r="BG118" s="195">
        <f>IF(N118="zákl. přenesená",J118,0)</f>
        <v>0</v>
      </c>
      <c r="BH118" s="195">
        <f>IF(N118="sníž. přenesená",J118,0)</f>
        <v>0</v>
      </c>
      <c r="BI118" s="195">
        <f>IF(N118="nulová",J118,0)</f>
        <v>0</v>
      </c>
      <c r="BJ118" s="24" t="s">
        <v>87</v>
      </c>
      <c r="BK118" s="195">
        <f>ROUND(I118*H118,2)</f>
        <v>0</v>
      </c>
      <c r="BL118" s="24" t="s">
        <v>177</v>
      </c>
      <c r="BM118" s="24" t="s">
        <v>659</v>
      </c>
    </row>
    <row r="119" spans="2:65" s="9" customFormat="1" ht="37.35" customHeight="1">
      <c r="B119" s="170"/>
      <c r="C119" s="171"/>
      <c r="D119" s="172" t="s">
        <v>78</v>
      </c>
      <c r="E119" s="173" t="s">
        <v>1480</v>
      </c>
      <c r="F119" s="173" t="s">
        <v>1481</v>
      </c>
      <c r="G119" s="171"/>
      <c r="H119" s="171"/>
      <c r="I119" s="174"/>
      <c r="J119" s="175">
        <f>BK119</f>
        <v>0</v>
      </c>
      <c r="K119" s="171"/>
      <c r="L119" s="176"/>
      <c r="M119" s="177"/>
      <c r="N119" s="178"/>
      <c r="O119" s="178"/>
      <c r="P119" s="179">
        <f>SUM(P120:P127)</f>
        <v>0</v>
      </c>
      <c r="Q119" s="178"/>
      <c r="R119" s="179">
        <f>SUM(R120:R127)</f>
        <v>0</v>
      </c>
      <c r="S119" s="178"/>
      <c r="T119" s="180">
        <f>SUM(T120:T127)</f>
        <v>0</v>
      </c>
      <c r="AR119" s="181" t="s">
        <v>89</v>
      </c>
      <c r="AT119" s="182" t="s">
        <v>78</v>
      </c>
      <c r="AU119" s="182" t="s">
        <v>79</v>
      </c>
      <c r="AY119" s="181" t="s">
        <v>146</v>
      </c>
      <c r="BK119" s="183">
        <f>SUM(BK120:BK127)</f>
        <v>0</v>
      </c>
    </row>
    <row r="120" spans="2:65" s="1" customFormat="1" ht="16.5" customHeight="1">
      <c r="B120" s="42"/>
      <c r="C120" s="184" t="s">
        <v>220</v>
      </c>
      <c r="D120" s="184" t="s">
        <v>147</v>
      </c>
      <c r="E120" s="185" t="s">
        <v>1482</v>
      </c>
      <c r="F120" s="186" t="s">
        <v>1483</v>
      </c>
      <c r="G120" s="187" t="s">
        <v>641</v>
      </c>
      <c r="H120" s="188">
        <v>1</v>
      </c>
      <c r="I120" s="189"/>
      <c r="J120" s="190">
        <f t="shared" ref="J120:J127" si="20">ROUND(I120*H120,2)</f>
        <v>0</v>
      </c>
      <c r="K120" s="186" t="s">
        <v>35</v>
      </c>
      <c r="L120" s="62"/>
      <c r="M120" s="191" t="s">
        <v>35</v>
      </c>
      <c r="N120" s="192" t="s">
        <v>50</v>
      </c>
      <c r="O120" s="43"/>
      <c r="P120" s="193">
        <f t="shared" ref="P120:P127" si="21">O120*H120</f>
        <v>0</v>
      </c>
      <c r="Q120" s="193">
        <v>0</v>
      </c>
      <c r="R120" s="193">
        <f t="shared" ref="R120:R127" si="22">Q120*H120</f>
        <v>0</v>
      </c>
      <c r="S120" s="193">
        <v>0</v>
      </c>
      <c r="T120" s="194">
        <f t="shared" ref="T120:T127" si="23">S120*H120</f>
        <v>0</v>
      </c>
      <c r="AR120" s="24" t="s">
        <v>177</v>
      </c>
      <c r="AT120" s="24" t="s">
        <v>147</v>
      </c>
      <c r="AU120" s="24" t="s">
        <v>87</v>
      </c>
      <c r="AY120" s="24" t="s">
        <v>146</v>
      </c>
      <c r="BE120" s="195">
        <f t="shared" ref="BE120:BE127" si="24">IF(N120="základní",J120,0)</f>
        <v>0</v>
      </c>
      <c r="BF120" s="195">
        <f t="shared" ref="BF120:BF127" si="25">IF(N120="snížená",J120,0)</f>
        <v>0</v>
      </c>
      <c r="BG120" s="195">
        <f t="shared" ref="BG120:BG127" si="26">IF(N120="zákl. přenesená",J120,0)</f>
        <v>0</v>
      </c>
      <c r="BH120" s="195">
        <f t="shared" ref="BH120:BH127" si="27">IF(N120="sníž. přenesená",J120,0)</f>
        <v>0</v>
      </c>
      <c r="BI120" s="195">
        <f t="shared" ref="BI120:BI127" si="28">IF(N120="nulová",J120,0)</f>
        <v>0</v>
      </c>
      <c r="BJ120" s="24" t="s">
        <v>87</v>
      </c>
      <c r="BK120" s="195">
        <f t="shared" ref="BK120:BK127" si="29">ROUND(I120*H120,2)</f>
        <v>0</v>
      </c>
      <c r="BL120" s="24" t="s">
        <v>177</v>
      </c>
      <c r="BM120" s="24" t="s">
        <v>671</v>
      </c>
    </row>
    <row r="121" spans="2:65" s="1" customFormat="1" ht="16.5" customHeight="1">
      <c r="B121" s="42"/>
      <c r="C121" s="184" t="s">
        <v>470</v>
      </c>
      <c r="D121" s="184" t="s">
        <v>147</v>
      </c>
      <c r="E121" s="185" t="s">
        <v>1484</v>
      </c>
      <c r="F121" s="186" t="s">
        <v>1485</v>
      </c>
      <c r="G121" s="187" t="s">
        <v>641</v>
      </c>
      <c r="H121" s="188">
        <v>1</v>
      </c>
      <c r="I121" s="189"/>
      <c r="J121" s="190">
        <f t="shared" si="20"/>
        <v>0</v>
      </c>
      <c r="K121" s="186" t="s">
        <v>35</v>
      </c>
      <c r="L121" s="62"/>
      <c r="M121" s="191" t="s">
        <v>35</v>
      </c>
      <c r="N121" s="192" t="s">
        <v>50</v>
      </c>
      <c r="O121" s="43"/>
      <c r="P121" s="193">
        <f t="shared" si="21"/>
        <v>0</v>
      </c>
      <c r="Q121" s="193">
        <v>0</v>
      </c>
      <c r="R121" s="193">
        <f t="shared" si="22"/>
        <v>0</v>
      </c>
      <c r="S121" s="193">
        <v>0</v>
      </c>
      <c r="T121" s="194">
        <f t="shared" si="23"/>
        <v>0</v>
      </c>
      <c r="AR121" s="24" t="s">
        <v>177</v>
      </c>
      <c r="AT121" s="24" t="s">
        <v>147</v>
      </c>
      <c r="AU121" s="24" t="s">
        <v>87</v>
      </c>
      <c r="AY121" s="24" t="s">
        <v>146</v>
      </c>
      <c r="BE121" s="195">
        <f t="shared" si="24"/>
        <v>0</v>
      </c>
      <c r="BF121" s="195">
        <f t="shared" si="25"/>
        <v>0</v>
      </c>
      <c r="BG121" s="195">
        <f t="shared" si="26"/>
        <v>0</v>
      </c>
      <c r="BH121" s="195">
        <f t="shared" si="27"/>
        <v>0</v>
      </c>
      <c r="BI121" s="195">
        <f t="shared" si="28"/>
        <v>0</v>
      </c>
      <c r="BJ121" s="24" t="s">
        <v>87</v>
      </c>
      <c r="BK121" s="195">
        <f t="shared" si="29"/>
        <v>0</v>
      </c>
      <c r="BL121" s="24" t="s">
        <v>177</v>
      </c>
      <c r="BM121" s="24" t="s">
        <v>680</v>
      </c>
    </row>
    <row r="122" spans="2:65" s="1" customFormat="1" ht="16.5" customHeight="1">
      <c r="B122" s="42"/>
      <c r="C122" s="184" t="s">
        <v>224</v>
      </c>
      <c r="D122" s="184" t="s">
        <v>147</v>
      </c>
      <c r="E122" s="185" t="s">
        <v>1486</v>
      </c>
      <c r="F122" s="186" t="s">
        <v>1487</v>
      </c>
      <c r="G122" s="187" t="s">
        <v>641</v>
      </c>
      <c r="H122" s="188">
        <v>1</v>
      </c>
      <c r="I122" s="189"/>
      <c r="J122" s="190">
        <f t="shared" si="20"/>
        <v>0</v>
      </c>
      <c r="K122" s="186" t="s">
        <v>35</v>
      </c>
      <c r="L122" s="62"/>
      <c r="M122" s="191" t="s">
        <v>35</v>
      </c>
      <c r="N122" s="192" t="s">
        <v>50</v>
      </c>
      <c r="O122" s="43"/>
      <c r="P122" s="193">
        <f t="shared" si="21"/>
        <v>0</v>
      </c>
      <c r="Q122" s="193">
        <v>0</v>
      </c>
      <c r="R122" s="193">
        <f t="shared" si="22"/>
        <v>0</v>
      </c>
      <c r="S122" s="193">
        <v>0</v>
      </c>
      <c r="T122" s="194">
        <f t="shared" si="23"/>
        <v>0</v>
      </c>
      <c r="AR122" s="24" t="s">
        <v>177</v>
      </c>
      <c r="AT122" s="24" t="s">
        <v>147</v>
      </c>
      <c r="AU122" s="24" t="s">
        <v>87</v>
      </c>
      <c r="AY122" s="24" t="s">
        <v>146</v>
      </c>
      <c r="BE122" s="195">
        <f t="shared" si="24"/>
        <v>0</v>
      </c>
      <c r="BF122" s="195">
        <f t="shared" si="25"/>
        <v>0</v>
      </c>
      <c r="BG122" s="195">
        <f t="shared" si="26"/>
        <v>0</v>
      </c>
      <c r="BH122" s="195">
        <f t="shared" si="27"/>
        <v>0</v>
      </c>
      <c r="BI122" s="195">
        <f t="shared" si="28"/>
        <v>0</v>
      </c>
      <c r="BJ122" s="24" t="s">
        <v>87</v>
      </c>
      <c r="BK122" s="195">
        <f t="shared" si="29"/>
        <v>0</v>
      </c>
      <c r="BL122" s="24" t="s">
        <v>177</v>
      </c>
      <c r="BM122" s="24" t="s">
        <v>691</v>
      </c>
    </row>
    <row r="123" spans="2:65" s="1" customFormat="1" ht="16.5" customHeight="1">
      <c r="B123" s="42"/>
      <c r="C123" s="184" t="s">
        <v>479</v>
      </c>
      <c r="D123" s="184" t="s">
        <v>147</v>
      </c>
      <c r="E123" s="185" t="s">
        <v>1488</v>
      </c>
      <c r="F123" s="186" t="s">
        <v>1489</v>
      </c>
      <c r="G123" s="187" t="s">
        <v>1490</v>
      </c>
      <c r="H123" s="188">
        <v>16</v>
      </c>
      <c r="I123" s="189"/>
      <c r="J123" s="190">
        <f t="shared" si="20"/>
        <v>0</v>
      </c>
      <c r="K123" s="186" t="s">
        <v>35</v>
      </c>
      <c r="L123" s="62"/>
      <c r="M123" s="191" t="s">
        <v>35</v>
      </c>
      <c r="N123" s="192" t="s">
        <v>50</v>
      </c>
      <c r="O123" s="43"/>
      <c r="P123" s="193">
        <f t="shared" si="21"/>
        <v>0</v>
      </c>
      <c r="Q123" s="193">
        <v>0</v>
      </c>
      <c r="R123" s="193">
        <f t="shared" si="22"/>
        <v>0</v>
      </c>
      <c r="S123" s="193">
        <v>0</v>
      </c>
      <c r="T123" s="194">
        <f t="shared" si="23"/>
        <v>0</v>
      </c>
      <c r="AR123" s="24" t="s">
        <v>177</v>
      </c>
      <c r="AT123" s="24" t="s">
        <v>147</v>
      </c>
      <c r="AU123" s="24" t="s">
        <v>87</v>
      </c>
      <c r="AY123" s="24" t="s">
        <v>146</v>
      </c>
      <c r="BE123" s="195">
        <f t="shared" si="24"/>
        <v>0</v>
      </c>
      <c r="BF123" s="195">
        <f t="shared" si="25"/>
        <v>0</v>
      </c>
      <c r="BG123" s="195">
        <f t="shared" si="26"/>
        <v>0</v>
      </c>
      <c r="BH123" s="195">
        <f t="shared" si="27"/>
        <v>0</v>
      </c>
      <c r="BI123" s="195">
        <f t="shared" si="28"/>
        <v>0</v>
      </c>
      <c r="BJ123" s="24" t="s">
        <v>87</v>
      </c>
      <c r="BK123" s="195">
        <f t="shared" si="29"/>
        <v>0</v>
      </c>
      <c r="BL123" s="24" t="s">
        <v>177</v>
      </c>
      <c r="BM123" s="24" t="s">
        <v>699</v>
      </c>
    </row>
    <row r="124" spans="2:65" s="1" customFormat="1" ht="16.5" customHeight="1">
      <c r="B124" s="42"/>
      <c r="C124" s="184" t="s">
        <v>227</v>
      </c>
      <c r="D124" s="184" t="s">
        <v>147</v>
      </c>
      <c r="E124" s="185" t="s">
        <v>1491</v>
      </c>
      <c r="F124" s="186" t="s">
        <v>1492</v>
      </c>
      <c r="G124" s="187" t="s">
        <v>641</v>
      </c>
      <c r="H124" s="188">
        <v>1</v>
      </c>
      <c r="I124" s="189"/>
      <c r="J124" s="190">
        <f t="shared" si="20"/>
        <v>0</v>
      </c>
      <c r="K124" s="186" t="s">
        <v>35</v>
      </c>
      <c r="L124" s="62"/>
      <c r="M124" s="191" t="s">
        <v>35</v>
      </c>
      <c r="N124" s="192" t="s">
        <v>50</v>
      </c>
      <c r="O124" s="43"/>
      <c r="P124" s="193">
        <f t="shared" si="21"/>
        <v>0</v>
      </c>
      <c r="Q124" s="193">
        <v>0</v>
      </c>
      <c r="R124" s="193">
        <f t="shared" si="22"/>
        <v>0</v>
      </c>
      <c r="S124" s="193">
        <v>0</v>
      </c>
      <c r="T124" s="194">
        <f t="shared" si="23"/>
        <v>0</v>
      </c>
      <c r="AR124" s="24" t="s">
        <v>177</v>
      </c>
      <c r="AT124" s="24" t="s">
        <v>147</v>
      </c>
      <c r="AU124" s="24" t="s">
        <v>87</v>
      </c>
      <c r="AY124" s="24" t="s">
        <v>146</v>
      </c>
      <c r="BE124" s="195">
        <f t="shared" si="24"/>
        <v>0</v>
      </c>
      <c r="BF124" s="195">
        <f t="shared" si="25"/>
        <v>0</v>
      </c>
      <c r="BG124" s="195">
        <f t="shared" si="26"/>
        <v>0</v>
      </c>
      <c r="BH124" s="195">
        <f t="shared" si="27"/>
        <v>0</v>
      </c>
      <c r="BI124" s="195">
        <f t="shared" si="28"/>
        <v>0</v>
      </c>
      <c r="BJ124" s="24" t="s">
        <v>87</v>
      </c>
      <c r="BK124" s="195">
        <f t="shared" si="29"/>
        <v>0</v>
      </c>
      <c r="BL124" s="24" t="s">
        <v>177</v>
      </c>
      <c r="BM124" s="24" t="s">
        <v>707</v>
      </c>
    </row>
    <row r="125" spans="2:65" s="1" customFormat="1" ht="16.5" customHeight="1">
      <c r="B125" s="42"/>
      <c r="C125" s="184" t="s">
        <v>492</v>
      </c>
      <c r="D125" s="184" t="s">
        <v>147</v>
      </c>
      <c r="E125" s="185" t="s">
        <v>1493</v>
      </c>
      <c r="F125" s="186" t="s">
        <v>1494</v>
      </c>
      <c r="G125" s="187" t="s">
        <v>1490</v>
      </c>
      <c r="H125" s="188">
        <v>8</v>
      </c>
      <c r="I125" s="189"/>
      <c r="J125" s="190">
        <f t="shared" si="20"/>
        <v>0</v>
      </c>
      <c r="K125" s="186" t="s">
        <v>35</v>
      </c>
      <c r="L125" s="62"/>
      <c r="M125" s="191" t="s">
        <v>35</v>
      </c>
      <c r="N125" s="192" t="s">
        <v>50</v>
      </c>
      <c r="O125" s="43"/>
      <c r="P125" s="193">
        <f t="shared" si="21"/>
        <v>0</v>
      </c>
      <c r="Q125" s="193">
        <v>0</v>
      </c>
      <c r="R125" s="193">
        <f t="shared" si="22"/>
        <v>0</v>
      </c>
      <c r="S125" s="193">
        <v>0</v>
      </c>
      <c r="T125" s="194">
        <f t="shared" si="23"/>
        <v>0</v>
      </c>
      <c r="AR125" s="24" t="s">
        <v>177</v>
      </c>
      <c r="AT125" s="24" t="s">
        <v>147</v>
      </c>
      <c r="AU125" s="24" t="s">
        <v>87</v>
      </c>
      <c r="AY125" s="24" t="s">
        <v>146</v>
      </c>
      <c r="BE125" s="195">
        <f t="shared" si="24"/>
        <v>0</v>
      </c>
      <c r="BF125" s="195">
        <f t="shared" si="25"/>
        <v>0</v>
      </c>
      <c r="BG125" s="195">
        <f t="shared" si="26"/>
        <v>0</v>
      </c>
      <c r="BH125" s="195">
        <f t="shared" si="27"/>
        <v>0</v>
      </c>
      <c r="BI125" s="195">
        <f t="shared" si="28"/>
        <v>0</v>
      </c>
      <c r="BJ125" s="24" t="s">
        <v>87</v>
      </c>
      <c r="BK125" s="195">
        <f t="shared" si="29"/>
        <v>0</v>
      </c>
      <c r="BL125" s="24" t="s">
        <v>177</v>
      </c>
      <c r="BM125" s="24" t="s">
        <v>721</v>
      </c>
    </row>
    <row r="126" spans="2:65" s="1" customFormat="1" ht="16.5" customHeight="1">
      <c r="B126" s="42"/>
      <c r="C126" s="184" t="s">
        <v>496</v>
      </c>
      <c r="D126" s="184" t="s">
        <v>147</v>
      </c>
      <c r="E126" s="185" t="s">
        <v>1495</v>
      </c>
      <c r="F126" s="186" t="s">
        <v>1496</v>
      </c>
      <c r="G126" s="187" t="s">
        <v>1490</v>
      </c>
      <c r="H126" s="188">
        <v>4</v>
      </c>
      <c r="I126" s="189"/>
      <c r="J126" s="190">
        <f t="shared" si="20"/>
        <v>0</v>
      </c>
      <c r="K126" s="186" t="s">
        <v>35</v>
      </c>
      <c r="L126" s="62"/>
      <c r="M126" s="191" t="s">
        <v>35</v>
      </c>
      <c r="N126" s="192" t="s">
        <v>50</v>
      </c>
      <c r="O126" s="43"/>
      <c r="P126" s="193">
        <f t="shared" si="21"/>
        <v>0</v>
      </c>
      <c r="Q126" s="193">
        <v>0</v>
      </c>
      <c r="R126" s="193">
        <f t="shared" si="22"/>
        <v>0</v>
      </c>
      <c r="S126" s="193">
        <v>0</v>
      </c>
      <c r="T126" s="194">
        <f t="shared" si="23"/>
        <v>0</v>
      </c>
      <c r="AR126" s="24" t="s">
        <v>177</v>
      </c>
      <c r="AT126" s="24" t="s">
        <v>147</v>
      </c>
      <c r="AU126" s="24" t="s">
        <v>87</v>
      </c>
      <c r="AY126" s="24" t="s">
        <v>146</v>
      </c>
      <c r="BE126" s="195">
        <f t="shared" si="24"/>
        <v>0</v>
      </c>
      <c r="BF126" s="195">
        <f t="shared" si="25"/>
        <v>0</v>
      </c>
      <c r="BG126" s="195">
        <f t="shared" si="26"/>
        <v>0</v>
      </c>
      <c r="BH126" s="195">
        <f t="shared" si="27"/>
        <v>0</v>
      </c>
      <c r="BI126" s="195">
        <f t="shared" si="28"/>
        <v>0</v>
      </c>
      <c r="BJ126" s="24" t="s">
        <v>87</v>
      </c>
      <c r="BK126" s="195">
        <f t="shared" si="29"/>
        <v>0</v>
      </c>
      <c r="BL126" s="24" t="s">
        <v>177</v>
      </c>
      <c r="BM126" s="24" t="s">
        <v>742</v>
      </c>
    </row>
    <row r="127" spans="2:65" s="1" customFormat="1" ht="16.5" customHeight="1">
      <c r="B127" s="42"/>
      <c r="C127" s="184" t="s">
        <v>501</v>
      </c>
      <c r="D127" s="184" t="s">
        <v>147</v>
      </c>
      <c r="E127" s="185" t="s">
        <v>1497</v>
      </c>
      <c r="F127" s="186" t="s">
        <v>1498</v>
      </c>
      <c r="G127" s="187" t="s">
        <v>641</v>
      </c>
      <c r="H127" s="188">
        <v>1</v>
      </c>
      <c r="I127" s="189"/>
      <c r="J127" s="190">
        <f t="shared" si="20"/>
        <v>0</v>
      </c>
      <c r="K127" s="186" t="s">
        <v>35</v>
      </c>
      <c r="L127" s="62"/>
      <c r="M127" s="191" t="s">
        <v>35</v>
      </c>
      <c r="N127" s="196" t="s">
        <v>50</v>
      </c>
      <c r="O127" s="197"/>
      <c r="P127" s="198">
        <f t="shared" si="21"/>
        <v>0</v>
      </c>
      <c r="Q127" s="198">
        <v>0</v>
      </c>
      <c r="R127" s="198">
        <f t="shared" si="22"/>
        <v>0</v>
      </c>
      <c r="S127" s="198">
        <v>0</v>
      </c>
      <c r="T127" s="199">
        <f t="shared" si="23"/>
        <v>0</v>
      </c>
      <c r="AR127" s="24" t="s">
        <v>177</v>
      </c>
      <c r="AT127" s="24" t="s">
        <v>147</v>
      </c>
      <c r="AU127" s="24" t="s">
        <v>87</v>
      </c>
      <c r="AY127" s="24" t="s">
        <v>146</v>
      </c>
      <c r="BE127" s="195">
        <f t="shared" si="24"/>
        <v>0</v>
      </c>
      <c r="BF127" s="195">
        <f t="shared" si="25"/>
        <v>0</v>
      </c>
      <c r="BG127" s="195">
        <f t="shared" si="26"/>
        <v>0</v>
      </c>
      <c r="BH127" s="195">
        <f t="shared" si="27"/>
        <v>0</v>
      </c>
      <c r="BI127" s="195">
        <f t="shared" si="28"/>
        <v>0</v>
      </c>
      <c r="BJ127" s="24" t="s">
        <v>87</v>
      </c>
      <c r="BK127" s="195">
        <f t="shared" si="29"/>
        <v>0</v>
      </c>
      <c r="BL127" s="24" t="s">
        <v>177</v>
      </c>
      <c r="BM127" s="24" t="s">
        <v>752</v>
      </c>
    </row>
    <row r="128" spans="2:65" s="1" customFormat="1" ht="6.95" customHeight="1">
      <c r="B128" s="57"/>
      <c r="C128" s="58"/>
      <c r="D128" s="58"/>
      <c r="E128" s="58"/>
      <c r="F128" s="58"/>
      <c r="G128" s="58"/>
      <c r="H128" s="58"/>
      <c r="I128" s="140"/>
      <c r="J128" s="58"/>
      <c r="K128" s="58"/>
      <c r="L128" s="62"/>
    </row>
  </sheetData>
  <sheetProtection algorithmName="SHA-512" hashValue="2bgFb8pEkDyc/qEkR38KppQmR5JQPpT0NUuCRFNcWgyn9M7FilxdWJEUeGWUbawapExHuXUr+O3UK2A2MbZAoA==" saltValue="dqb8vb2/yX5OpCWMCNStHnWsdRUIPiq7hvdffsPXzp/CjD1qyzgojGqgbnmwZfTddBvQgt3FAiqhtv5adOew6A==" spinCount="100000" sheet="1" objects="1" scenarios="1" formatColumns="0" formatRows="0" autoFilter="0"/>
  <autoFilter ref="C79:K127"/>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8"/>
  <sheetViews>
    <sheetView showGridLines="0" workbookViewId="0">
      <pane ySplit="1" topLeftCell="A2" activePane="bottomLeft" state="frozen"/>
      <selection pane="bottomLeft"/>
    </sheetView>
  </sheetViews>
  <sheetFormatPr defaultRowHeight="12"/>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13"/>
      <c r="C1" s="113"/>
      <c r="D1" s="114" t="s">
        <v>1</v>
      </c>
      <c r="E1" s="113"/>
      <c r="F1" s="115" t="s">
        <v>111</v>
      </c>
      <c r="G1" s="392" t="s">
        <v>112</v>
      </c>
      <c r="H1" s="392"/>
      <c r="I1" s="116"/>
      <c r="J1" s="115" t="s">
        <v>113</v>
      </c>
      <c r="K1" s="114" t="s">
        <v>114</v>
      </c>
      <c r="L1" s="115" t="s">
        <v>115</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83"/>
      <c r="M2" s="383"/>
      <c r="N2" s="383"/>
      <c r="O2" s="383"/>
      <c r="P2" s="383"/>
      <c r="Q2" s="383"/>
      <c r="R2" s="383"/>
      <c r="S2" s="383"/>
      <c r="T2" s="383"/>
      <c r="U2" s="383"/>
      <c r="V2" s="383"/>
      <c r="AT2" s="24" t="s">
        <v>101</v>
      </c>
    </row>
    <row r="3" spans="1:70" ht="6.95" customHeight="1">
      <c r="B3" s="25"/>
      <c r="C3" s="26"/>
      <c r="D3" s="26"/>
      <c r="E3" s="26"/>
      <c r="F3" s="26"/>
      <c r="G3" s="26"/>
      <c r="H3" s="26"/>
      <c r="I3" s="117"/>
      <c r="J3" s="26"/>
      <c r="K3" s="27"/>
      <c r="AT3" s="24" t="s">
        <v>89</v>
      </c>
    </row>
    <row r="4" spans="1:70" ht="36.950000000000003" customHeight="1">
      <c r="B4" s="28"/>
      <c r="C4" s="29"/>
      <c r="D4" s="30" t="s">
        <v>116</v>
      </c>
      <c r="E4" s="29"/>
      <c r="F4" s="29"/>
      <c r="G4" s="29"/>
      <c r="H4" s="29"/>
      <c r="I4" s="118"/>
      <c r="J4" s="29"/>
      <c r="K4" s="31"/>
      <c r="M4" s="32" t="s">
        <v>12</v>
      </c>
      <c r="AT4" s="24" t="s">
        <v>6</v>
      </c>
    </row>
    <row r="5" spans="1:70" ht="6.95" customHeight="1">
      <c r="B5" s="28"/>
      <c r="C5" s="29"/>
      <c r="D5" s="29"/>
      <c r="E5" s="29"/>
      <c r="F5" s="29"/>
      <c r="G5" s="29"/>
      <c r="H5" s="29"/>
      <c r="I5" s="118"/>
      <c r="J5" s="29"/>
      <c r="K5" s="31"/>
    </row>
    <row r="6" spans="1:70" ht="15">
      <c r="B6" s="28"/>
      <c r="C6" s="29"/>
      <c r="D6" s="37" t="s">
        <v>19</v>
      </c>
      <c r="E6" s="29"/>
      <c r="F6" s="29"/>
      <c r="G6" s="29"/>
      <c r="H6" s="29"/>
      <c r="I6" s="118"/>
      <c r="J6" s="29"/>
      <c r="K6" s="31"/>
    </row>
    <row r="7" spans="1:70" ht="16.5" customHeight="1">
      <c r="B7" s="28"/>
      <c r="C7" s="29"/>
      <c r="D7" s="29"/>
      <c r="E7" s="384" t="str">
        <f>'Rekapitulace stavby'!K6</f>
        <v>MŠ Kamarád Liberec - stavební úpravy kuchyně</v>
      </c>
      <c r="F7" s="385"/>
      <c r="G7" s="385"/>
      <c r="H7" s="385"/>
      <c r="I7" s="118"/>
      <c r="J7" s="29"/>
      <c r="K7" s="31"/>
    </row>
    <row r="8" spans="1:70" s="1" customFormat="1" ht="15">
      <c r="B8" s="42"/>
      <c r="C8" s="43"/>
      <c r="D8" s="37" t="s">
        <v>117</v>
      </c>
      <c r="E8" s="43"/>
      <c r="F8" s="43"/>
      <c r="G8" s="43"/>
      <c r="H8" s="43"/>
      <c r="I8" s="119"/>
      <c r="J8" s="43"/>
      <c r="K8" s="46"/>
    </row>
    <row r="9" spans="1:70" s="1" customFormat="1" ht="36.950000000000003" customHeight="1">
      <c r="B9" s="42"/>
      <c r="C9" s="43"/>
      <c r="D9" s="43"/>
      <c r="E9" s="386" t="s">
        <v>1499</v>
      </c>
      <c r="F9" s="387"/>
      <c r="G9" s="387"/>
      <c r="H9" s="387"/>
      <c r="I9" s="119"/>
      <c r="J9" s="43"/>
      <c r="K9" s="46"/>
    </row>
    <row r="10" spans="1:70" s="1" customFormat="1" ht="13.5">
      <c r="B10" s="42"/>
      <c r="C10" s="43"/>
      <c r="D10" s="43"/>
      <c r="E10" s="43"/>
      <c r="F10" s="43"/>
      <c r="G10" s="43"/>
      <c r="H10" s="43"/>
      <c r="I10" s="119"/>
      <c r="J10" s="43"/>
      <c r="K10" s="46"/>
    </row>
    <row r="11" spans="1:70" s="1" customFormat="1" ht="14.45" customHeight="1">
      <c r="B11" s="42"/>
      <c r="C11" s="43"/>
      <c r="D11" s="37" t="s">
        <v>21</v>
      </c>
      <c r="E11" s="43"/>
      <c r="F11" s="35" t="s">
        <v>35</v>
      </c>
      <c r="G11" s="43"/>
      <c r="H11" s="43"/>
      <c r="I11" s="120" t="s">
        <v>23</v>
      </c>
      <c r="J11" s="35" t="s">
        <v>35</v>
      </c>
      <c r="K11" s="46"/>
    </row>
    <row r="12" spans="1:70" s="1" customFormat="1" ht="14.45" customHeight="1">
      <c r="B12" s="42"/>
      <c r="C12" s="43"/>
      <c r="D12" s="37" t="s">
        <v>25</v>
      </c>
      <c r="E12" s="43"/>
      <c r="F12" s="35" t="s">
        <v>26</v>
      </c>
      <c r="G12" s="43"/>
      <c r="H12" s="43"/>
      <c r="I12" s="120" t="s">
        <v>27</v>
      </c>
      <c r="J12" s="121" t="str">
        <f>'Rekapitulace stavby'!AN8</f>
        <v>18. 12. 2017</v>
      </c>
      <c r="K12" s="46"/>
    </row>
    <row r="13" spans="1:70" s="1" customFormat="1" ht="10.9" customHeight="1">
      <c r="B13" s="42"/>
      <c r="C13" s="43"/>
      <c r="D13" s="43"/>
      <c r="E13" s="43"/>
      <c r="F13" s="43"/>
      <c r="G13" s="43"/>
      <c r="H13" s="43"/>
      <c r="I13" s="119"/>
      <c r="J13" s="43"/>
      <c r="K13" s="46"/>
    </row>
    <row r="14" spans="1:70" s="1" customFormat="1" ht="14.45" customHeight="1">
      <c r="B14" s="42"/>
      <c r="C14" s="43"/>
      <c r="D14" s="37" t="s">
        <v>33</v>
      </c>
      <c r="E14" s="43"/>
      <c r="F14" s="43"/>
      <c r="G14" s="43"/>
      <c r="H14" s="43"/>
      <c r="I14" s="120" t="s">
        <v>34</v>
      </c>
      <c r="J14" s="35" t="s">
        <v>35</v>
      </c>
      <c r="K14" s="46"/>
    </row>
    <row r="15" spans="1:70" s="1" customFormat="1" ht="18" customHeight="1">
      <c r="B15" s="42"/>
      <c r="C15" s="43"/>
      <c r="D15" s="43"/>
      <c r="E15" s="35" t="s">
        <v>36</v>
      </c>
      <c r="F15" s="43"/>
      <c r="G15" s="43"/>
      <c r="H15" s="43"/>
      <c r="I15" s="120" t="s">
        <v>37</v>
      </c>
      <c r="J15" s="35" t="s">
        <v>35</v>
      </c>
      <c r="K15" s="46"/>
    </row>
    <row r="16" spans="1:70" s="1" customFormat="1" ht="6.95" customHeight="1">
      <c r="B16" s="42"/>
      <c r="C16" s="43"/>
      <c r="D16" s="43"/>
      <c r="E16" s="43"/>
      <c r="F16" s="43"/>
      <c r="G16" s="43"/>
      <c r="H16" s="43"/>
      <c r="I16" s="119"/>
      <c r="J16" s="43"/>
      <c r="K16" s="46"/>
    </row>
    <row r="17" spans="2:11" s="1" customFormat="1" ht="14.45" customHeight="1">
      <c r="B17" s="42"/>
      <c r="C17" s="43"/>
      <c r="D17" s="37" t="s">
        <v>38</v>
      </c>
      <c r="E17" s="43"/>
      <c r="F17" s="43"/>
      <c r="G17" s="43"/>
      <c r="H17" s="43"/>
      <c r="I17" s="120" t="s">
        <v>34</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37</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40</v>
      </c>
      <c r="E20" s="43"/>
      <c r="F20" s="43"/>
      <c r="G20" s="43"/>
      <c r="H20" s="43"/>
      <c r="I20" s="120" t="s">
        <v>34</v>
      </c>
      <c r="J20" s="35" t="s">
        <v>35</v>
      </c>
      <c r="K20" s="46"/>
    </row>
    <row r="21" spans="2:11" s="1" customFormat="1" ht="18" customHeight="1">
      <c r="B21" s="42"/>
      <c r="C21" s="43"/>
      <c r="D21" s="43"/>
      <c r="E21" s="35" t="s">
        <v>41</v>
      </c>
      <c r="F21" s="43"/>
      <c r="G21" s="43"/>
      <c r="H21" s="43"/>
      <c r="I21" s="120" t="s">
        <v>37</v>
      </c>
      <c r="J21" s="35" t="s">
        <v>35</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43</v>
      </c>
      <c r="E23" s="43"/>
      <c r="F23" s="43"/>
      <c r="G23" s="43"/>
      <c r="H23" s="43"/>
      <c r="I23" s="119"/>
      <c r="J23" s="43"/>
      <c r="K23" s="46"/>
    </row>
    <row r="24" spans="2:11" s="6" customFormat="1" ht="408" customHeight="1">
      <c r="B24" s="122"/>
      <c r="C24" s="123"/>
      <c r="D24" s="123"/>
      <c r="E24" s="393" t="s">
        <v>1500</v>
      </c>
      <c r="F24" s="393"/>
      <c r="G24" s="393"/>
      <c r="H24" s="393"/>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45</v>
      </c>
      <c r="E27" s="43"/>
      <c r="F27" s="43"/>
      <c r="G27" s="43"/>
      <c r="H27" s="43"/>
      <c r="I27" s="119"/>
      <c r="J27" s="129">
        <f>ROUND(J85,2)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47</v>
      </c>
      <c r="G29" s="43"/>
      <c r="H29" s="43"/>
      <c r="I29" s="130" t="s">
        <v>46</v>
      </c>
      <c r="J29" s="47" t="s">
        <v>48</v>
      </c>
      <c r="K29" s="46"/>
    </row>
    <row r="30" spans="2:11" s="1" customFormat="1" ht="14.45" customHeight="1">
      <c r="B30" s="42"/>
      <c r="C30" s="43"/>
      <c r="D30" s="50" t="s">
        <v>49</v>
      </c>
      <c r="E30" s="50" t="s">
        <v>50</v>
      </c>
      <c r="F30" s="131">
        <f>ROUND(SUM(BE85:BE147), 2)</f>
        <v>0</v>
      </c>
      <c r="G30" s="43"/>
      <c r="H30" s="43"/>
      <c r="I30" s="132">
        <v>0.21</v>
      </c>
      <c r="J30" s="131">
        <f>ROUND(ROUND((SUM(BE85:BE147)), 2)*I30, 2)</f>
        <v>0</v>
      </c>
      <c r="K30" s="46"/>
    </row>
    <row r="31" spans="2:11" s="1" customFormat="1" ht="14.45" customHeight="1">
      <c r="B31" s="42"/>
      <c r="C31" s="43"/>
      <c r="D31" s="43"/>
      <c r="E31" s="50" t="s">
        <v>51</v>
      </c>
      <c r="F31" s="131">
        <f>ROUND(SUM(BF85:BF147), 2)</f>
        <v>0</v>
      </c>
      <c r="G31" s="43"/>
      <c r="H31" s="43"/>
      <c r="I31" s="132">
        <v>0.15</v>
      </c>
      <c r="J31" s="131">
        <f>ROUND(ROUND((SUM(BF85:BF147)), 2)*I31, 2)</f>
        <v>0</v>
      </c>
      <c r="K31" s="46"/>
    </row>
    <row r="32" spans="2:11" s="1" customFormat="1" ht="14.45" hidden="1" customHeight="1">
      <c r="B32" s="42"/>
      <c r="C32" s="43"/>
      <c r="D32" s="43"/>
      <c r="E32" s="50" t="s">
        <v>52</v>
      </c>
      <c r="F32" s="131">
        <f>ROUND(SUM(BG85:BG147), 2)</f>
        <v>0</v>
      </c>
      <c r="G32" s="43"/>
      <c r="H32" s="43"/>
      <c r="I32" s="132">
        <v>0.21</v>
      </c>
      <c r="J32" s="131">
        <v>0</v>
      </c>
      <c r="K32" s="46"/>
    </row>
    <row r="33" spans="2:11" s="1" customFormat="1" ht="14.45" hidden="1" customHeight="1">
      <c r="B33" s="42"/>
      <c r="C33" s="43"/>
      <c r="D33" s="43"/>
      <c r="E33" s="50" t="s">
        <v>53</v>
      </c>
      <c r="F33" s="131">
        <f>ROUND(SUM(BH85:BH147), 2)</f>
        <v>0</v>
      </c>
      <c r="G33" s="43"/>
      <c r="H33" s="43"/>
      <c r="I33" s="132">
        <v>0.15</v>
      </c>
      <c r="J33" s="131">
        <v>0</v>
      </c>
      <c r="K33" s="46"/>
    </row>
    <row r="34" spans="2:11" s="1" customFormat="1" ht="14.45" hidden="1" customHeight="1">
      <c r="B34" s="42"/>
      <c r="C34" s="43"/>
      <c r="D34" s="43"/>
      <c r="E34" s="50" t="s">
        <v>54</v>
      </c>
      <c r="F34" s="131">
        <f>ROUND(SUM(BI85:BI147), 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55</v>
      </c>
      <c r="E36" s="80"/>
      <c r="F36" s="80"/>
      <c r="G36" s="135" t="s">
        <v>56</v>
      </c>
      <c r="H36" s="136" t="s">
        <v>57</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0000000000003" customHeight="1">
      <c r="B42" s="42"/>
      <c r="C42" s="30" t="s">
        <v>119</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19</v>
      </c>
      <c r="D44" s="43"/>
      <c r="E44" s="43"/>
      <c r="F44" s="43"/>
      <c r="G44" s="43"/>
      <c r="H44" s="43"/>
      <c r="I44" s="119"/>
      <c r="J44" s="43"/>
      <c r="K44" s="46"/>
    </row>
    <row r="45" spans="2:11" s="1" customFormat="1" ht="16.5" customHeight="1">
      <c r="B45" s="42"/>
      <c r="C45" s="43"/>
      <c r="D45" s="43"/>
      <c r="E45" s="384" t="str">
        <f>E7</f>
        <v>MŠ Kamarád Liberec - stavební úpravy kuchyně</v>
      </c>
      <c r="F45" s="385"/>
      <c r="G45" s="385"/>
      <c r="H45" s="385"/>
      <c r="I45" s="119"/>
      <c r="J45" s="43"/>
      <c r="K45" s="46"/>
    </row>
    <row r="46" spans="2:11" s="1" customFormat="1" ht="14.45" customHeight="1">
      <c r="B46" s="42"/>
      <c r="C46" s="37" t="s">
        <v>117</v>
      </c>
      <c r="D46" s="43"/>
      <c r="E46" s="43"/>
      <c r="F46" s="43"/>
      <c r="G46" s="43"/>
      <c r="H46" s="43"/>
      <c r="I46" s="119"/>
      <c r="J46" s="43"/>
      <c r="K46" s="46"/>
    </row>
    <row r="47" spans="2:11" s="1" customFormat="1" ht="17.25" customHeight="1">
      <c r="B47" s="42"/>
      <c r="C47" s="43"/>
      <c r="D47" s="43"/>
      <c r="E47" s="386" t="str">
        <f>E9</f>
        <v>D1.04.300 - VYT - Vytápění</v>
      </c>
      <c r="F47" s="387"/>
      <c r="G47" s="387"/>
      <c r="H47" s="387"/>
      <c r="I47" s="119"/>
      <c r="J47" s="43"/>
      <c r="K47" s="46"/>
    </row>
    <row r="48" spans="2:11" s="1" customFormat="1" ht="6.95" customHeight="1">
      <c r="B48" s="42"/>
      <c r="C48" s="43"/>
      <c r="D48" s="43"/>
      <c r="E48" s="43"/>
      <c r="F48" s="43"/>
      <c r="G48" s="43"/>
      <c r="H48" s="43"/>
      <c r="I48" s="119"/>
      <c r="J48" s="43"/>
      <c r="K48" s="46"/>
    </row>
    <row r="49" spans="2:47" s="1" customFormat="1" ht="18" customHeight="1">
      <c r="B49" s="42"/>
      <c r="C49" s="37" t="s">
        <v>25</v>
      </c>
      <c r="D49" s="43"/>
      <c r="E49" s="43"/>
      <c r="F49" s="35" t="str">
        <f>F12</f>
        <v xml:space="preserve">Liberec </v>
      </c>
      <c r="G49" s="43"/>
      <c r="H49" s="43"/>
      <c r="I49" s="120" t="s">
        <v>27</v>
      </c>
      <c r="J49" s="121" t="str">
        <f>IF(J12="","",J12)</f>
        <v>18. 12. 2017</v>
      </c>
      <c r="K49" s="46"/>
    </row>
    <row r="50" spans="2:47" s="1" customFormat="1" ht="6.95" customHeight="1">
      <c r="B50" s="42"/>
      <c r="C50" s="43"/>
      <c r="D50" s="43"/>
      <c r="E50" s="43"/>
      <c r="F50" s="43"/>
      <c r="G50" s="43"/>
      <c r="H50" s="43"/>
      <c r="I50" s="119"/>
      <c r="J50" s="43"/>
      <c r="K50" s="46"/>
    </row>
    <row r="51" spans="2:47" s="1" customFormat="1" ht="15">
      <c r="B51" s="42"/>
      <c r="C51" s="37" t="s">
        <v>33</v>
      </c>
      <c r="D51" s="43"/>
      <c r="E51" s="43"/>
      <c r="F51" s="35" t="str">
        <f>E15</f>
        <v xml:space="preserve">Statutární město Liberec, nám. Dr. E. Beneše 1 </v>
      </c>
      <c r="G51" s="43"/>
      <c r="H51" s="43"/>
      <c r="I51" s="120" t="s">
        <v>40</v>
      </c>
      <c r="J51" s="353" t="str">
        <f>E21</f>
        <v xml:space="preserve">STORING spol. s r.o. Žitavská 727/16 Liberec 3 </v>
      </c>
      <c r="K51" s="46"/>
    </row>
    <row r="52" spans="2:47" s="1" customFormat="1" ht="14.45" customHeight="1">
      <c r="B52" s="42"/>
      <c r="C52" s="37" t="s">
        <v>38</v>
      </c>
      <c r="D52" s="43"/>
      <c r="E52" s="43"/>
      <c r="F52" s="35" t="str">
        <f>IF(E18="","",E18)</f>
        <v/>
      </c>
      <c r="G52" s="43"/>
      <c r="H52" s="43"/>
      <c r="I52" s="119"/>
      <c r="J52" s="388"/>
      <c r="K52" s="46"/>
    </row>
    <row r="53" spans="2:47" s="1" customFormat="1" ht="10.35" customHeight="1">
      <c r="B53" s="42"/>
      <c r="C53" s="43"/>
      <c r="D53" s="43"/>
      <c r="E53" s="43"/>
      <c r="F53" s="43"/>
      <c r="G53" s="43"/>
      <c r="H53" s="43"/>
      <c r="I53" s="119"/>
      <c r="J53" s="43"/>
      <c r="K53" s="46"/>
    </row>
    <row r="54" spans="2:47" s="1" customFormat="1" ht="29.25" customHeight="1">
      <c r="B54" s="42"/>
      <c r="C54" s="145" t="s">
        <v>120</v>
      </c>
      <c r="D54" s="133"/>
      <c r="E54" s="133"/>
      <c r="F54" s="133"/>
      <c r="G54" s="133"/>
      <c r="H54" s="133"/>
      <c r="I54" s="146"/>
      <c r="J54" s="147" t="s">
        <v>121</v>
      </c>
      <c r="K54" s="148"/>
    </row>
    <row r="55" spans="2:47" s="1" customFormat="1" ht="10.35" customHeight="1">
      <c r="B55" s="42"/>
      <c r="C55" s="43"/>
      <c r="D55" s="43"/>
      <c r="E55" s="43"/>
      <c r="F55" s="43"/>
      <c r="G55" s="43"/>
      <c r="H55" s="43"/>
      <c r="I55" s="119"/>
      <c r="J55" s="43"/>
      <c r="K55" s="46"/>
    </row>
    <row r="56" spans="2:47" s="1" customFormat="1" ht="29.25" customHeight="1">
      <c r="B56" s="42"/>
      <c r="C56" s="149" t="s">
        <v>122</v>
      </c>
      <c r="D56" s="43"/>
      <c r="E56" s="43"/>
      <c r="F56" s="43"/>
      <c r="G56" s="43"/>
      <c r="H56" s="43"/>
      <c r="I56" s="119"/>
      <c r="J56" s="129">
        <f>J85</f>
        <v>0</v>
      </c>
      <c r="K56" s="46"/>
      <c r="AU56" s="24" t="s">
        <v>123</v>
      </c>
    </row>
    <row r="57" spans="2:47" s="7" customFormat="1" ht="24.95" customHeight="1">
      <c r="B57" s="150"/>
      <c r="C57" s="151"/>
      <c r="D57" s="152" t="s">
        <v>237</v>
      </c>
      <c r="E57" s="153"/>
      <c r="F57" s="153"/>
      <c r="G57" s="153"/>
      <c r="H57" s="153"/>
      <c r="I57" s="154"/>
      <c r="J57" s="155">
        <f>J86</f>
        <v>0</v>
      </c>
      <c r="K57" s="156"/>
    </row>
    <row r="58" spans="2:47" s="10" customFormat="1" ht="19.899999999999999" customHeight="1">
      <c r="B58" s="200"/>
      <c r="C58" s="201"/>
      <c r="D58" s="202" t="s">
        <v>239</v>
      </c>
      <c r="E58" s="203"/>
      <c r="F58" s="203"/>
      <c r="G58" s="203"/>
      <c r="H58" s="203"/>
      <c r="I58" s="204"/>
      <c r="J58" s="205">
        <f>J87</f>
        <v>0</v>
      </c>
      <c r="K58" s="206"/>
    </row>
    <row r="59" spans="2:47" s="10" customFormat="1" ht="19.899999999999999" customHeight="1">
      <c r="B59" s="200"/>
      <c r="C59" s="201"/>
      <c r="D59" s="202" t="s">
        <v>1501</v>
      </c>
      <c r="E59" s="203"/>
      <c r="F59" s="203"/>
      <c r="G59" s="203"/>
      <c r="H59" s="203"/>
      <c r="I59" s="204"/>
      <c r="J59" s="205">
        <f>J90</f>
        <v>0</v>
      </c>
      <c r="K59" s="206"/>
    </row>
    <row r="60" spans="2:47" s="10" customFormat="1" ht="19.899999999999999" customHeight="1">
      <c r="B60" s="200"/>
      <c r="C60" s="201"/>
      <c r="D60" s="202" t="s">
        <v>1502</v>
      </c>
      <c r="E60" s="203"/>
      <c r="F60" s="203"/>
      <c r="G60" s="203"/>
      <c r="H60" s="203"/>
      <c r="I60" s="204"/>
      <c r="J60" s="205">
        <f>J101</f>
        <v>0</v>
      </c>
      <c r="K60" s="206"/>
    </row>
    <row r="61" spans="2:47" s="10" customFormat="1" ht="19.899999999999999" customHeight="1">
      <c r="B61" s="200"/>
      <c r="C61" s="201"/>
      <c r="D61" s="202" t="s">
        <v>1503</v>
      </c>
      <c r="E61" s="203"/>
      <c r="F61" s="203"/>
      <c r="G61" s="203"/>
      <c r="H61" s="203"/>
      <c r="I61" s="204"/>
      <c r="J61" s="205">
        <f>J108</f>
        <v>0</v>
      </c>
      <c r="K61" s="206"/>
    </row>
    <row r="62" spans="2:47" s="10" customFormat="1" ht="19.899999999999999" customHeight="1">
      <c r="B62" s="200"/>
      <c r="C62" s="201"/>
      <c r="D62" s="202" t="s">
        <v>1504</v>
      </c>
      <c r="E62" s="203"/>
      <c r="F62" s="203"/>
      <c r="G62" s="203"/>
      <c r="H62" s="203"/>
      <c r="I62" s="204"/>
      <c r="J62" s="205">
        <f>J120</f>
        <v>0</v>
      </c>
      <c r="K62" s="206"/>
    </row>
    <row r="63" spans="2:47" s="10" customFormat="1" ht="19.899999999999999" customHeight="1">
      <c r="B63" s="200"/>
      <c r="C63" s="201"/>
      <c r="D63" s="202" t="s">
        <v>1505</v>
      </c>
      <c r="E63" s="203"/>
      <c r="F63" s="203"/>
      <c r="G63" s="203"/>
      <c r="H63" s="203"/>
      <c r="I63" s="204"/>
      <c r="J63" s="205">
        <f>J136</f>
        <v>0</v>
      </c>
      <c r="K63" s="206"/>
    </row>
    <row r="64" spans="2:47" s="10" customFormat="1" ht="19.899999999999999" customHeight="1">
      <c r="B64" s="200"/>
      <c r="C64" s="201"/>
      <c r="D64" s="202" t="s">
        <v>248</v>
      </c>
      <c r="E64" s="203"/>
      <c r="F64" s="203"/>
      <c r="G64" s="203"/>
      <c r="H64" s="203"/>
      <c r="I64" s="204"/>
      <c r="J64" s="205">
        <f>J142</f>
        <v>0</v>
      </c>
      <c r="K64" s="206"/>
    </row>
    <row r="65" spans="2:12" s="7" customFormat="1" ht="24.95" customHeight="1">
      <c r="B65" s="150"/>
      <c r="C65" s="151"/>
      <c r="D65" s="152" t="s">
        <v>1506</v>
      </c>
      <c r="E65" s="153"/>
      <c r="F65" s="153"/>
      <c r="G65" s="153"/>
      <c r="H65" s="153"/>
      <c r="I65" s="154"/>
      <c r="J65" s="155">
        <f>J145</f>
        <v>0</v>
      </c>
      <c r="K65" s="156"/>
    </row>
    <row r="66" spans="2:12" s="1" customFormat="1" ht="21.75" customHeight="1">
      <c r="B66" s="42"/>
      <c r="C66" s="43"/>
      <c r="D66" s="43"/>
      <c r="E66" s="43"/>
      <c r="F66" s="43"/>
      <c r="G66" s="43"/>
      <c r="H66" s="43"/>
      <c r="I66" s="119"/>
      <c r="J66" s="43"/>
      <c r="K66" s="46"/>
    </row>
    <row r="67" spans="2:12" s="1" customFormat="1" ht="6.95" customHeight="1">
      <c r="B67" s="57"/>
      <c r="C67" s="58"/>
      <c r="D67" s="58"/>
      <c r="E67" s="58"/>
      <c r="F67" s="58"/>
      <c r="G67" s="58"/>
      <c r="H67" s="58"/>
      <c r="I67" s="140"/>
      <c r="J67" s="58"/>
      <c r="K67" s="59"/>
    </row>
    <row r="71" spans="2:12" s="1" customFormat="1" ht="6.95" customHeight="1">
      <c r="B71" s="60"/>
      <c r="C71" s="61"/>
      <c r="D71" s="61"/>
      <c r="E71" s="61"/>
      <c r="F71" s="61"/>
      <c r="G71" s="61"/>
      <c r="H71" s="61"/>
      <c r="I71" s="143"/>
      <c r="J71" s="61"/>
      <c r="K71" s="61"/>
      <c r="L71" s="62"/>
    </row>
    <row r="72" spans="2:12" s="1" customFormat="1" ht="36.950000000000003" customHeight="1">
      <c r="B72" s="42"/>
      <c r="C72" s="63" t="s">
        <v>130</v>
      </c>
      <c r="D72" s="64"/>
      <c r="E72" s="64"/>
      <c r="F72" s="64"/>
      <c r="G72" s="64"/>
      <c r="H72" s="64"/>
      <c r="I72" s="157"/>
      <c r="J72" s="64"/>
      <c r="K72" s="64"/>
      <c r="L72" s="62"/>
    </row>
    <row r="73" spans="2:12" s="1" customFormat="1" ht="6.95" customHeight="1">
      <c r="B73" s="42"/>
      <c r="C73" s="64"/>
      <c r="D73" s="64"/>
      <c r="E73" s="64"/>
      <c r="F73" s="64"/>
      <c r="G73" s="64"/>
      <c r="H73" s="64"/>
      <c r="I73" s="157"/>
      <c r="J73" s="64"/>
      <c r="K73" s="64"/>
      <c r="L73" s="62"/>
    </row>
    <row r="74" spans="2:12" s="1" customFormat="1" ht="14.45" customHeight="1">
      <c r="B74" s="42"/>
      <c r="C74" s="66" t="s">
        <v>19</v>
      </c>
      <c r="D74" s="64"/>
      <c r="E74" s="64"/>
      <c r="F74" s="64"/>
      <c r="G74" s="64"/>
      <c r="H74" s="64"/>
      <c r="I74" s="157"/>
      <c r="J74" s="64"/>
      <c r="K74" s="64"/>
      <c r="L74" s="62"/>
    </row>
    <row r="75" spans="2:12" s="1" customFormat="1" ht="16.5" customHeight="1">
      <c r="B75" s="42"/>
      <c r="C75" s="64"/>
      <c r="D75" s="64"/>
      <c r="E75" s="389" t="str">
        <f>E7</f>
        <v>MŠ Kamarád Liberec - stavební úpravy kuchyně</v>
      </c>
      <c r="F75" s="390"/>
      <c r="G75" s="390"/>
      <c r="H75" s="390"/>
      <c r="I75" s="157"/>
      <c r="J75" s="64"/>
      <c r="K75" s="64"/>
      <c r="L75" s="62"/>
    </row>
    <row r="76" spans="2:12" s="1" customFormat="1" ht="14.45" customHeight="1">
      <c r="B76" s="42"/>
      <c r="C76" s="66" t="s">
        <v>117</v>
      </c>
      <c r="D76" s="64"/>
      <c r="E76" s="64"/>
      <c r="F76" s="64"/>
      <c r="G76" s="64"/>
      <c r="H76" s="64"/>
      <c r="I76" s="157"/>
      <c r="J76" s="64"/>
      <c r="K76" s="64"/>
      <c r="L76" s="62"/>
    </row>
    <row r="77" spans="2:12" s="1" customFormat="1" ht="17.25" customHeight="1">
      <c r="B77" s="42"/>
      <c r="C77" s="64"/>
      <c r="D77" s="64"/>
      <c r="E77" s="364" t="str">
        <f>E9</f>
        <v>D1.04.300 - VYT - Vytápění</v>
      </c>
      <c r="F77" s="391"/>
      <c r="G77" s="391"/>
      <c r="H77" s="391"/>
      <c r="I77" s="157"/>
      <c r="J77" s="64"/>
      <c r="K77" s="64"/>
      <c r="L77" s="62"/>
    </row>
    <row r="78" spans="2:12" s="1" customFormat="1" ht="6.95" customHeight="1">
      <c r="B78" s="42"/>
      <c r="C78" s="64"/>
      <c r="D78" s="64"/>
      <c r="E78" s="64"/>
      <c r="F78" s="64"/>
      <c r="G78" s="64"/>
      <c r="H78" s="64"/>
      <c r="I78" s="157"/>
      <c r="J78" s="64"/>
      <c r="K78" s="64"/>
      <c r="L78" s="62"/>
    </row>
    <row r="79" spans="2:12" s="1" customFormat="1" ht="18" customHeight="1">
      <c r="B79" s="42"/>
      <c r="C79" s="66" t="s">
        <v>25</v>
      </c>
      <c r="D79" s="64"/>
      <c r="E79" s="64"/>
      <c r="F79" s="158" t="str">
        <f>F12</f>
        <v xml:space="preserve">Liberec </v>
      </c>
      <c r="G79" s="64"/>
      <c r="H79" s="64"/>
      <c r="I79" s="159" t="s">
        <v>27</v>
      </c>
      <c r="J79" s="74" t="str">
        <f>IF(J12="","",J12)</f>
        <v>18. 12. 2017</v>
      </c>
      <c r="K79" s="64"/>
      <c r="L79" s="62"/>
    </row>
    <row r="80" spans="2:12" s="1" customFormat="1" ht="6.95" customHeight="1">
      <c r="B80" s="42"/>
      <c r="C80" s="64"/>
      <c r="D80" s="64"/>
      <c r="E80" s="64"/>
      <c r="F80" s="64"/>
      <c r="G80" s="64"/>
      <c r="H80" s="64"/>
      <c r="I80" s="157"/>
      <c r="J80" s="64"/>
      <c r="K80" s="64"/>
      <c r="L80" s="62"/>
    </row>
    <row r="81" spans="2:65" s="1" customFormat="1" ht="15">
      <c r="B81" s="42"/>
      <c r="C81" s="66" t="s">
        <v>33</v>
      </c>
      <c r="D81" s="64"/>
      <c r="E81" s="64"/>
      <c r="F81" s="158" t="str">
        <f>E15</f>
        <v xml:space="preserve">Statutární město Liberec, nám. Dr. E. Beneše 1 </v>
      </c>
      <c r="G81" s="64"/>
      <c r="H81" s="64"/>
      <c r="I81" s="159" t="s">
        <v>40</v>
      </c>
      <c r="J81" s="158" t="str">
        <f>E21</f>
        <v xml:space="preserve">STORING spol. s r.o. Žitavská 727/16 Liberec 3 </v>
      </c>
      <c r="K81" s="64"/>
      <c r="L81" s="62"/>
    </row>
    <row r="82" spans="2:65" s="1" customFormat="1" ht="14.45" customHeight="1">
      <c r="B82" s="42"/>
      <c r="C82" s="66" t="s">
        <v>38</v>
      </c>
      <c r="D82" s="64"/>
      <c r="E82" s="64"/>
      <c r="F82" s="158" t="str">
        <f>IF(E18="","",E18)</f>
        <v/>
      </c>
      <c r="G82" s="64"/>
      <c r="H82" s="64"/>
      <c r="I82" s="157"/>
      <c r="J82" s="64"/>
      <c r="K82" s="64"/>
      <c r="L82" s="62"/>
    </row>
    <row r="83" spans="2:65" s="1" customFormat="1" ht="10.35" customHeight="1">
      <c r="B83" s="42"/>
      <c r="C83" s="64"/>
      <c r="D83" s="64"/>
      <c r="E83" s="64"/>
      <c r="F83" s="64"/>
      <c r="G83" s="64"/>
      <c r="H83" s="64"/>
      <c r="I83" s="157"/>
      <c r="J83" s="64"/>
      <c r="K83" s="64"/>
      <c r="L83" s="62"/>
    </row>
    <row r="84" spans="2:65" s="8" customFormat="1" ht="29.25" customHeight="1">
      <c r="B84" s="160"/>
      <c r="C84" s="161" t="s">
        <v>131</v>
      </c>
      <c r="D84" s="162" t="s">
        <v>64</v>
      </c>
      <c r="E84" s="162" t="s">
        <v>60</v>
      </c>
      <c r="F84" s="162" t="s">
        <v>132</v>
      </c>
      <c r="G84" s="162" t="s">
        <v>133</v>
      </c>
      <c r="H84" s="162" t="s">
        <v>134</v>
      </c>
      <c r="I84" s="163" t="s">
        <v>135</v>
      </c>
      <c r="J84" s="162" t="s">
        <v>121</v>
      </c>
      <c r="K84" s="164" t="s">
        <v>136</v>
      </c>
      <c r="L84" s="165"/>
      <c r="M84" s="82" t="s">
        <v>137</v>
      </c>
      <c r="N84" s="83" t="s">
        <v>49</v>
      </c>
      <c r="O84" s="83" t="s">
        <v>138</v>
      </c>
      <c r="P84" s="83" t="s">
        <v>139</v>
      </c>
      <c r="Q84" s="83" t="s">
        <v>140</v>
      </c>
      <c r="R84" s="83" t="s">
        <v>141</v>
      </c>
      <c r="S84" s="83" t="s">
        <v>142</v>
      </c>
      <c r="T84" s="84" t="s">
        <v>143</v>
      </c>
    </row>
    <row r="85" spans="2:65" s="1" customFormat="1" ht="29.25" customHeight="1">
      <c r="B85" s="42"/>
      <c r="C85" s="88" t="s">
        <v>122</v>
      </c>
      <c r="D85" s="64"/>
      <c r="E85" s="64"/>
      <c r="F85" s="64"/>
      <c r="G85" s="64"/>
      <c r="H85" s="64"/>
      <c r="I85" s="157"/>
      <c r="J85" s="166">
        <f>BK85</f>
        <v>0</v>
      </c>
      <c r="K85" s="64"/>
      <c r="L85" s="62"/>
      <c r="M85" s="85"/>
      <c r="N85" s="86"/>
      <c r="O85" s="86"/>
      <c r="P85" s="167">
        <f>P86+P145</f>
        <v>0</v>
      </c>
      <c r="Q85" s="86"/>
      <c r="R85" s="167">
        <f>R86+R145</f>
        <v>0.38897499999999996</v>
      </c>
      <c r="S85" s="86"/>
      <c r="T85" s="168">
        <f>T86+T145</f>
        <v>0.18303999999999998</v>
      </c>
      <c r="AT85" s="24" t="s">
        <v>78</v>
      </c>
      <c r="AU85" s="24" t="s">
        <v>123</v>
      </c>
      <c r="BK85" s="169">
        <f>BK86+BK145</f>
        <v>0</v>
      </c>
    </row>
    <row r="86" spans="2:65" s="9" customFormat="1" ht="37.35" customHeight="1">
      <c r="B86" s="170"/>
      <c r="C86" s="171"/>
      <c r="D86" s="172" t="s">
        <v>78</v>
      </c>
      <c r="E86" s="173" t="s">
        <v>717</v>
      </c>
      <c r="F86" s="173" t="s">
        <v>718</v>
      </c>
      <c r="G86" s="171"/>
      <c r="H86" s="171"/>
      <c r="I86" s="174"/>
      <c r="J86" s="175">
        <f>BK86</f>
        <v>0</v>
      </c>
      <c r="K86" s="171"/>
      <c r="L86" s="176"/>
      <c r="M86" s="177"/>
      <c r="N86" s="178"/>
      <c r="O86" s="178"/>
      <c r="P86" s="179">
        <f>P87+P90+P101+P108+P120+P136+P142</f>
        <v>0</v>
      </c>
      <c r="Q86" s="178"/>
      <c r="R86" s="179">
        <f>R87+R90+R101+R108+R120+R136+R142</f>
        <v>0.38897499999999996</v>
      </c>
      <c r="S86" s="178"/>
      <c r="T86" s="180">
        <f>T87+T90+T101+T108+T120+T136+T142</f>
        <v>0.18303999999999998</v>
      </c>
      <c r="AR86" s="181" t="s">
        <v>89</v>
      </c>
      <c r="AT86" s="182" t="s">
        <v>78</v>
      </c>
      <c r="AU86" s="182" t="s">
        <v>79</v>
      </c>
      <c r="AY86" s="181" t="s">
        <v>146</v>
      </c>
      <c r="BK86" s="183">
        <f>BK87+BK90+BK101+BK108+BK120+BK136+BK142</f>
        <v>0</v>
      </c>
    </row>
    <row r="87" spans="2:65" s="9" customFormat="1" ht="19.899999999999999" customHeight="1">
      <c r="B87" s="170"/>
      <c r="C87" s="171"/>
      <c r="D87" s="172" t="s">
        <v>78</v>
      </c>
      <c r="E87" s="207" t="s">
        <v>750</v>
      </c>
      <c r="F87" s="207" t="s">
        <v>751</v>
      </c>
      <c r="G87" s="171"/>
      <c r="H87" s="171"/>
      <c r="I87" s="174"/>
      <c r="J87" s="208">
        <f>BK87</f>
        <v>0</v>
      </c>
      <c r="K87" s="171"/>
      <c r="L87" s="176"/>
      <c r="M87" s="177"/>
      <c r="N87" s="178"/>
      <c r="O87" s="178"/>
      <c r="P87" s="179">
        <f>SUM(P88:P89)</f>
        <v>0</v>
      </c>
      <c r="Q87" s="178"/>
      <c r="R87" s="179">
        <f>SUM(R88:R89)</f>
        <v>1.2160000000000001E-2</v>
      </c>
      <c r="S87" s="178"/>
      <c r="T87" s="180">
        <f>SUM(T88:T89)</f>
        <v>0</v>
      </c>
      <c r="AR87" s="181" t="s">
        <v>89</v>
      </c>
      <c r="AT87" s="182" t="s">
        <v>78</v>
      </c>
      <c r="AU87" s="182" t="s">
        <v>87</v>
      </c>
      <c r="AY87" s="181" t="s">
        <v>146</v>
      </c>
      <c r="BK87" s="183">
        <f>SUM(BK88:BK89)</f>
        <v>0</v>
      </c>
    </row>
    <row r="88" spans="2:65" s="1" customFormat="1" ht="16.5" customHeight="1">
      <c r="B88" s="42"/>
      <c r="C88" s="184" t="s">
        <v>87</v>
      </c>
      <c r="D88" s="184" t="s">
        <v>147</v>
      </c>
      <c r="E88" s="185" t="s">
        <v>1507</v>
      </c>
      <c r="F88" s="186" t="s">
        <v>1508</v>
      </c>
      <c r="G88" s="187" t="s">
        <v>166</v>
      </c>
      <c r="H88" s="188">
        <v>19</v>
      </c>
      <c r="I88" s="189"/>
      <c r="J88" s="190">
        <f>ROUND(I88*H88,2)</f>
        <v>0</v>
      </c>
      <c r="K88" s="186" t="s">
        <v>35</v>
      </c>
      <c r="L88" s="62"/>
      <c r="M88" s="191" t="s">
        <v>35</v>
      </c>
      <c r="N88" s="192" t="s">
        <v>50</v>
      </c>
      <c r="O88" s="43"/>
      <c r="P88" s="193">
        <f>O88*H88</f>
        <v>0</v>
      </c>
      <c r="Q88" s="193">
        <v>6.4000000000000005E-4</v>
      </c>
      <c r="R88" s="193">
        <f>Q88*H88</f>
        <v>1.2160000000000001E-2</v>
      </c>
      <c r="S88" s="193">
        <v>0</v>
      </c>
      <c r="T88" s="194">
        <f>S88*H88</f>
        <v>0</v>
      </c>
      <c r="AR88" s="24" t="s">
        <v>177</v>
      </c>
      <c r="AT88" s="24" t="s">
        <v>147</v>
      </c>
      <c r="AU88" s="24" t="s">
        <v>89</v>
      </c>
      <c r="AY88" s="24" t="s">
        <v>146</v>
      </c>
      <c r="BE88" s="195">
        <f>IF(N88="základní",J88,0)</f>
        <v>0</v>
      </c>
      <c r="BF88" s="195">
        <f>IF(N88="snížená",J88,0)</f>
        <v>0</v>
      </c>
      <c r="BG88" s="195">
        <f>IF(N88="zákl. přenesená",J88,0)</f>
        <v>0</v>
      </c>
      <c r="BH88" s="195">
        <f>IF(N88="sníž. přenesená",J88,0)</f>
        <v>0</v>
      </c>
      <c r="BI88" s="195">
        <f>IF(N88="nulová",J88,0)</f>
        <v>0</v>
      </c>
      <c r="BJ88" s="24" t="s">
        <v>87</v>
      </c>
      <c r="BK88" s="195">
        <f>ROUND(I88*H88,2)</f>
        <v>0</v>
      </c>
      <c r="BL88" s="24" t="s">
        <v>177</v>
      </c>
      <c r="BM88" s="24" t="s">
        <v>1509</v>
      </c>
    </row>
    <row r="89" spans="2:65" s="1" customFormat="1" ht="148.5">
      <c r="B89" s="42"/>
      <c r="C89" s="64"/>
      <c r="D89" s="211" t="s">
        <v>365</v>
      </c>
      <c r="E89" s="64"/>
      <c r="F89" s="263" t="s">
        <v>1510</v>
      </c>
      <c r="G89" s="64"/>
      <c r="H89" s="64"/>
      <c r="I89" s="157"/>
      <c r="J89" s="64"/>
      <c r="K89" s="64"/>
      <c r="L89" s="62"/>
      <c r="M89" s="264"/>
      <c r="N89" s="43"/>
      <c r="O89" s="43"/>
      <c r="P89" s="43"/>
      <c r="Q89" s="43"/>
      <c r="R89" s="43"/>
      <c r="S89" s="43"/>
      <c r="T89" s="79"/>
      <c r="AT89" s="24" t="s">
        <v>365</v>
      </c>
      <c r="AU89" s="24" t="s">
        <v>89</v>
      </c>
    </row>
    <row r="90" spans="2:65" s="9" customFormat="1" ht="29.85" customHeight="1">
      <c r="B90" s="170"/>
      <c r="C90" s="171"/>
      <c r="D90" s="172" t="s">
        <v>78</v>
      </c>
      <c r="E90" s="207" t="s">
        <v>1511</v>
      </c>
      <c r="F90" s="207" t="s">
        <v>1512</v>
      </c>
      <c r="G90" s="171"/>
      <c r="H90" s="171"/>
      <c r="I90" s="174"/>
      <c r="J90" s="208">
        <f>BK90</f>
        <v>0</v>
      </c>
      <c r="K90" s="171"/>
      <c r="L90" s="176"/>
      <c r="M90" s="177"/>
      <c r="N90" s="178"/>
      <c r="O90" s="178"/>
      <c r="P90" s="179">
        <f>SUM(P91:P100)</f>
        <v>0</v>
      </c>
      <c r="Q90" s="178"/>
      <c r="R90" s="179">
        <f>SUM(R91:R100)</f>
        <v>1.009E-2</v>
      </c>
      <c r="S90" s="178"/>
      <c r="T90" s="180">
        <f>SUM(T91:T100)</f>
        <v>0</v>
      </c>
      <c r="AR90" s="181" t="s">
        <v>89</v>
      </c>
      <c r="AT90" s="182" t="s">
        <v>78</v>
      </c>
      <c r="AU90" s="182" t="s">
        <v>87</v>
      </c>
      <c r="AY90" s="181" t="s">
        <v>146</v>
      </c>
      <c r="BK90" s="183">
        <f>SUM(BK91:BK100)</f>
        <v>0</v>
      </c>
    </row>
    <row r="91" spans="2:65" s="1" customFormat="1" ht="16.5" customHeight="1">
      <c r="B91" s="42"/>
      <c r="C91" s="184" t="s">
        <v>89</v>
      </c>
      <c r="D91" s="184" t="s">
        <v>147</v>
      </c>
      <c r="E91" s="185" t="s">
        <v>1513</v>
      </c>
      <c r="F91" s="186" t="s">
        <v>1514</v>
      </c>
      <c r="G91" s="187" t="s">
        <v>404</v>
      </c>
      <c r="H91" s="188">
        <v>1</v>
      </c>
      <c r="I91" s="189"/>
      <c r="J91" s="190">
        <f>ROUND(I91*H91,2)</f>
        <v>0</v>
      </c>
      <c r="K91" s="186" t="s">
        <v>35</v>
      </c>
      <c r="L91" s="62"/>
      <c r="M91" s="191" t="s">
        <v>35</v>
      </c>
      <c r="N91" s="192" t="s">
        <v>50</v>
      </c>
      <c r="O91" s="43"/>
      <c r="P91" s="193">
        <f>O91*H91</f>
        <v>0</v>
      </c>
      <c r="Q91" s="193">
        <v>1.009E-2</v>
      </c>
      <c r="R91" s="193">
        <f>Q91*H91</f>
        <v>1.009E-2</v>
      </c>
      <c r="S91" s="193">
        <v>0</v>
      </c>
      <c r="T91" s="194">
        <f>S91*H91</f>
        <v>0</v>
      </c>
      <c r="AR91" s="24" t="s">
        <v>177</v>
      </c>
      <c r="AT91" s="24" t="s">
        <v>147</v>
      </c>
      <c r="AU91" s="24" t="s">
        <v>89</v>
      </c>
      <c r="AY91" s="24" t="s">
        <v>146</v>
      </c>
      <c r="BE91" s="195">
        <f>IF(N91="základní",J91,0)</f>
        <v>0</v>
      </c>
      <c r="BF91" s="195">
        <f>IF(N91="snížená",J91,0)</f>
        <v>0</v>
      </c>
      <c r="BG91" s="195">
        <f>IF(N91="zákl. přenesená",J91,0)</f>
        <v>0</v>
      </c>
      <c r="BH91" s="195">
        <f>IF(N91="sníž. přenesená",J91,0)</f>
        <v>0</v>
      </c>
      <c r="BI91" s="195">
        <f>IF(N91="nulová",J91,0)</f>
        <v>0</v>
      </c>
      <c r="BJ91" s="24" t="s">
        <v>87</v>
      </c>
      <c r="BK91" s="195">
        <f>ROUND(I91*H91,2)</f>
        <v>0</v>
      </c>
      <c r="BL91" s="24" t="s">
        <v>177</v>
      </c>
      <c r="BM91" s="24" t="s">
        <v>1515</v>
      </c>
    </row>
    <row r="92" spans="2:65" s="1" customFormat="1" ht="16.5" customHeight="1">
      <c r="B92" s="42"/>
      <c r="C92" s="253" t="s">
        <v>154</v>
      </c>
      <c r="D92" s="253" t="s">
        <v>361</v>
      </c>
      <c r="E92" s="254" t="s">
        <v>154</v>
      </c>
      <c r="F92" s="255" t="s">
        <v>1516</v>
      </c>
      <c r="G92" s="256" t="s">
        <v>404</v>
      </c>
      <c r="H92" s="257">
        <v>1</v>
      </c>
      <c r="I92" s="258"/>
      <c r="J92" s="259">
        <f>ROUND(I92*H92,2)</f>
        <v>0</v>
      </c>
      <c r="K92" s="255" t="s">
        <v>35</v>
      </c>
      <c r="L92" s="260"/>
      <c r="M92" s="261" t="s">
        <v>35</v>
      </c>
      <c r="N92" s="262" t="s">
        <v>50</v>
      </c>
      <c r="O92" s="43"/>
      <c r="P92" s="193">
        <f>O92*H92</f>
        <v>0</v>
      </c>
      <c r="Q92" s="193">
        <v>0</v>
      </c>
      <c r="R92" s="193">
        <f>Q92*H92</f>
        <v>0</v>
      </c>
      <c r="S92" s="193">
        <v>0</v>
      </c>
      <c r="T92" s="194">
        <f>S92*H92</f>
        <v>0</v>
      </c>
      <c r="AR92" s="24" t="s">
        <v>211</v>
      </c>
      <c r="AT92" s="24" t="s">
        <v>361</v>
      </c>
      <c r="AU92" s="24" t="s">
        <v>89</v>
      </c>
      <c r="AY92" s="24" t="s">
        <v>146</v>
      </c>
      <c r="BE92" s="195">
        <f>IF(N92="základní",J92,0)</f>
        <v>0</v>
      </c>
      <c r="BF92" s="195">
        <f>IF(N92="snížená",J92,0)</f>
        <v>0</v>
      </c>
      <c r="BG92" s="195">
        <f>IF(N92="zákl. přenesená",J92,0)</f>
        <v>0</v>
      </c>
      <c r="BH92" s="195">
        <f>IF(N92="sníž. přenesená",J92,0)</f>
        <v>0</v>
      </c>
      <c r="BI92" s="195">
        <f>IF(N92="nulová",J92,0)</f>
        <v>0</v>
      </c>
      <c r="BJ92" s="24" t="s">
        <v>87</v>
      </c>
      <c r="BK92" s="195">
        <f>ROUND(I92*H92,2)</f>
        <v>0</v>
      </c>
      <c r="BL92" s="24" t="s">
        <v>177</v>
      </c>
      <c r="BM92" s="24" t="s">
        <v>1517</v>
      </c>
    </row>
    <row r="93" spans="2:65" s="1" customFormat="1" ht="81">
      <c r="B93" s="42"/>
      <c r="C93" s="64"/>
      <c r="D93" s="211" t="s">
        <v>365</v>
      </c>
      <c r="E93" s="64"/>
      <c r="F93" s="263" t="s">
        <v>1518</v>
      </c>
      <c r="G93" s="64"/>
      <c r="H93" s="64"/>
      <c r="I93" s="157"/>
      <c r="J93" s="64"/>
      <c r="K93" s="64"/>
      <c r="L93" s="62"/>
      <c r="M93" s="264"/>
      <c r="N93" s="43"/>
      <c r="O93" s="43"/>
      <c r="P93" s="43"/>
      <c r="Q93" s="43"/>
      <c r="R93" s="43"/>
      <c r="S93" s="43"/>
      <c r="T93" s="79"/>
      <c r="AT93" s="24" t="s">
        <v>365</v>
      </c>
      <c r="AU93" s="24" t="s">
        <v>89</v>
      </c>
    </row>
    <row r="94" spans="2:65" s="1" customFormat="1" ht="16.5" customHeight="1">
      <c r="B94" s="42"/>
      <c r="C94" s="253" t="s">
        <v>151</v>
      </c>
      <c r="D94" s="253" t="s">
        <v>361</v>
      </c>
      <c r="E94" s="254" t="s">
        <v>151</v>
      </c>
      <c r="F94" s="255" t="s">
        <v>1519</v>
      </c>
      <c r="G94" s="256" t="s">
        <v>404</v>
      </c>
      <c r="H94" s="257">
        <v>1</v>
      </c>
      <c r="I94" s="258"/>
      <c r="J94" s="259">
        <f>ROUND(I94*H94,2)</f>
        <v>0</v>
      </c>
      <c r="K94" s="255" t="s">
        <v>35</v>
      </c>
      <c r="L94" s="260"/>
      <c r="M94" s="261" t="s">
        <v>35</v>
      </c>
      <c r="N94" s="262" t="s">
        <v>50</v>
      </c>
      <c r="O94" s="43"/>
      <c r="P94" s="193">
        <f>O94*H94</f>
        <v>0</v>
      </c>
      <c r="Q94" s="193">
        <v>0</v>
      </c>
      <c r="R94" s="193">
        <f>Q94*H94</f>
        <v>0</v>
      </c>
      <c r="S94" s="193">
        <v>0</v>
      </c>
      <c r="T94" s="194">
        <f>S94*H94</f>
        <v>0</v>
      </c>
      <c r="AR94" s="24" t="s">
        <v>211</v>
      </c>
      <c r="AT94" s="24" t="s">
        <v>361</v>
      </c>
      <c r="AU94" s="24" t="s">
        <v>89</v>
      </c>
      <c r="AY94" s="24" t="s">
        <v>146</v>
      </c>
      <c r="BE94" s="195">
        <f>IF(N94="základní",J94,0)</f>
        <v>0</v>
      </c>
      <c r="BF94" s="195">
        <f>IF(N94="snížená",J94,0)</f>
        <v>0</v>
      </c>
      <c r="BG94" s="195">
        <f>IF(N94="zákl. přenesená",J94,0)</f>
        <v>0</v>
      </c>
      <c r="BH94" s="195">
        <f>IF(N94="sníž. přenesená",J94,0)</f>
        <v>0</v>
      </c>
      <c r="BI94" s="195">
        <f>IF(N94="nulová",J94,0)</f>
        <v>0</v>
      </c>
      <c r="BJ94" s="24" t="s">
        <v>87</v>
      </c>
      <c r="BK94" s="195">
        <f>ROUND(I94*H94,2)</f>
        <v>0</v>
      </c>
      <c r="BL94" s="24" t="s">
        <v>177</v>
      </c>
      <c r="BM94" s="24" t="s">
        <v>1520</v>
      </c>
    </row>
    <row r="95" spans="2:65" s="1" customFormat="1" ht="67.5">
      <c r="B95" s="42"/>
      <c r="C95" s="64"/>
      <c r="D95" s="211" t="s">
        <v>365</v>
      </c>
      <c r="E95" s="64"/>
      <c r="F95" s="263" t="s">
        <v>1521</v>
      </c>
      <c r="G95" s="64"/>
      <c r="H95" s="64"/>
      <c r="I95" s="157"/>
      <c r="J95" s="64"/>
      <c r="K95" s="64"/>
      <c r="L95" s="62"/>
      <c r="M95" s="264"/>
      <c r="N95" s="43"/>
      <c r="O95" s="43"/>
      <c r="P95" s="43"/>
      <c r="Q95" s="43"/>
      <c r="R95" s="43"/>
      <c r="S95" s="43"/>
      <c r="T95" s="79"/>
      <c r="AT95" s="24" t="s">
        <v>365</v>
      </c>
      <c r="AU95" s="24" t="s">
        <v>89</v>
      </c>
    </row>
    <row r="96" spans="2:65" s="1" customFormat="1" ht="25.5" customHeight="1">
      <c r="B96" s="42"/>
      <c r="C96" s="253" t="s">
        <v>163</v>
      </c>
      <c r="D96" s="253" t="s">
        <v>361</v>
      </c>
      <c r="E96" s="254" t="s">
        <v>163</v>
      </c>
      <c r="F96" s="255" t="s">
        <v>1522</v>
      </c>
      <c r="G96" s="256" t="s">
        <v>404</v>
      </c>
      <c r="H96" s="257">
        <v>1</v>
      </c>
      <c r="I96" s="258"/>
      <c r="J96" s="259">
        <f>ROUND(I96*H96,2)</f>
        <v>0</v>
      </c>
      <c r="K96" s="255" t="s">
        <v>35</v>
      </c>
      <c r="L96" s="260"/>
      <c r="M96" s="261" t="s">
        <v>35</v>
      </c>
      <c r="N96" s="262" t="s">
        <v>50</v>
      </c>
      <c r="O96" s="43"/>
      <c r="P96" s="193">
        <f>O96*H96</f>
        <v>0</v>
      </c>
      <c r="Q96" s="193">
        <v>0</v>
      </c>
      <c r="R96" s="193">
        <f>Q96*H96</f>
        <v>0</v>
      </c>
      <c r="S96" s="193">
        <v>0</v>
      </c>
      <c r="T96" s="194">
        <f>S96*H96</f>
        <v>0</v>
      </c>
      <c r="AR96" s="24" t="s">
        <v>211</v>
      </c>
      <c r="AT96" s="24" t="s">
        <v>361</v>
      </c>
      <c r="AU96" s="24" t="s">
        <v>89</v>
      </c>
      <c r="AY96" s="24" t="s">
        <v>146</v>
      </c>
      <c r="BE96" s="195">
        <f>IF(N96="základní",J96,0)</f>
        <v>0</v>
      </c>
      <c r="BF96" s="195">
        <f>IF(N96="snížená",J96,0)</f>
        <v>0</v>
      </c>
      <c r="BG96" s="195">
        <f>IF(N96="zákl. přenesená",J96,0)</f>
        <v>0</v>
      </c>
      <c r="BH96" s="195">
        <f>IF(N96="sníž. přenesená",J96,0)</f>
        <v>0</v>
      </c>
      <c r="BI96" s="195">
        <f>IF(N96="nulová",J96,0)</f>
        <v>0</v>
      </c>
      <c r="BJ96" s="24" t="s">
        <v>87</v>
      </c>
      <c r="BK96" s="195">
        <f>ROUND(I96*H96,2)</f>
        <v>0</v>
      </c>
      <c r="BL96" s="24" t="s">
        <v>177</v>
      </c>
      <c r="BM96" s="24" t="s">
        <v>1523</v>
      </c>
    </row>
    <row r="97" spans="2:65" s="1" customFormat="1" ht="25.5" customHeight="1">
      <c r="B97" s="42"/>
      <c r="C97" s="253" t="s">
        <v>157</v>
      </c>
      <c r="D97" s="253" t="s">
        <v>361</v>
      </c>
      <c r="E97" s="254" t="s">
        <v>157</v>
      </c>
      <c r="F97" s="255" t="s">
        <v>1524</v>
      </c>
      <c r="G97" s="256" t="s">
        <v>404</v>
      </c>
      <c r="H97" s="257">
        <v>1</v>
      </c>
      <c r="I97" s="258"/>
      <c r="J97" s="259">
        <f>ROUND(I97*H97,2)</f>
        <v>0</v>
      </c>
      <c r="K97" s="255" t="s">
        <v>35</v>
      </c>
      <c r="L97" s="260"/>
      <c r="M97" s="261" t="s">
        <v>35</v>
      </c>
      <c r="N97" s="262" t="s">
        <v>50</v>
      </c>
      <c r="O97" s="43"/>
      <c r="P97" s="193">
        <f>O97*H97</f>
        <v>0</v>
      </c>
      <c r="Q97" s="193">
        <v>0</v>
      </c>
      <c r="R97" s="193">
        <f>Q97*H97</f>
        <v>0</v>
      </c>
      <c r="S97" s="193">
        <v>0</v>
      </c>
      <c r="T97" s="194">
        <f>S97*H97</f>
        <v>0</v>
      </c>
      <c r="AR97" s="24" t="s">
        <v>211</v>
      </c>
      <c r="AT97" s="24" t="s">
        <v>361</v>
      </c>
      <c r="AU97" s="24" t="s">
        <v>89</v>
      </c>
      <c r="AY97" s="24" t="s">
        <v>146</v>
      </c>
      <c r="BE97" s="195">
        <f>IF(N97="základní",J97,0)</f>
        <v>0</v>
      </c>
      <c r="BF97" s="195">
        <f>IF(N97="snížená",J97,0)</f>
        <v>0</v>
      </c>
      <c r="BG97" s="195">
        <f>IF(N97="zákl. přenesená",J97,0)</f>
        <v>0</v>
      </c>
      <c r="BH97" s="195">
        <f>IF(N97="sníž. přenesená",J97,0)</f>
        <v>0</v>
      </c>
      <c r="BI97" s="195">
        <f>IF(N97="nulová",J97,0)</f>
        <v>0</v>
      </c>
      <c r="BJ97" s="24" t="s">
        <v>87</v>
      </c>
      <c r="BK97" s="195">
        <f>ROUND(I97*H97,2)</f>
        <v>0</v>
      </c>
      <c r="BL97" s="24" t="s">
        <v>177</v>
      </c>
      <c r="BM97" s="24" t="s">
        <v>1525</v>
      </c>
    </row>
    <row r="98" spans="2:65" s="1" customFormat="1" ht="38.25" customHeight="1">
      <c r="B98" s="42"/>
      <c r="C98" s="253" t="s">
        <v>171</v>
      </c>
      <c r="D98" s="253" t="s">
        <v>361</v>
      </c>
      <c r="E98" s="254" t="s">
        <v>170</v>
      </c>
      <c r="F98" s="255" t="s">
        <v>1526</v>
      </c>
      <c r="G98" s="256" t="s">
        <v>404</v>
      </c>
      <c r="H98" s="257">
        <v>1</v>
      </c>
      <c r="I98" s="258"/>
      <c r="J98" s="259">
        <f>ROUND(I98*H98,2)</f>
        <v>0</v>
      </c>
      <c r="K98" s="255" t="s">
        <v>35</v>
      </c>
      <c r="L98" s="260"/>
      <c r="M98" s="261" t="s">
        <v>35</v>
      </c>
      <c r="N98" s="262" t="s">
        <v>50</v>
      </c>
      <c r="O98" s="43"/>
      <c r="P98" s="193">
        <f>O98*H98</f>
        <v>0</v>
      </c>
      <c r="Q98" s="193">
        <v>0</v>
      </c>
      <c r="R98" s="193">
        <f>Q98*H98</f>
        <v>0</v>
      </c>
      <c r="S98" s="193">
        <v>0</v>
      </c>
      <c r="T98" s="194">
        <f>S98*H98</f>
        <v>0</v>
      </c>
      <c r="AR98" s="24" t="s">
        <v>211</v>
      </c>
      <c r="AT98" s="24" t="s">
        <v>361</v>
      </c>
      <c r="AU98" s="24" t="s">
        <v>89</v>
      </c>
      <c r="AY98" s="24" t="s">
        <v>146</v>
      </c>
      <c r="BE98" s="195">
        <f>IF(N98="základní",J98,0)</f>
        <v>0</v>
      </c>
      <c r="BF98" s="195">
        <f>IF(N98="snížená",J98,0)</f>
        <v>0</v>
      </c>
      <c r="BG98" s="195">
        <f>IF(N98="zákl. přenesená",J98,0)</f>
        <v>0</v>
      </c>
      <c r="BH98" s="195">
        <f>IF(N98="sníž. přenesená",J98,0)</f>
        <v>0</v>
      </c>
      <c r="BI98" s="195">
        <f>IF(N98="nulová",J98,0)</f>
        <v>0</v>
      </c>
      <c r="BJ98" s="24" t="s">
        <v>87</v>
      </c>
      <c r="BK98" s="195">
        <f>ROUND(I98*H98,2)</f>
        <v>0</v>
      </c>
      <c r="BL98" s="24" t="s">
        <v>177</v>
      </c>
      <c r="BM98" s="24" t="s">
        <v>1527</v>
      </c>
    </row>
    <row r="99" spans="2:65" s="1" customFormat="1" ht="81">
      <c r="B99" s="42"/>
      <c r="C99" s="64"/>
      <c r="D99" s="211" t="s">
        <v>365</v>
      </c>
      <c r="E99" s="64"/>
      <c r="F99" s="263" t="s">
        <v>1528</v>
      </c>
      <c r="G99" s="64"/>
      <c r="H99" s="64"/>
      <c r="I99" s="157"/>
      <c r="J99" s="64"/>
      <c r="K99" s="64"/>
      <c r="L99" s="62"/>
      <c r="M99" s="264"/>
      <c r="N99" s="43"/>
      <c r="O99" s="43"/>
      <c r="P99" s="43"/>
      <c r="Q99" s="43"/>
      <c r="R99" s="43"/>
      <c r="S99" s="43"/>
      <c r="T99" s="79"/>
      <c r="AT99" s="24" t="s">
        <v>365</v>
      </c>
      <c r="AU99" s="24" t="s">
        <v>89</v>
      </c>
    </row>
    <row r="100" spans="2:65" s="1" customFormat="1" ht="25.5" customHeight="1">
      <c r="B100" s="42"/>
      <c r="C100" s="253" t="s">
        <v>162</v>
      </c>
      <c r="D100" s="253" t="s">
        <v>361</v>
      </c>
      <c r="E100" s="254" t="s">
        <v>496</v>
      </c>
      <c r="F100" s="255" t="s">
        <v>1529</v>
      </c>
      <c r="G100" s="256" t="s">
        <v>1490</v>
      </c>
      <c r="H100" s="257">
        <v>15</v>
      </c>
      <c r="I100" s="258"/>
      <c r="J100" s="259">
        <f>ROUND(I100*H100,2)</f>
        <v>0</v>
      </c>
      <c r="K100" s="255" t="s">
        <v>35</v>
      </c>
      <c r="L100" s="260"/>
      <c r="M100" s="261" t="s">
        <v>35</v>
      </c>
      <c r="N100" s="262" t="s">
        <v>50</v>
      </c>
      <c r="O100" s="43"/>
      <c r="P100" s="193">
        <f>O100*H100</f>
        <v>0</v>
      </c>
      <c r="Q100" s="193">
        <v>0</v>
      </c>
      <c r="R100" s="193">
        <f>Q100*H100</f>
        <v>0</v>
      </c>
      <c r="S100" s="193">
        <v>0</v>
      </c>
      <c r="T100" s="194">
        <f>S100*H100</f>
        <v>0</v>
      </c>
      <c r="AR100" s="24" t="s">
        <v>211</v>
      </c>
      <c r="AT100" s="24" t="s">
        <v>361</v>
      </c>
      <c r="AU100" s="24" t="s">
        <v>89</v>
      </c>
      <c r="AY100" s="24" t="s">
        <v>146</v>
      </c>
      <c r="BE100" s="195">
        <f>IF(N100="základní",J100,0)</f>
        <v>0</v>
      </c>
      <c r="BF100" s="195">
        <f>IF(N100="snížená",J100,0)</f>
        <v>0</v>
      </c>
      <c r="BG100" s="195">
        <f>IF(N100="zákl. přenesená",J100,0)</f>
        <v>0</v>
      </c>
      <c r="BH100" s="195">
        <f>IF(N100="sníž. přenesená",J100,0)</f>
        <v>0</v>
      </c>
      <c r="BI100" s="195">
        <f>IF(N100="nulová",J100,0)</f>
        <v>0</v>
      </c>
      <c r="BJ100" s="24" t="s">
        <v>87</v>
      </c>
      <c r="BK100" s="195">
        <f>ROUND(I100*H100,2)</f>
        <v>0</v>
      </c>
      <c r="BL100" s="24" t="s">
        <v>177</v>
      </c>
      <c r="BM100" s="24" t="s">
        <v>1530</v>
      </c>
    </row>
    <row r="101" spans="2:65" s="9" customFormat="1" ht="29.85" customHeight="1">
      <c r="B101" s="170"/>
      <c r="C101" s="171"/>
      <c r="D101" s="172" t="s">
        <v>78</v>
      </c>
      <c r="E101" s="207" t="s">
        <v>1531</v>
      </c>
      <c r="F101" s="207" t="s">
        <v>1532</v>
      </c>
      <c r="G101" s="171"/>
      <c r="H101" s="171"/>
      <c r="I101" s="174"/>
      <c r="J101" s="208">
        <f>BK101</f>
        <v>0</v>
      </c>
      <c r="K101" s="171"/>
      <c r="L101" s="176"/>
      <c r="M101" s="177"/>
      <c r="N101" s="178"/>
      <c r="O101" s="178"/>
      <c r="P101" s="179">
        <f>SUM(P102:P107)</f>
        <v>0</v>
      </c>
      <c r="Q101" s="178"/>
      <c r="R101" s="179">
        <f>SUM(R102:R107)</f>
        <v>0.25608000000000003</v>
      </c>
      <c r="S101" s="178"/>
      <c r="T101" s="180">
        <f>SUM(T102:T107)</f>
        <v>0</v>
      </c>
      <c r="AR101" s="181" t="s">
        <v>89</v>
      </c>
      <c r="AT101" s="182" t="s">
        <v>78</v>
      </c>
      <c r="AU101" s="182" t="s">
        <v>87</v>
      </c>
      <c r="AY101" s="181" t="s">
        <v>146</v>
      </c>
      <c r="BK101" s="183">
        <f>SUM(BK102:BK107)</f>
        <v>0</v>
      </c>
    </row>
    <row r="102" spans="2:65" s="1" customFormat="1" ht="25.5" customHeight="1">
      <c r="B102" s="42"/>
      <c r="C102" s="184" t="s">
        <v>180</v>
      </c>
      <c r="D102" s="184" t="s">
        <v>147</v>
      </c>
      <c r="E102" s="185" t="s">
        <v>1533</v>
      </c>
      <c r="F102" s="186" t="s">
        <v>1534</v>
      </c>
      <c r="G102" s="187" t="s">
        <v>641</v>
      </c>
      <c r="H102" s="188">
        <v>8</v>
      </c>
      <c r="I102" s="189"/>
      <c r="J102" s="190">
        <f t="shared" ref="J102:J107" si="0">ROUND(I102*H102,2)</f>
        <v>0</v>
      </c>
      <c r="K102" s="186" t="s">
        <v>35</v>
      </c>
      <c r="L102" s="62"/>
      <c r="M102" s="191" t="s">
        <v>35</v>
      </c>
      <c r="N102" s="192" t="s">
        <v>50</v>
      </c>
      <c r="O102" s="43"/>
      <c r="P102" s="193">
        <f t="shared" ref="P102:P107" si="1">O102*H102</f>
        <v>0</v>
      </c>
      <c r="Q102" s="193">
        <v>1.1299999999999999E-3</v>
      </c>
      <c r="R102" s="193">
        <f t="shared" ref="R102:R107" si="2">Q102*H102</f>
        <v>9.0399999999999994E-3</v>
      </c>
      <c r="S102" s="193">
        <v>0</v>
      </c>
      <c r="T102" s="194">
        <f t="shared" ref="T102:T107" si="3">S102*H102</f>
        <v>0</v>
      </c>
      <c r="AR102" s="24" t="s">
        <v>177</v>
      </c>
      <c r="AT102" s="24" t="s">
        <v>147</v>
      </c>
      <c r="AU102" s="24" t="s">
        <v>89</v>
      </c>
      <c r="AY102" s="24" t="s">
        <v>146</v>
      </c>
      <c r="BE102" s="195">
        <f t="shared" ref="BE102:BE107" si="4">IF(N102="základní",J102,0)</f>
        <v>0</v>
      </c>
      <c r="BF102" s="195">
        <f t="shared" ref="BF102:BF107" si="5">IF(N102="snížená",J102,0)</f>
        <v>0</v>
      </c>
      <c r="BG102" s="195">
        <f t="shared" ref="BG102:BG107" si="6">IF(N102="zákl. přenesená",J102,0)</f>
        <v>0</v>
      </c>
      <c r="BH102" s="195">
        <f t="shared" ref="BH102:BH107" si="7">IF(N102="sníž. přenesená",J102,0)</f>
        <v>0</v>
      </c>
      <c r="BI102" s="195">
        <f t="shared" ref="BI102:BI107" si="8">IF(N102="nulová",J102,0)</f>
        <v>0</v>
      </c>
      <c r="BJ102" s="24" t="s">
        <v>87</v>
      </c>
      <c r="BK102" s="195">
        <f t="shared" ref="BK102:BK107" si="9">ROUND(I102*H102,2)</f>
        <v>0</v>
      </c>
      <c r="BL102" s="24" t="s">
        <v>177</v>
      </c>
      <c r="BM102" s="24" t="s">
        <v>1535</v>
      </c>
    </row>
    <row r="103" spans="2:65" s="1" customFormat="1" ht="25.5" customHeight="1">
      <c r="B103" s="42"/>
      <c r="C103" s="184" t="s">
        <v>167</v>
      </c>
      <c r="D103" s="184" t="s">
        <v>147</v>
      </c>
      <c r="E103" s="185" t="s">
        <v>1536</v>
      </c>
      <c r="F103" s="186" t="s">
        <v>1537</v>
      </c>
      <c r="G103" s="187" t="s">
        <v>641</v>
      </c>
      <c r="H103" s="188">
        <v>1</v>
      </c>
      <c r="I103" s="189"/>
      <c r="J103" s="190">
        <f t="shared" si="0"/>
        <v>0</v>
      </c>
      <c r="K103" s="186" t="s">
        <v>35</v>
      </c>
      <c r="L103" s="62"/>
      <c r="M103" s="191" t="s">
        <v>35</v>
      </c>
      <c r="N103" s="192" t="s">
        <v>50</v>
      </c>
      <c r="O103" s="43"/>
      <c r="P103" s="193">
        <f t="shared" si="1"/>
        <v>0</v>
      </c>
      <c r="Q103" s="193">
        <v>5.9360000000000003E-2</v>
      </c>
      <c r="R103" s="193">
        <f t="shared" si="2"/>
        <v>5.9360000000000003E-2</v>
      </c>
      <c r="S103" s="193">
        <v>0</v>
      </c>
      <c r="T103" s="194">
        <f t="shared" si="3"/>
        <v>0</v>
      </c>
      <c r="AR103" s="24" t="s">
        <v>177</v>
      </c>
      <c r="AT103" s="24" t="s">
        <v>147</v>
      </c>
      <c r="AU103" s="24" t="s">
        <v>89</v>
      </c>
      <c r="AY103" s="24" t="s">
        <v>146</v>
      </c>
      <c r="BE103" s="195">
        <f t="shared" si="4"/>
        <v>0</v>
      </c>
      <c r="BF103" s="195">
        <f t="shared" si="5"/>
        <v>0</v>
      </c>
      <c r="BG103" s="195">
        <f t="shared" si="6"/>
        <v>0</v>
      </c>
      <c r="BH103" s="195">
        <f t="shared" si="7"/>
        <v>0</v>
      </c>
      <c r="BI103" s="195">
        <f t="shared" si="8"/>
        <v>0</v>
      </c>
      <c r="BJ103" s="24" t="s">
        <v>87</v>
      </c>
      <c r="BK103" s="195">
        <f t="shared" si="9"/>
        <v>0</v>
      </c>
      <c r="BL103" s="24" t="s">
        <v>177</v>
      </c>
      <c r="BM103" s="24" t="s">
        <v>1538</v>
      </c>
    </row>
    <row r="104" spans="2:65" s="1" customFormat="1" ht="25.5" customHeight="1">
      <c r="B104" s="42"/>
      <c r="C104" s="253" t="s">
        <v>189</v>
      </c>
      <c r="D104" s="253" t="s">
        <v>361</v>
      </c>
      <c r="E104" s="254" t="s">
        <v>177</v>
      </c>
      <c r="F104" s="255" t="s">
        <v>1539</v>
      </c>
      <c r="G104" s="256" t="s">
        <v>641</v>
      </c>
      <c r="H104" s="257">
        <v>1</v>
      </c>
      <c r="I104" s="258"/>
      <c r="J104" s="259">
        <f t="shared" si="0"/>
        <v>0</v>
      </c>
      <c r="K104" s="255" t="s">
        <v>35</v>
      </c>
      <c r="L104" s="260"/>
      <c r="M104" s="261" t="s">
        <v>35</v>
      </c>
      <c r="N104" s="262" t="s">
        <v>50</v>
      </c>
      <c r="O104" s="43"/>
      <c r="P104" s="193">
        <f t="shared" si="1"/>
        <v>0</v>
      </c>
      <c r="Q104" s="193">
        <v>0</v>
      </c>
      <c r="R104" s="193">
        <f t="shared" si="2"/>
        <v>0</v>
      </c>
      <c r="S104" s="193">
        <v>0</v>
      </c>
      <c r="T104" s="194">
        <f t="shared" si="3"/>
        <v>0</v>
      </c>
      <c r="AR104" s="24" t="s">
        <v>211</v>
      </c>
      <c r="AT104" s="24" t="s">
        <v>361</v>
      </c>
      <c r="AU104" s="24" t="s">
        <v>89</v>
      </c>
      <c r="AY104" s="24" t="s">
        <v>146</v>
      </c>
      <c r="BE104" s="195">
        <f t="shared" si="4"/>
        <v>0</v>
      </c>
      <c r="BF104" s="195">
        <f t="shared" si="5"/>
        <v>0</v>
      </c>
      <c r="BG104" s="195">
        <f t="shared" si="6"/>
        <v>0</v>
      </c>
      <c r="BH104" s="195">
        <f t="shared" si="7"/>
        <v>0</v>
      </c>
      <c r="BI104" s="195">
        <f t="shared" si="8"/>
        <v>0</v>
      </c>
      <c r="BJ104" s="24" t="s">
        <v>87</v>
      </c>
      <c r="BK104" s="195">
        <f t="shared" si="9"/>
        <v>0</v>
      </c>
      <c r="BL104" s="24" t="s">
        <v>177</v>
      </c>
      <c r="BM104" s="24" t="s">
        <v>1540</v>
      </c>
    </row>
    <row r="105" spans="2:65" s="1" customFormat="1" ht="38.25" customHeight="1">
      <c r="B105" s="42"/>
      <c r="C105" s="253" t="s">
        <v>170</v>
      </c>
      <c r="D105" s="253" t="s">
        <v>361</v>
      </c>
      <c r="E105" s="254" t="s">
        <v>183</v>
      </c>
      <c r="F105" s="255" t="s">
        <v>1541</v>
      </c>
      <c r="G105" s="256" t="s">
        <v>641</v>
      </c>
      <c r="H105" s="257">
        <v>1</v>
      </c>
      <c r="I105" s="258"/>
      <c r="J105" s="259">
        <f t="shared" si="0"/>
        <v>0</v>
      </c>
      <c r="K105" s="255" t="s">
        <v>35</v>
      </c>
      <c r="L105" s="260"/>
      <c r="M105" s="261" t="s">
        <v>35</v>
      </c>
      <c r="N105" s="262" t="s">
        <v>50</v>
      </c>
      <c r="O105" s="43"/>
      <c r="P105" s="193">
        <f t="shared" si="1"/>
        <v>0</v>
      </c>
      <c r="Q105" s="193">
        <v>0</v>
      </c>
      <c r="R105" s="193">
        <f t="shared" si="2"/>
        <v>0</v>
      </c>
      <c r="S105" s="193">
        <v>0</v>
      </c>
      <c r="T105" s="194">
        <f t="shared" si="3"/>
        <v>0</v>
      </c>
      <c r="AR105" s="24" t="s">
        <v>211</v>
      </c>
      <c r="AT105" s="24" t="s">
        <v>361</v>
      </c>
      <c r="AU105" s="24" t="s">
        <v>89</v>
      </c>
      <c r="AY105" s="24" t="s">
        <v>146</v>
      </c>
      <c r="BE105" s="195">
        <f t="shared" si="4"/>
        <v>0</v>
      </c>
      <c r="BF105" s="195">
        <f t="shared" si="5"/>
        <v>0</v>
      </c>
      <c r="BG105" s="195">
        <f t="shared" si="6"/>
        <v>0</v>
      </c>
      <c r="BH105" s="195">
        <f t="shared" si="7"/>
        <v>0</v>
      </c>
      <c r="BI105" s="195">
        <f t="shared" si="8"/>
        <v>0</v>
      </c>
      <c r="BJ105" s="24" t="s">
        <v>87</v>
      </c>
      <c r="BK105" s="195">
        <f t="shared" si="9"/>
        <v>0</v>
      </c>
      <c r="BL105" s="24" t="s">
        <v>177</v>
      </c>
      <c r="BM105" s="24" t="s">
        <v>1542</v>
      </c>
    </row>
    <row r="106" spans="2:65" s="1" customFormat="1" ht="16.5" customHeight="1">
      <c r="B106" s="42"/>
      <c r="C106" s="253" t="s">
        <v>198</v>
      </c>
      <c r="D106" s="253" t="s">
        <v>361</v>
      </c>
      <c r="E106" s="254" t="s">
        <v>575</v>
      </c>
      <c r="F106" s="255" t="s">
        <v>1543</v>
      </c>
      <c r="G106" s="256" t="s">
        <v>641</v>
      </c>
      <c r="H106" s="257">
        <v>1</v>
      </c>
      <c r="I106" s="258"/>
      <c r="J106" s="259">
        <f t="shared" si="0"/>
        <v>0</v>
      </c>
      <c r="K106" s="255" t="s">
        <v>35</v>
      </c>
      <c r="L106" s="260"/>
      <c r="M106" s="261" t="s">
        <v>35</v>
      </c>
      <c r="N106" s="262" t="s">
        <v>50</v>
      </c>
      <c r="O106" s="43"/>
      <c r="P106" s="193">
        <f t="shared" si="1"/>
        <v>0</v>
      </c>
      <c r="Q106" s="193">
        <v>0</v>
      </c>
      <c r="R106" s="193">
        <f t="shared" si="2"/>
        <v>0</v>
      </c>
      <c r="S106" s="193">
        <v>0</v>
      </c>
      <c r="T106" s="194">
        <f t="shared" si="3"/>
        <v>0</v>
      </c>
      <c r="AR106" s="24" t="s">
        <v>211</v>
      </c>
      <c r="AT106" s="24" t="s">
        <v>361</v>
      </c>
      <c r="AU106" s="24" t="s">
        <v>89</v>
      </c>
      <c r="AY106" s="24" t="s">
        <v>146</v>
      </c>
      <c r="BE106" s="195">
        <f t="shared" si="4"/>
        <v>0</v>
      </c>
      <c r="BF106" s="195">
        <f t="shared" si="5"/>
        <v>0</v>
      </c>
      <c r="BG106" s="195">
        <f t="shared" si="6"/>
        <v>0</v>
      </c>
      <c r="BH106" s="195">
        <f t="shared" si="7"/>
        <v>0</v>
      </c>
      <c r="BI106" s="195">
        <f t="shared" si="8"/>
        <v>0</v>
      </c>
      <c r="BJ106" s="24" t="s">
        <v>87</v>
      </c>
      <c r="BK106" s="195">
        <f t="shared" si="9"/>
        <v>0</v>
      </c>
      <c r="BL106" s="24" t="s">
        <v>177</v>
      </c>
      <c r="BM106" s="24" t="s">
        <v>1544</v>
      </c>
    </row>
    <row r="107" spans="2:65" s="1" customFormat="1" ht="25.5" customHeight="1">
      <c r="B107" s="42"/>
      <c r="C107" s="184" t="s">
        <v>174</v>
      </c>
      <c r="D107" s="184" t="s">
        <v>147</v>
      </c>
      <c r="E107" s="185" t="s">
        <v>1545</v>
      </c>
      <c r="F107" s="186" t="s">
        <v>1546</v>
      </c>
      <c r="G107" s="187" t="s">
        <v>1490</v>
      </c>
      <c r="H107" s="188">
        <v>48</v>
      </c>
      <c r="I107" s="189"/>
      <c r="J107" s="190">
        <f t="shared" si="0"/>
        <v>0</v>
      </c>
      <c r="K107" s="186" t="s">
        <v>35</v>
      </c>
      <c r="L107" s="62"/>
      <c r="M107" s="191" t="s">
        <v>35</v>
      </c>
      <c r="N107" s="192" t="s">
        <v>50</v>
      </c>
      <c r="O107" s="43"/>
      <c r="P107" s="193">
        <f t="shared" si="1"/>
        <v>0</v>
      </c>
      <c r="Q107" s="193">
        <v>3.9100000000000003E-3</v>
      </c>
      <c r="R107" s="193">
        <f t="shared" si="2"/>
        <v>0.18768000000000001</v>
      </c>
      <c r="S107" s="193">
        <v>0</v>
      </c>
      <c r="T107" s="194">
        <f t="shared" si="3"/>
        <v>0</v>
      </c>
      <c r="AR107" s="24" t="s">
        <v>177</v>
      </c>
      <c r="AT107" s="24" t="s">
        <v>147</v>
      </c>
      <c r="AU107" s="24" t="s">
        <v>89</v>
      </c>
      <c r="AY107" s="24" t="s">
        <v>146</v>
      </c>
      <c r="BE107" s="195">
        <f t="shared" si="4"/>
        <v>0</v>
      </c>
      <c r="BF107" s="195">
        <f t="shared" si="5"/>
        <v>0</v>
      </c>
      <c r="BG107" s="195">
        <f t="shared" si="6"/>
        <v>0</v>
      </c>
      <c r="BH107" s="195">
        <f t="shared" si="7"/>
        <v>0</v>
      </c>
      <c r="BI107" s="195">
        <f t="shared" si="8"/>
        <v>0</v>
      </c>
      <c r="BJ107" s="24" t="s">
        <v>87</v>
      </c>
      <c r="BK107" s="195">
        <f t="shared" si="9"/>
        <v>0</v>
      </c>
      <c r="BL107" s="24" t="s">
        <v>177</v>
      </c>
      <c r="BM107" s="24" t="s">
        <v>1547</v>
      </c>
    </row>
    <row r="108" spans="2:65" s="9" customFormat="1" ht="29.85" customHeight="1">
      <c r="B108" s="170"/>
      <c r="C108" s="171"/>
      <c r="D108" s="172" t="s">
        <v>78</v>
      </c>
      <c r="E108" s="207" t="s">
        <v>1548</v>
      </c>
      <c r="F108" s="207" t="s">
        <v>1549</v>
      </c>
      <c r="G108" s="171"/>
      <c r="H108" s="171"/>
      <c r="I108" s="174"/>
      <c r="J108" s="208">
        <f>BK108</f>
        <v>0</v>
      </c>
      <c r="K108" s="171"/>
      <c r="L108" s="176"/>
      <c r="M108" s="177"/>
      <c r="N108" s="178"/>
      <c r="O108" s="178"/>
      <c r="P108" s="179">
        <f>SUM(P109:P119)</f>
        <v>0</v>
      </c>
      <c r="Q108" s="178"/>
      <c r="R108" s="179">
        <f>SUM(R109:R119)</f>
        <v>3.44E-2</v>
      </c>
      <c r="S108" s="178"/>
      <c r="T108" s="180">
        <f>SUM(T109:T119)</f>
        <v>0.18303999999999998</v>
      </c>
      <c r="AR108" s="181" t="s">
        <v>89</v>
      </c>
      <c r="AT108" s="182" t="s">
        <v>78</v>
      </c>
      <c r="AU108" s="182" t="s">
        <v>87</v>
      </c>
      <c r="AY108" s="181" t="s">
        <v>146</v>
      </c>
      <c r="BK108" s="183">
        <f>SUM(BK109:BK119)</f>
        <v>0</v>
      </c>
    </row>
    <row r="109" spans="2:65" s="1" customFormat="1" ht="25.5" customHeight="1">
      <c r="B109" s="42"/>
      <c r="C109" s="184" t="s">
        <v>10</v>
      </c>
      <c r="D109" s="184" t="s">
        <v>147</v>
      </c>
      <c r="E109" s="185" t="s">
        <v>1550</v>
      </c>
      <c r="F109" s="186" t="s">
        <v>1551</v>
      </c>
      <c r="G109" s="187" t="s">
        <v>404</v>
      </c>
      <c r="H109" s="188">
        <v>4</v>
      </c>
      <c r="I109" s="189"/>
      <c r="J109" s="190">
        <f t="shared" ref="J109:J119" si="10">ROUND(I109*H109,2)</f>
        <v>0</v>
      </c>
      <c r="K109" s="186" t="s">
        <v>35</v>
      </c>
      <c r="L109" s="62"/>
      <c r="M109" s="191" t="s">
        <v>35</v>
      </c>
      <c r="N109" s="192" t="s">
        <v>50</v>
      </c>
      <c r="O109" s="43"/>
      <c r="P109" s="193">
        <f t="shared" ref="P109:P119" si="11">O109*H109</f>
        <v>0</v>
      </c>
      <c r="Q109" s="193">
        <v>2.0000000000000002E-5</v>
      </c>
      <c r="R109" s="193">
        <f t="shared" ref="R109:R119" si="12">Q109*H109</f>
        <v>8.0000000000000007E-5</v>
      </c>
      <c r="S109" s="193">
        <v>3.2000000000000002E-3</v>
      </c>
      <c r="T109" s="194">
        <f t="shared" ref="T109:T119" si="13">S109*H109</f>
        <v>1.2800000000000001E-2</v>
      </c>
      <c r="AR109" s="24" t="s">
        <v>177</v>
      </c>
      <c r="AT109" s="24" t="s">
        <v>147</v>
      </c>
      <c r="AU109" s="24" t="s">
        <v>89</v>
      </c>
      <c r="AY109" s="24" t="s">
        <v>146</v>
      </c>
      <c r="BE109" s="195">
        <f t="shared" ref="BE109:BE119" si="14">IF(N109="základní",J109,0)</f>
        <v>0</v>
      </c>
      <c r="BF109" s="195">
        <f t="shared" ref="BF109:BF119" si="15">IF(N109="snížená",J109,0)</f>
        <v>0</v>
      </c>
      <c r="BG109" s="195">
        <f t="shared" ref="BG109:BG119" si="16">IF(N109="zákl. přenesená",J109,0)</f>
        <v>0</v>
      </c>
      <c r="BH109" s="195">
        <f t="shared" ref="BH109:BH119" si="17">IF(N109="sníž. přenesená",J109,0)</f>
        <v>0</v>
      </c>
      <c r="BI109" s="195">
        <f t="shared" ref="BI109:BI119" si="18">IF(N109="nulová",J109,0)</f>
        <v>0</v>
      </c>
      <c r="BJ109" s="24" t="s">
        <v>87</v>
      </c>
      <c r="BK109" s="195">
        <f t="shared" ref="BK109:BK119" si="19">ROUND(I109*H109,2)</f>
        <v>0</v>
      </c>
      <c r="BL109" s="24" t="s">
        <v>177</v>
      </c>
      <c r="BM109" s="24" t="s">
        <v>1552</v>
      </c>
    </row>
    <row r="110" spans="2:65" s="1" customFormat="1" ht="25.5" customHeight="1">
      <c r="B110" s="42"/>
      <c r="C110" s="184" t="s">
        <v>177</v>
      </c>
      <c r="D110" s="184" t="s">
        <v>147</v>
      </c>
      <c r="E110" s="185" t="s">
        <v>1553</v>
      </c>
      <c r="F110" s="186" t="s">
        <v>1554</v>
      </c>
      <c r="G110" s="187" t="s">
        <v>404</v>
      </c>
      <c r="H110" s="188">
        <v>13</v>
      </c>
      <c r="I110" s="189"/>
      <c r="J110" s="190">
        <f t="shared" si="10"/>
        <v>0</v>
      </c>
      <c r="K110" s="186" t="s">
        <v>35</v>
      </c>
      <c r="L110" s="62"/>
      <c r="M110" s="191" t="s">
        <v>35</v>
      </c>
      <c r="N110" s="192" t="s">
        <v>50</v>
      </c>
      <c r="O110" s="43"/>
      <c r="P110" s="193">
        <f t="shared" si="11"/>
        <v>0</v>
      </c>
      <c r="Q110" s="193">
        <v>5.0000000000000002E-5</v>
      </c>
      <c r="R110" s="193">
        <f t="shared" si="12"/>
        <v>6.5000000000000008E-4</v>
      </c>
      <c r="S110" s="193">
        <v>5.3200000000000001E-3</v>
      </c>
      <c r="T110" s="194">
        <f t="shared" si="13"/>
        <v>6.9159999999999999E-2</v>
      </c>
      <c r="AR110" s="24" t="s">
        <v>177</v>
      </c>
      <c r="AT110" s="24" t="s">
        <v>147</v>
      </c>
      <c r="AU110" s="24" t="s">
        <v>89</v>
      </c>
      <c r="AY110" s="24" t="s">
        <v>146</v>
      </c>
      <c r="BE110" s="195">
        <f t="shared" si="14"/>
        <v>0</v>
      </c>
      <c r="BF110" s="195">
        <f t="shared" si="15"/>
        <v>0</v>
      </c>
      <c r="BG110" s="195">
        <f t="shared" si="16"/>
        <v>0</v>
      </c>
      <c r="BH110" s="195">
        <f t="shared" si="17"/>
        <v>0</v>
      </c>
      <c r="BI110" s="195">
        <f t="shared" si="18"/>
        <v>0</v>
      </c>
      <c r="BJ110" s="24" t="s">
        <v>87</v>
      </c>
      <c r="BK110" s="195">
        <f t="shared" si="19"/>
        <v>0</v>
      </c>
      <c r="BL110" s="24" t="s">
        <v>177</v>
      </c>
      <c r="BM110" s="24" t="s">
        <v>1555</v>
      </c>
    </row>
    <row r="111" spans="2:65" s="1" customFormat="1" ht="25.5" customHeight="1">
      <c r="B111" s="42"/>
      <c r="C111" s="184" t="s">
        <v>214</v>
      </c>
      <c r="D111" s="184" t="s">
        <v>147</v>
      </c>
      <c r="E111" s="185" t="s">
        <v>1556</v>
      </c>
      <c r="F111" s="186" t="s">
        <v>1557</v>
      </c>
      <c r="G111" s="187" t="s">
        <v>404</v>
      </c>
      <c r="H111" s="188">
        <v>4</v>
      </c>
      <c r="I111" s="189"/>
      <c r="J111" s="190">
        <f t="shared" si="10"/>
        <v>0</v>
      </c>
      <c r="K111" s="186" t="s">
        <v>35</v>
      </c>
      <c r="L111" s="62"/>
      <c r="M111" s="191" t="s">
        <v>35</v>
      </c>
      <c r="N111" s="192" t="s">
        <v>50</v>
      </c>
      <c r="O111" s="43"/>
      <c r="P111" s="193">
        <f t="shared" si="11"/>
        <v>0</v>
      </c>
      <c r="Q111" s="193">
        <v>5.0000000000000002E-5</v>
      </c>
      <c r="R111" s="193">
        <f t="shared" si="12"/>
        <v>2.0000000000000001E-4</v>
      </c>
      <c r="S111" s="193">
        <v>5.3200000000000001E-3</v>
      </c>
      <c r="T111" s="194">
        <f t="shared" si="13"/>
        <v>2.128E-2</v>
      </c>
      <c r="AR111" s="24" t="s">
        <v>177</v>
      </c>
      <c r="AT111" s="24" t="s">
        <v>147</v>
      </c>
      <c r="AU111" s="24" t="s">
        <v>89</v>
      </c>
      <c r="AY111" s="24" t="s">
        <v>146</v>
      </c>
      <c r="BE111" s="195">
        <f t="shared" si="14"/>
        <v>0</v>
      </c>
      <c r="BF111" s="195">
        <f t="shared" si="15"/>
        <v>0</v>
      </c>
      <c r="BG111" s="195">
        <f t="shared" si="16"/>
        <v>0</v>
      </c>
      <c r="BH111" s="195">
        <f t="shared" si="17"/>
        <v>0</v>
      </c>
      <c r="BI111" s="195">
        <f t="shared" si="18"/>
        <v>0</v>
      </c>
      <c r="BJ111" s="24" t="s">
        <v>87</v>
      </c>
      <c r="BK111" s="195">
        <f t="shared" si="19"/>
        <v>0</v>
      </c>
      <c r="BL111" s="24" t="s">
        <v>177</v>
      </c>
      <c r="BM111" s="24" t="s">
        <v>1558</v>
      </c>
    </row>
    <row r="112" spans="2:65" s="1" customFormat="1" ht="25.5" customHeight="1">
      <c r="B112" s="42"/>
      <c r="C112" s="184" t="s">
        <v>183</v>
      </c>
      <c r="D112" s="184" t="s">
        <v>147</v>
      </c>
      <c r="E112" s="185" t="s">
        <v>1559</v>
      </c>
      <c r="F112" s="186" t="s">
        <v>1560</v>
      </c>
      <c r="G112" s="187" t="s">
        <v>1490</v>
      </c>
      <c r="H112" s="188">
        <v>15</v>
      </c>
      <c r="I112" s="189"/>
      <c r="J112" s="190">
        <f t="shared" si="10"/>
        <v>0</v>
      </c>
      <c r="K112" s="186" t="s">
        <v>35</v>
      </c>
      <c r="L112" s="62"/>
      <c r="M112" s="191" t="s">
        <v>35</v>
      </c>
      <c r="N112" s="192" t="s">
        <v>50</v>
      </c>
      <c r="O112" s="43"/>
      <c r="P112" s="193">
        <f t="shared" si="11"/>
        <v>0</v>
      </c>
      <c r="Q112" s="193">
        <v>5.0000000000000002E-5</v>
      </c>
      <c r="R112" s="193">
        <f t="shared" si="12"/>
        <v>7.5000000000000002E-4</v>
      </c>
      <c r="S112" s="193">
        <v>5.3200000000000001E-3</v>
      </c>
      <c r="T112" s="194">
        <f t="shared" si="13"/>
        <v>7.9799999999999996E-2</v>
      </c>
      <c r="AR112" s="24" t="s">
        <v>177</v>
      </c>
      <c r="AT112" s="24" t="s">
        <v>147</v>
      </c>
      <c r="AU112" s="24" t="s">
        <v>89</v>
      </c>
      <c r="AY112" s="24" t="s">
        <v>146</v>
      </c>
      <c r="BE112" s="195">
        <f t="shared" si="14"/>
        <v>0</v>
      </c>
      <c r="BF112" s="195">
        <f t="shared" si="15"/>
        <v>0</v>
      </c>
      <c r="BG112" s="195">
        <f t="shared" si="16"/>
        <v>0</v>
      </c>
      <c r="BH112" s="195">
        <f t="shared" si="17"/>
        <v>0</v>
      </c>
      <c r="BI112" s="195">
        <f t="shared" si="18"/>
        <v>0</v>
      </c>
      <c r="BJ112" s="24" t="s">
        <v>87</v>
      </c>
      <c r="BK112" s="195">
        <f t="shared" si="19"/>
        <v>0</v>
      </c>
      <c r="BL112" s="24" t="s">
        <v>177</v>
      </c>
      <c r="BM112" s="24" t="s">
        <v>1561</v>
      </c>
    </row>
    <row r="113" spans="2:65" s="1" customFormat="1" ht="16.5" customHeight="1">
      <c r="B113" s="42"/>
      <c r="C113" s="184" t="s">
        <v>221</v>
      </c>
      <c r="D113" s="184" t="s">
        <v>147</v>
      </c>
      <c r="E113" s="185" t="s">
        <v>1562</v>
      </c>
      <c r="F113" s="186" t="s">
        <v>1563</v>
      </c>
      <c r="G113" s="187" t="s">
        <v>166</v>
      </c>
      <c r="H113" s="188">
        <v>11</v>
      </c>
      <c r="I113" s="189"/>
      <c r="J113" s="190">
        <f t="shared" si="10"/>
        <v>0</v>
      </c>
      <c r="K113" s="186" t="s">
        <v>1564</v>
      </c>
      <c r="L113" s="62"/>
      <c r="M113" s="191" t="s">
        <v>35</v>
      </c>
      <c r="N113" s="192" t="s">
        <v>50</v>
      </c>
      <c r="O113" s="43"/>
      <c r="P113" s="193">
        <f t="shared" si="11"/>
        <v>0</v>
      </c>
      <c r="Q113" s="193">
        <v>7.2000000000000005E-4</v>
      </c>
      <c r="R113" s="193">
        <f t="shared" si="12"/>
        <v>7.92E-3</v>
      </c>
      <c r="S113" s="193">
        <v>0</v>
      </c>
      <c r="T113" s="194">
        <f t="shared" si="13"/>
        <v>0</v>
      </c>
      <c r="AR113" s="24" t="s">
        <v>177</v>
      </c>
      <c r="AT113" s="24" t="s">
        <v>147</v>
      </c>
      <c r="AU113" s="24" t="s">
        <v>89</v>
      </c>
      <c r="AY113" s="24" t="s">
        <v>146</v>
      </c>
      <c r="BE113" s="195">
        <f t="shared" si="14"/>
        <v>0</v>
      </c>
      <c r="BF113" s="195">
        <f t="shared" si="15"/>
        <v>0</v>
      </c>
      <c r="BG113" s="195">
        <f t="shared" si="16"/>
        <v>0</v>
      </c>
      <c r="BH113" s="195">
        <f t="shared" si="17"/>
        <v>0</v>
      </c>
      <c r="BI113" s="195">
        <f t="shared" si="18"/>
        <v>0</v>
      </c>
      <c r="BJ113" s="24" t="s">
        <v>87</v>
      </c>
      <c r="BK113" s="195">
        <f t="shared" si="19"/>
        <v>0</v>
      </c>
      <c r="BL113" s="24" t="s">
        <v>177</v>
      </c>
      <c r="BM113" s="24" t="s">
        <v>1565</v>
      </c>
    </row>
    <row r="114" spans="2:65" s="1" customFormat="1" ht="16.5" customHeight="1">
      <c r="B114" s="42"/>
      <c r="C114" s="184" t="s">
        <v>186</v>
      </c>
      <c r="D114" s="184" t="s">
        <v>147</v>
      </c>
      <c r="E114" s="185" t="s">
        <v>1566</v>
      </c>
      <c r="F114" s="186" t="s">
        <v>1567</v>
      </c>
      <c r="G114" s="187" t="s">
        <v>166</v>
      </c>
      <c r="H114" s="188">
        <v>2</v>
      </c>
      <c r="I114" s="189"/>
      <c r="J114" s="190">
        <f t="shared" si="10"/>
        <v>0</v>
      </c>
      <c r="K114" s="186" t="s">
        <v>1564</v>
      </c>
      <c r="L114" s="62"/>
      <c r="M114" s="191" t="s">
        <v>35</v>
      </c>
      <c r="N114" s="192" t="s">
        <v>50</v>
      </c>
      <c r="O114" s="43"/>
      <c r="P114" s="193">
        <f t="shared" si="11"/>
        <v>0</v>
      </c>
      <c r="Q114" s="193">
        <v>7.1000000000000002E-4</v>
      </c>
      <c r="R114" s="193">
        <f t="shared" si="12"/>
        <v>1.42E-3</v>
      </c>
      <c r="S114" s="193">
        <v>0</v>
      </c>
      <c r="T114" s="194">
        <f t="shared" si="13"/>
        <v>0</v>
      </c>
      <c r="AR114" s="24" t="s">
        <v>177</v>
      </c>
      <c r="AT114" s="24" t="s">
        <v>147</v>
      </c>
      <c r="AU114" s="24" t="s">
        <v>89</v>
      </c>
      <c r="AY114" s="24" t="s">
        <v>146</v>
      </c>
      <c r="BE114" s="195">
        <f t="shared" si="14"/>
        <v>0</v>
      </c>
      <c r="BF114" s="195">
        <f t="shared" si="15"/>
        <v>0</v>
      </c>
      <c r="BG114" s="195">
        <f t="shared" si="16"/>
        <v>0</v>
      </c>
      <c r="BH114" s="195">
        <f t="shared" si="17"/>
        <v>0</v>
      </c>
      <c r="BI114" s="195">
        <f t="shared" si="18"/>
        <v>0</v>
      </c>
      <c r="BJ114" s="24" t="s">
        <v>87</v>
      </c>
      <c r="BK114" s="195">
        <f t="shared" si="19"/>
        <v>0</v>
      </c>
      <c r="BL114" s="24" t="s">
        <v>177</v>
      </c>
      <c r="BM114" s="24" t="s">
        <v>1568</v>
      </c>
    </row>
    <row r="115" spans="2:65" s="1" customFormat="1" ht="16.5" customHeight="1">
      <c r="B115" s="42"/>
      <c r="C115" s="184" t="s">
        <v>9</v>
      </c>
      <c r="D115" s="184" t="s">
        <v>147</v>
      </c>
      <c r="E115" s="185" t="s">
        <v>1569</v>
      </c>
      <c r="F115" s="186" t="s">
        <v>1570</v>
      </c>
      <c r="G115" s="187" t="s">
        <v>166</v>
      </c>
      <c r="H115" s="188">
        <v>0.5</v>
      </c>
      <c r="I115" s="189"/>
      <c r="J115" s="190">
        <f t="shared" si="10"/>
        <v>0</v>
      </c>
      <c r="K115" s="186" t="s">
        <v>1564</v>
      </c>
      <c r="L115" s="62"/>
      <c r="M115" s="191" t="s">
        <v>35</v>
      </c>
      <c r="N115" s="192" t="s">
        <v>50</v>
      </c>
      <c r="O115" s="43"/>
      <c r="P115" s="193">
        <f t="shared" si="11"/>
        <v>0</v>
      </c>
      <c r="Q115" s="193">
        <v>1.2800000000000001E-3</v>
      </c>
      <c r="R115" s="193">
        <f t="shared" si="12"/>
        <v>6.4000000000000005E-4</v>
      </c>
      <c r="S115" s="193">
        <v>0</v>
      </c>
      <c r="T115" s="194">
        <f t="shared" si="13"/>
        <v>0</v>
      </c>
      <c r="AR115" s="24" t="s">
        <v>177</v>
      </c>
      <c r="AT115" s="24" t="s">
        <v>147</v>
      </c>
      <c r="AU115" s="24" t="s">
        <v>89</v>
      </c>
      <c r="AY115" s="24" t="s">
        <v>146</v>
      </c>
      <c r="BE115" s="195">
        <f t="shared" si="14"/>
        <v>0</v>
      </c>
      <c r="BF115" s="195">
        <f t="shared" si="15"/>
        <v>0</v>
      </c>
      <c r="BG115" s="195">
        <f t="shared" si="16"/>
        <v>0</v>
      </c>
      <c r="BH115" s="195">
        <f t="shared" si="17"/>
        <v>0</v>
      </c>
      <c r="BI115" s="195">
        <f t="shared" si="18"/>
        <v>0</v>
      </c>
      <c r="BJ115" s="24" t="s">
        <v>87</v>
      </c>
      <c r="BK115" s="195">
        <f t="shared" si="19"/>
        <v>0</v>
      </c>
      <c r="BL115" s="24" t="s">
        <v>177</v>
      </c>
      <c r="BM115" s="24" t="s">
        <v>1571</v>
      </c>
    </row>
    <row r="116" spans="2:65" s="1" customFormat="1" ht="16.5" customHeight="1">
      <c r="B116" s="42"/>
      <c r="C116" s="184" t="s">
        <v>192</v>
      </c>
      <c r="D116" s="184" t="s">
        <v>147</v>
      </c>
      <c r="E116" s="185" t="s">
        <v>1572</v>
      </c>
      <c r="F116" s="186" t="s">
        <v>1573</v>
      </c>
      <c r="G116" s="187" t="s">
        <v>166</v>
      </c>
      <c r="H116" s="188">
        <v>14</v>
      </c>
      <c r="I116" s="189"/>
      <c r="J116" s="190">
        <f t="shared" si="10"/>
        <v>0</v>
      </c>
      <c r="K116" s="186" t="s">
        <v>1564</v>
      </c>
      <c r="L116" s="62"/>
      <c r="M116" s="191" t="s">
        <v>35</v>
      </c>
      <c r="N116" s="192" t="s">
        <v>50</v>
      </c>
      <c r="O116" s="43"/>
      <c r="P116" s="193">
        <f t="shared" si="11"/>
        <v>0</v>
      </c>
      <c r="Q116" s="193">
        <v>1.6100000000000001E-3</v>
      </c>
      <c r="R116" s="193">
        <f t="shared" si="12"/>
        <v>2.2540000000000001E-2</v>
      </c>
      <c r="S116" s="193">
        <v>0</v>
      </c>
      <c r="T116" s="194">
        <f t="shared" si="13"/>
        <v>0</v>
      </c>
      <c r="AR116" s="24" t="s">
        <v>177</v>
      </c>
      <c r="AT116" s="24" t="s">
        <v>147</v>
      </c>
      <c r="AU116" s="24" t="s">
        <v>89</v>
      </c>
      <c r="AY116" s="24" t="s">
        <v>146</v>
      </c>
      <c r="BE116" s="195">
        <f t="shared" si="14"/>
        <v>0</v>
      </c>
      <c r="BF116" s="195">
        <f t="shared" si="15"/>
        <v>0</v>
      </c>
      <c r="BG116" s="195">
        <f t="shared" si="16"/>
        <v>0</v>
      </c>
      <c r="BH116" s="195">
        <f t="shared" si="17"/>
        <v>0</v>
      </c>
      <c r="BI116" s="195">
        <f t="shared" si="18"/>
        <v>0</v>
      </c>
      <c r="BJ116" s="24" t="s">
        <v>87</v>
      </c>
      <c r="BK116" s="195">
        <f t="shared" si="19"/>
        <v>0</v>
      </c>
      <c r="BL116" s="24" t="s">
        <v>177</v>
      </c>
      <c r="BM116" s="24" t="s">
        <v>1574</v>
      </c>
    </row>
    <row r="117" spans="2:65" s="1" customFormat="1" ht="25.5" customHeight="1">
      <c r="B117" s="42"/>
      <c r="C117" s="184" t="s">
        <v>401</v>
      </c>
      <c r="D117" s="184" t="s">
        <v>147</v>
      </c>
      <c r="E117" s="185" t="s">
        <v>1575</v>
      </c>
      <c r="F117" s="186" t="s">
        <v>1576</v>
      </c>
      <c r="G117" s="187" t="s">
        <v>404</v>
      </c>
      <c r="H117" s="188">
        <v>8</v>
      </c>
      <c r="I117" s="189"/>
      <c r="J117" s="190">
        <f t="shared" si="10"/>
        <v>0</v>
      </c>
      <c r="K117" s="186" t="s">
        <v>1577</v>
      </c>
      <c r="L117" s="62"/>
      <c r="M117" s="191" t="s">
        <v>35</v>
      </c>
      <c r="N117" s="192" t="s">
        <v>50</v>
      </c>
      <c r="O117" s="43"/>
      <c r="P117" s="193">
        <f t="shared" si="11"/>
        <v>0</v>
      </c>
      <c r="Q117" s="193">
        <v>1.0000000000000001E-5</v>
      </c>
      <c r="R117" s="193">
        <f t="shared" si="12"/>
        <v>8.0000000000000007E-5</v>
      </c>
      <c r="S117" s="193">
        <v>0</v>
      </c>
      <c r="T117" s="194">
        <f t="shared" si="13"/>
        <v>0</v>
      </c>
      <c r="AR117" s="24" t="s">
        <v>177</v>
      </c>
      <c r="AT117" s="24" t="s">
        <v>147</v>
      </c>
      <c r="AU117" s="24" t="s">
        <v>89</v>
      </c>
      <c r="AY117" s="24" t="s">
        <v>146</v>
      </c>
      <c r="BE117" s="195">
        <f t="shared" si="14"/>
        <v>0</v>
      </c>
      <c r="BF117" s="195">
        <f t="shared" si="15"/>
        <v>0</v>
      </c>
      <c r="BG117" s="195">
        <f t="shared" si="16"/>
        <v>0</v>
      </c>
      <c r="BH117" s="195">
        <f t="shared" si="17"/>
        <v>0</v>
      </c>
      <c r="BI117" s="195">
        <f t="shared" si="18"/>
        <v>0</v>
      </c>
      <c r="BJ117" s="24" t="s">
        <v>87</v>
      </c>
      <c r="BK117" s="195">
        <f t="shared" si="19"/>
        <v>0</v>
      </c>
      <c r="BL117" s="24" t="s">
        <v>177</v>
      </c>
      <c r="BM117" s="24" t="s">
        <v>1578</v>
      </c>
    </row>
    <row r="118" spans="2:65" s="1" customFormat="1" ht="25.5" customHeight="1">
      <c r="B118" s="42"/>
      <c r="C118" s="184" t="s">
        <v>195</v>
      </c>
      <c r="D118" s="184" t="s">
        <v>147</v>
      </c>
      <c r="E118" s="185" t="s">
        <v>1579</v>
      </c>
      <c r="F118" s="186" t="s">
        <v>1580</v>
      </c>
      <c r="G118" s="187" t="s">
        <v>404</v>
      </c>
      <c r="H118" s="188">
        <v>2</v>
      </c>
      <c r="I118" s="189"/>
      <c r="J118" s="190">
        <f t="shared" si="10"/>
        <v>0</v>
      </c>
      <c r="K118" s="186" t="s">
        <v>1564</v>
      </c>
      <c r="L118" s="62"/>
      <c r="M118" s="191" t="s">
        <v>35</v>
      </c>
      <c r="N118" s="192" t="s">
        <v>50</v>
      </c>
      <c r="O118" s="43"/>
      <c r="P118" s="193">
        <f t="shared" si="11"/>
        <v>0</v>
      </c>
      <c r="Q118" s="193">
        <v>6.0000000000000002E-5</v>
      </c>
      <c r="R118" s="193">
        <f t="shared" si="12"/>
        <v>1.2E-4</v>
      </c>
      <c r="S118" s="193">
        <v>0</v>
      </c>
      <c r="T118" s="194">
        <f t="shared" si="13"/>
        <v>0</v>
      </c>
      <c r="AR118" s="24" t="s">
        <v>177</v>
      </c>
      <c r="AT118" s="24" t="s">
        <v>147</v>
      </c>
      <c r="AU118" s="24" t="s">
        <v>89</v>
      </c>
      <c r="AY118" s="24" t="s">
        <v>146</v>
      </c>
      <c r="BE118" s="195">
        <f t="shared" si="14"/>
        <v>0</v>
      </c>
      <c r="BF118" s="195">
        <f t="shared" si="15"/>
        <v>0</v>
      </c>
      <c r="BG118" s="195">
        <f t="shared" si="16"/>
        <v>0</v>
      </c>
      <c r="BH118" s="195">
        <f t="shared" si="17"/>
        <v>0</v>
      </c>
      <c r="BI118" s="195">
        <f t="shared" si="18"/>
        <v>0</v>
      </c>
      <c r="BJ118" s="24" t="s">
        <v>87</v>
      </c>
      <c r="BK118" s="195">
        <f t="shared" si="19"/>
        <v>0</v>
      </c>
      <c r="BL118" s="24" t="s">
        <v>177</v>
      </c>
      <c r="BM118" s="24" t="s">
        <v>1581</v>
      </c>
    </row>
    <row r="119" spans="2:65" s="1" customFormat="1" ht="16.5" customHeight="1">
      <c r="B119" s="42"/>
      <c r="C119" s="184" t="s">
        <v>413</v>
      </c>
      <c r="D119" s="184" t="s">
        <v>147</v>
      </c>
      <c r="E119" s="185" t="s">
        <v>1582</v>
      </c>
      <c r="F119" s="186" t="s">
        <v>1583</v>
      </c>
      <c r="G119" s="187" t="s">
        <v>166</v>
      </c>
      <c r="H119" s="188">
        <v>27.5</v>
      </c>
      <c r="I119" s="189"/>
      <c r="J119" s="190">
        <f t="shared" si="10"/>
        <v>0</v>
      </c>
      <c r="K119" s="186" t="s">
        <v>1564</v>
      </c>
      <c r="L119" s="62"/>
      <c r="M119" s="191" t="s">
        <v>35</v>
      </c>
      <c r="N119" s="192" t="s">
        <v>50</v>
      </c>
      <c r="O119" s="43"/>
      <c r="P119" s="193">
        <f t="shared" si="11"/>
        <v>0</v>
      </c>
      <c r="Q119" s="193">
        <v>0</v>
      </c>
      <c r="R119" s="193">
        <f t="shared" si="12"/>
        <v>0</v>
      </c>
      <c r="S119" s="193">
        <v>0</v>
      </c>
      <c r="T119" s="194">
        <f t="shared" si="13"/>
        <v>0</v>
      </c>
      <c r="AR119" s="24" t="s">
        <v>177</v>
      </c>
      <c r="AT119" s="24" t="s">
        <v>147</v>
      </c>
      <c r="AU119" s="24" t="s">
        <v>89</v>
      </c>
      <c r="AY119" s="24" t="s">
        <v>146</v>
      </c>
      <c r="BE119" s="195">
        <f t="shared" si="14"/>
        <v>0</v>
      </c>
      <c r="BF119" s="195">
        <f t="shared" si="15"/>
        <v>0</v>
      </c>
      <c r="BG119" s="195">
        <f t="shared" si="16"/>
        <v>0</v>
      </c>
      <c r="BH119" s="195">
        <f t="shared" si="17"/>
        <v>0</v>
      </c>
      <c r="BI119" s="195">
        <f t="shared" si="18"/>
        <v>0</v>
      </c>
      <c r="BJ119" s="24" t="s">
        <v>87</v>
      </c>
      <c r="BK119" s="195">
        <f t="shared" si="19"/>
        <v>0</v>
      </c>
      <c r="BL119" s="24" t="s">
        <v>177</v>
      </c>
      <c r="BM119" s="24" t="s">
        <v>1584</v>
      </c>
    </row>
    <row r="120" spans="2:65" s="9" customFormat="1" ht="29.85" customHeight="1">
      <c r="B120" s="170"/>
      <c r="C120" s="171"/>
      <c r="D120" s="172" t="s">
        <v>78</v>
      </c>
      <c r="E120" s="207" t="s">
        <v>1585</v>
      </c>
      <c r="F120" s="207" t="s">
        <v>1586</v>
      </c>
      <c r="G120" s="171"/>
      <c r="H120" s="171"/>
      <c r="I120" s="174"/>
      <c r="J120" s="208">
        <f>BK120</f>
        <v>0</v>
      </c>
      <c r="K120" s="171"/>
      <c r="L120" s="176"/>
      <c r="M120" s="177"/>
      <c r="N120" s="178"/>
      <c r="O120" s="178"/>
      <c r="P120" s="179">
        <f>SUM(P121:P135)</f>
        <v>0</v>
      </c>
      <c r="Q120" s="178"/>
      <c r="R120" s="179">
        <f>SUM(R121:R135)</f>
        <v>1.2879999999999999E-2</v>
      </c>
      <c r="S120" s="178"/>
      <c r="T120" s="180">
        <f>SUM(T121:T135)</f>
        <v>0</v>
      </c>
      <c r="AR120" s="181" t="s">
        <v>89</v>
      </c>
      <c r="AT120" s="182" t="s">
        <v>78</v>
      </c>
      <c r="AU120" s="182" t="s">
        <v>87</v>
      </c>
      <c r="AY120" s="181" t="s">
        <v>146</v>
      </c>
      <c r="BK120" s="183">
        <f>SUM(BK121:BK135)</f>
        <v>0</v>
      </c>
    </row>
    <row r="121" spans="2:65" s="1" customFormat="1" ht="25.5" customHeight="1">
      <c r="B121" s="42"/>
      <c r="C121" s="184" t="s">
        <v>201</v>
      </c>
      <c r="D121" s="184" t="s">
        <v>147</v>
      </c>
      <c r="E121" s="185" t="s">
        <v>1587</v>
      </c>
      <c r="F121" s="186" t="s">
        <v>1588</v>
      </c>
      <c r="G121" s="187" t="s">
        <v>404</v>
      </c>
      <c r="H121" s="188">
        <v>1</v>
      </c>
      <c r="I121" s="189"/>
      <c r="J121" s="190">
        <f t="shared" ref="J121:J135" si="20">ROUND(I121*H121,2)</f>
        <v>0</v>
      </c>
      <c r="K121" s="186" t="s">
        <v>35</v>
      </c>
      <c r="L121" s="62"/>
      <c r="M121" s="191" t="s">
        <v>35</v>
      </c>
      <c r="N121" s="192" t="s">
        <v>50</v>
      </c>
      <c r="O121" s="43"/>
      <c r="P121" s="193">
        <f t="shared" ref="P121:P135" si="21">O121*H121</f>
        <v>0</v>
      </c>
      <c r="Q121" s="193">
        <v>2.7E-4</v>
      </c>
      <c r="R121" s="193">
        <f t="shared" ref="R121:R135" si="22">Q121*H121</f>
        <v>2.7E-4</v>
      </c>
      <c r="S121" s="193">
        <v>0</v>
      </c>
      <c r="T121" s="194">
        <f t="shared" ref="T121:T135" si="23">S121*H121</f>
        <v>0</v>
      </c>
      <c r="AR121" s="24" t="s">
        <v>177</v>
      </c>
      <c r="AT121" s="24" t="s">
        <v>147</v>
      </c>
      <c r="AU121" s="24" t="s">
        <v>89</v>
      </c>
      <c r="AY121" s="24" t="s">
        <v>146</v>
      </c>
      <c r="BE121" s="195">
        <f t="shared" ref="BE121:BE135" si="24">IF(N121="základní",J121,0)</f>
        <v>0</v>
      </c>
      <c r="BF121" s="195">
        <f t="shared" ref="BF121:BF135" si="25">IF(N121="snížená",J121,0)</f>
        <v>0</v>
      </c>
      <c r="BG121" s="195">
        <f t="shared" ref="BG121:BG135" si="26">IF(N121="zákl. přenesená",J121,0)</f>
        <v>0</v>
      </c>
      <c r="BH121" s="195">
        <f t="shared" ref="BH121:BH135" si="27">IF(N121="sníž. přenesená",J121,0)</f>
        <v>0</v>
      </c>
      <c r="BI121" s="195">
        <f t="shared" ref="BI121:BI135" si="28">IF(N121="nulová",J121,0)</f>
        <v>0</v>
      </c>
      <c r="BJ121" s="24" t="s">
        <v>87</v>
      </c>
      <c r="BK121" s="195">
        <f t="shared" ref="BK121:BK135" si="29">ROUND(I121*H121,2)</f>
        <v>0</v>
      </c>
      <c r="BL121" s="24" t="s">
        <v>177</v>
      </c>
      <c r="BM121" s="24" t="s">
        <v>1589</v>
      </c>
    </row>
    <row r="122" spans="2:65" s="1" customFormat="1" ht="25.5" customHeight="1">
      <c r="B122" s="42"/>
      <c r="C122" s="184" t="s">
        <v>422</v>
      </c>
      <c r="D122" s="184" t="s">
        <v>147</v>
      </c>
      <c r="E122" s="185" t="s">
        <v>1590</v>
      </c>
      <c r="F122" s="186" t="s">
        <v>1591</v>
      </c>
      <c r="G122" s="187" t="s">
        <v>404</v>
      </c>
      <c r="H122" s="188">
        <v>1</v>
      </c>
      <c r="I122" s="189"/>
      <c r="J122" s="190">
        <f t="shared" si="20"/>
        <v>0</v>
      </c>
      <c r="K122" s="186" t="s">
        <v>35</v>
      </c>
      <c r="L122" s="62"/>
      <c r="M122" s="191" t="s">
        <v>35</v>
      </c>
      <c r="N122" s="192" t="s">
        <v>50</v>
      </c>
      <c r="O122" s="43"/>
      <c r="P122" s="193">
        <f t="shared" si="21"/>
        <v>0</v>
      </c>
      <c r="Q122" s="193">
        <v>2.7E-4</v>
      </c>
      <c r="R122" s="193">
        <f t="shared" si="22"/>
        <v>2.7E-4</v>
      </c>
      <c r="S122" s="193">
        <v>0</v>
      </c>
      <c r="T122" s="194">
        <f t="shared" si="23"/>
        <v>0</v>
      </c>
      <c r="AR122" s="24" t="s">
        <v>177</v>
      </c>
      <c r="AT122" s="24" t="s">
        <v>147</v>
      </c>
      <c r="AU122" s="24" t="s">
        <v>89</v>
      </c>
      <c r="AY122" s="24" t="s">
        <v>146</v>
      </c>
      <c r="BE122" s="195">
        <f t="shared" si="24"/>
        <v>0</v>
      </c>
      <c r="BF122" s="195">
        <f t="shared" si="25"/>
        <v>0</v>
      </c>
      <c r="BG122" s="195">
        <f t="shared" si="26"/>
        <v>0</v>
      </c>
      <c r="BH122" s="195">
        <f t="shared" si="27"/>
        <v>0</v>
      </c>
      <c r="BI122" s="195">
        <f t="shared" si="28"/>
        <v>0</v>
      </c>
      <c r="BJ122" s="24" t="s">
        <v>87</v>
      </c>
      <c r="BK122" s="195">
        <f t="shared" si="29"/>
        <v>0</v>
      </c>
      <c r="BL122" s="24" t="s">
        <v>177</v>
      </c>
      <c r="BM122" s="24" t="s">
        <v>1592</v>
      </c>
    </row>
    <row r="123" spans="2:65" s="1" customFormat="1" ht="25.5" customHeight="1">
      <c r="B123" s="42"/>
      <c r="C123" s="184" t="s">
        <v>204</v>
      </c>
      <c r="D123" s="184" t="s">
        <v>147</v>
      </c>
      <c r="E123" s="185" t="s">
        <v>1593</v>
      </c>
      <c r="F123" s="186" t="s">
        <v>1594</v>
      </c>
      <c r="G123" s="187" t="s">
        <v>404</v>
      </c>
      <c r="H123" s="188">
        <v>1</v>
      </c>
      <c r="I123" s="189"/>
      <c r="J123" s="190">
        <f t="shared" si="20"/>
        <v>0</v>
      </c>
      <c r="K123" s="186" t="s">
        <v>35</v>
      </c>
      <c r="L123" s="62"/>
      <c r="M123" s="191" t="s">
        <v>35</v>
      </c>
      <c r="N123" s="192" t="s">
        <v>50</v>
      </c>
      <c r="O123" s="43"/>
      <c r="P123" s="193">
        <f t="shared" si="21"/>
        <v>0</v>
      </c>
      <c r="Q123" s="193">
        <v>1.8000000000000001E-4</v>
      </c>
      <c r="R123" s="193">
        <f t="shared" si="22"/>
        <v>1.8000000000000001E-4</v>
      </c>
      <c r="S123" s="193">
        <v>0</v>
      </c>
      <c r="T123" s="194">
        <f t="shared" si="23"/>
        <v>0</v>
      </c>
      <c r="AR123" s="24" t="s">
        <v>177</v>
      </c>
      <c r="AT123" s="24" t="s">
        <v>147</v>
      </c>
      <c r="AU123" s="24" t="s">
        <v>89</v>
      </c>
      <c r="AY123" s="24" t="s">
        <v>146</v>
      </c>
      <c r="BE123" s="195">
        <f t="shared" si="24"/>
        <v>0</v>
      </c>
      <c r="BF123" s="195">
        <f t="shared" si="25"/>
        <v>0</v>
      </c>
      <c r="BG123" s="195">
        <f t="shared" si="26"/>
        <v>0</v>
      </c>
      <c r="BH123" s="195">
        <f t="shared" si="27"/>
        <v>0</v>
      </c>
      <c r="BI123" s="195">
        <f t="shared" si="28"/>
        <v>0</v>
      </c>
      <c r="BJ123" s="24" t="s">
        <v>87</v>
      </c>
      <c r="BK123" s="195">
        <f t="shared" si="29"/>
        <v>0</v>
      </c>
      <c r="BL123" s="24" t="s">
        <v>177</v>
      </c>
      <c r="BM123" s="24" t="s">
        <v>1595</v>
      </c>
    </row>
    <row r="124" spans="2:65" s="1" customFormat="1" ht="38.25" customHeight="1">
      <c r="B124" s="42"/>
      <c r="C124" s="184" t="s">
        <v>430</v>
      </c>
      <c r="D124" s="184" t="s">
        <v>147</v>
      </c>
      <c r="E124" s="185" t="s">
        <v>1596</v>
      </c>
      <c r="F124" s="186" t="s">
        <v>1597</v>
      </c>
      <c r="G124" s="187" t="s">
        <v>404</v>
      </c>
      <c r="H124" s="188">
        <v>2</v>
      </c>
      <c r="I124" s="189"/>
      <c r="J124" s="190">
        <f t="shared" si="20"/>
        <v>0</v>
      </c>
      <c r="K124" s="186" t="s">
        <v>35</v>
      </c>
      <c r="L124" s="62"/>
      <c r="M124" s="191" t="s">
        <v>35</v>
      </c>
      <c r="N124" s="192" t="s">
        <v>50</v>
      </c>
      <c r="O124" s="43"/>
      <c r="P124" s="193">
        <f t="shared" si="21"/>
        <v>0</v>
      </c>
      <c r="Q124" s="193">
        <v>2.9E-4</v>
      </c>
      <c r="R124" s="193">
        <f t="shared" si="22"/>
        <v>5.8E-4</v>
      </c>
      <c r="S124" s="193">
        <v>0</v>
      </c>
      <c r="T124" s="194">
        <f t="shared" si="23"/>
        <v>0</v>
      </c>
      <c r="AR124" s="24" t="s">
        <v>177</v>
      </c>
      <c r="AT124" s="24" t="s">
        <v>147</v>
      </c>
      <c r="AU124" s="24" t="s">
        <v>89</v>
      </c>
      <c r="AY124" s="24" t="s">
        <v>146</v>
      </c>
      <c r="BE124" s="195">
        <f t="shared" si="24"/>
        <v>0</v>
      </c>
      <c r="BF124" s="195">
        <f t="shared" si="25"/>
        <v>0</v>
      </c>
      <c r="BG124" s="195">
        <f t="shared" si="26"/>
        <v>0</v>
      </c>
      <c r="BH124" s="195">
        <f t="shared" si="27"/>
        <v>0</v>
      </c>
      <c r="BI124" s="195">
        <f t="shared" si="28"/>
        <v>0</v>
      </c>
      <c r="BJ124" s="24" t="s">
        <v>87</v>
      </c>
      <c r="BK124" s="195">
        <f t="shared" si="29"/>
        <v>0</v>
      </c>
      <c r="BL124" s="24" t="s">
        <v>177</v>
      </c>
      <c r="BM124" s="24" t="s">
        <v>1598</v>
      </c>
    </row>
    <row r="125" spans="2:65" s="1" customFormat="1" ht="25.5" customHeight="1">
      <c r="B125" s="42"/>
      <c r="C125" s="184" t="s">
        <v>208</v>
      </c>
      <c r="D125" s="184" t="s">
        <v>147</v>
      </c>
      <c r="E125" s="185" t="s">
        <v>1599</v>
      </c>
      <c r="F125" s="186" t="s">
        <v>1600</v>
      </c>
      <c r="G125" s="187" t="s">
        <v>404</v>
      </c>
      <c r="H125" s="188">
        <v>1</v>
      </c>
      <c r="I125" s="189"/>
      <c r="J125" s="190">
        <f t="shared" si="20"/>
        <v>0</v>
      </c>
      <c r="K125" s="186" t="s">
        <v>35</v>
      </c>
      <c r="L125" s="62"/>
      <c r="M125" s="191" t="s">
        <v>35</v>
      </c>
      <c r="N125" s="192" t="s">
        <v>50</v>
      </c>
      <c r="O125" s="43"/>
      <c r="P125" s="193">
        <f t="shared" si="21"/>
        <v>0</v>
      </c>
      <c r="Q125" s="193">
        <v>2.5000000000000001E-4</v>
      </c>
      <c r="R125" s="193">
        <f t="shared" si="22"/>
        <v>2.5000000000000001E-4</v>
      </c>
      <c r="S125" s="193">
        <v>0</v>
      </c>
      <c r="T125" s="194">
        <f t="shared" si="23"/>
        <v>0</v>
      </c>
      <c r="AR125" s="24" t="s">
        <v>177</v>
      </c>
      <c r="AT125" s="24" t="s">
        <v>147</v>
      </c>
      <c r="AU125" s="24" t="s">
        <v>89</v>
      </c>
      <c r="AY125" s="24" t="s">
        <v>146</v>
      </c>
      <c r="BE125" s="195">
        <f t="shared" si="24"/>
        <v>0</v>
      </c>
      <c r="BF125" s="195">
        <f t="shared" si="25"/>
        <v>0</v>
      </c>
      <c r="BG125" s="195">
        <f t="shared" si="26"/>
        <v>0</v>
      </c>
      <c r="BH125" s="195">
        <f t="shared" si="27"/>
        <v>0</v>
      </c>
      <c r="BI125" s="195">
        <f t="shared" si="28"/>
        <v>0</v>
      </c>
      <c r="BJ125" s="24" t="s">
        <v>87</v>
      </c>
      <c r="BK125" s="195">
        <f t="shared" si="29"/>
        <v>0</v>
      </c>
      <c r="BL125" s="24" t="s">
        <v>177</v>
      </c>
      <c r="BM125" s="24" t="s">
        <v>1601</v>
      </c>
    </row>
    <row r="126" spans="2:65" s="1" customFormat="1" ht="16.5" customHeight="1">
      <c r="B126" s="42"/>
      <c r="C126" s="184" t="s">
        <v>438</v>
      </c>
      <c r="D126" s="184" t="s">
        <v>147</v>
      </c>
      <c r="E126" s="185" t="s">
        <v>1602</v>
      </c>
      <c r="F126" s="186" t="s">
        <v>1603</v>
      </c>
      <c r="G126" s="187" t="s">
        <v>404</v>
      </c>
      <c r="H126" s="188">
        <v>2</v>
      </c>
      <c r="I126" s="189"/>
      <c r="J126" s="190">
        <f t="shared" si="20"/>
        <v>0</v>
      </c>
      <c r="K126" s="186" t="s">
        <v>35</v>
      </c>
      <c r="L126" s="62"/>
      <c r="M126" s="191" t="s">
        <v>35</v>
      </c>
      <c r="N126" s="192" t="s">
        <v>50</v>
      </c>
      <c r="O126" s="43"/>
      <c r="P126" s="193">
        <f t="shared" si="21"/>
        <v>0</v>
      </c>
      <c r="Q126" s="193">
        <v>4.0999999999999999E-4</v>
      </c>
      <c r="R126" s="193">
        <f t="shared" si="22"/>
        <v>8.1999999999999998E-4</v>
      </c>
      <c r="S126" s="193">
        <v>0</v>
      </c>
      <c r="T126" s="194">
        <f t="shared" si="23"/>
        <v>0</v>
      </c>
      <c r="AR126" s="24" t="s">
        <v>177</v>
      </c>
      <c r="AT126" s="24" t="s">
        <v>147</v>
      </c>
      <c r="AU126" s="24" t="s">
        <v>89</v>
      </c>
      <c r="AY126" s="24" t="s">
        <v>146</v>
      </c>
      <c r="BE126" s="195">
        <f t="shared" si="24"/>
        <v>0</v>
      </c>
      <c r="BF126" s="195">
        <f t="shared" si="25"/>
        <v>0</v>
      </c>
      <c r="BG126" s="195">
        <f t="shared" si="26"/>
        <v>0</v>
      </c>
      <c r="BH126" s="195">
        <f t="shared" si="27"/>
        <v>0</v>
      </c>
      <c r="BI126" s="195">
        <f t="shared" si="28"/>
        <v>0</v>
      </c>
      <c r="BJ126" s="24" t="s">
        <v>87</v>
      </c>
      <c r="BK126" s="195">
        <f t="shared" si="29"/>
        <v>0</v>
      </c>
      <c r="BL126" s="24" t="s">
        <v>177</v>
      </c>
      <c r="BM126" s="24" t="s">
        <v>1604</v>
      </c>
    </row>
    <row r="127" spans="2:65" s="1" customFormat="1" ht="25.5" customHeight="1">
      <c r="B127" s="42"/>
      <c r="C127" s="184" t="s">
        <v>211</v>
      </c>
      <c r="D127" s="184" t="s">
        <v>147</v>
      </c>
      <c r="E127" s="185" t="s">
        <v>1605</v>
      </c>
      <c r="F127" s="186" t="s">
        <v>1606</v>
      </c>
      <c r="G127" s="187" t="s">
        <v>404</v>
      </c>
      <c r="H127" s="188">
        <v>2</v>
      </c>
      <c r="I127" s="189"/>
      <c r="J127" s="190">
        <f t="shared" si="20"/>
        <v>0</v>
      </c>
      <c r="K127" s="186" t="s">
        <v>35</v>
      </c>
      <c r="L127" s="62"/>
      <c r="M127" s="191" t="s">
        <v>35</v>
      </c>
      <c r="N127" s="192" t="s">
        <v>50</v>
      </c>
      <c r="O127" s="43"/>
      <c r="P127" s="193">
        <f t="shared" si="21"/>
        <v>0</v>
      </c>
      <c r="Q127" s="193">
        <v>2.5999999999999998E-4</v>
      </c>
      <c r="R127" s="193">
        <f t="shared" si="22"/>
        <v>5.1999999999999995E-4</v>
      </c>
      <c r="S127" s="193">
        <v>0</v>
      </c>
      <c r="T127" s="194">
        <f t="shared" si="23"/>
        <v>0</v>
      </c>
      <c r="AR127" s="24" t="s">
        <v>177</v>
      </c>
      <c r="AT127" s="24" t="s">
        <v>147</v>
      </c>
      <c r="AU127" s="24" t="s">
        <v>89</v>
      </c>
      <c r="AY127" s="24" t="s">
        <v>146</v>
      </c>
      <c r="BE127" s="195">
        <f t="shared" si="24"/>
        <v>0</v>
      </c>
      <c r="BF127" s="195">
        <f t="shared" si="25"/>
        <v>0</v>
      </c>
      <c r="BG127" s="195">
        <f t="shared" si="26"/>
        <v>0</v>
      </c>
      <c r="BH127" s="195">
        <f t="shared" si="27"/>
        <v>0</v>
      </c>
      <c r="BI127" s="195">
        <f t="shared" si="28"/>
        <v>0</v>
      </c>
      <c r="BJ127" s="24" t="s">
        <v>87</v>
      </c>
      <c r="BK127" s="195">
        <f t="shared" si="29"/>
        <v>0</v>
      </c>
      <c r="BL127" s="24" t="s">
        <v>177</v>
      </c>
      <c r="BM127" s="24" t="s">
        <v>1607</v>
      </c>
    </row>
    <row r="128" spans="2:65" s="1" customFormat="1" ht="16.5" customHeight="1">
      <c r="B128" s="42"/>
      <c r="C128" s="184" t="s">
        <v>451</v>
      </c>
      <c r="D128" s="184" t="s">
        <v>147</v>
      </c>
      <c r="E128" s="185" t="s">
        <v>1608</v>
      </c>
      <c r="F128" s="186" t="s">
        <v>1609</v>
      </c>
      <c r="G128" s="187" t="s">
        <v>404</v>
      </c>
      <c r="H128" s="188">
        <v>3</v>
      </c>
      <c r="I128" s="189"/>
      <c r="J128" s="190">
        <f t="shared" si="20"/>
        <v>0</v>
      </c>
      <c r="K128" s="186" t="s">
        <v>1564</v>
      </c>
      <c r="L128" s="62"/>
      <c r="M128" s="191" t="s">
        <v>35</v>
      </c>
      <c r="N128" s="192" t="s">
        <v>50</v>
      </c>
      <c r="O128" s="43"/>
      <c r="P128" s="193">
        <f t="shared" si="21"/>
        <v>0</v>
      </c>
      <c r="Q128" s="193">
        <v>2.2000000000000001E-4</v>
      </c>
      <c r="R128" s="193">
        <f t="shared" si="22"/>
        <v>6.6E-4</v>
      </c>
      <c r="S128" s="193">
        <v>0</v>
      </c>
      <c r="T128" s="194">
        <f t="shared" si="23"/>
        <v>0</v>
      </c>
      <c r="AR128" s="24" t="s">
        <v>177</v>
      </c>
      <c r="AT128" s="24" t="s">
        <v>147</v>
      </c>
      <c r="AU128" s="24" t="s">
        <v>89</v>
      </c>
      <c r="AY128" s="24" t="s">
        <v>146</v>
      </c>
      <c r="BE128" s="195">
        <f t="shared" si="24"/>
        <v>0</v>
      </c>
      <c r="BF128" s="195">
        <f t="shared" si="25"/>
        <v>0</v>
      </c>
      <c r="BG128" s="195">
        <f t="shared" si="26"/>
        <v>0</v>
      </c>
      <c r="BH128" s="195">
        <f t="shared" si="27"/>
        <v>0</v>
      </c>
      <c r="BI128" s="195">
        <f t="shared" si="28"/>
        <v>0</v>
      </c>
      <c r="BJ128" s="24" t="s">
        <v>87</v>
      </c>
      <c r="BK128" s="195">
        <f t="shared" si="29"/>
        <v>0</v>
      </c>
      <c r="BL128" s="24" t="s">
        <v>177</v>
      </c>
      <c r="BM128" s="24" t="s">
        <v>1610</v>
      </c>
    </row>
    <row r="129" spans="2:65" s="1" customFormat="1" ht="16.5" customHeight="1">
      <c r="B129" s="42"/>
      <c r="C129" s="184" t="s">
        <v>217</v>
      </c>
      <c r="D129" s="184" t="s">
        <v>147</v>
      </c>
      <c r="E129" s="185" t="s">
        <v>1611</v>
      </c>
      <c r="F129" s="186" t="s">
        <v>1612</v>
      </c>
      <c r="G129" s="187" t="s">
        <v>404</v>
      </c>
      <c r="H129" s="188">
        <v>1</v>
      </c>
      <c r="I129" s="189"/>
      <c r="J129" s="190">
        <f t="shared" si="20"/>
        <v>0</v>
      </c>
      <c r="K129" s="186" t="s">
        <v>1564</v>
      </c>
      <c r="L129" s="62"/>
      <c r="M129" s="191" t="s">
        <v>35</v>
      </c>
      <c r="N129" s="192" t="s">
        <v>50</v>
      </c>
      <c r="O129" s="43"/>
      <c r="P129" s="193">
        <f t="shared" si="21"/>
        <v>0</v>
      </c>
      <c r="Q129" s="193">
        <v>1.9000000000000001E-4</v>
      </c>
      <c r="R129" s="193">
        <f t="shared" si="22"/>
        <v>1.9000000000000001E-4</v>
      </c>
      <c r="S129" s="193">
        <v>0</v>
      </c>
      <c r="T129" s="194">
        <f t="shared" si="23"/>
        <v>0</v>
      </c>
      <c r="AR129" s="24" t="s">
        <v>177</v>
      </c>
      <c r="AT129" s="24" t="s">
        <v>147</v>
      </c>
      <c r="AU129" s="24" t="s">
        <v>89</v>
      </c>
      <c r="AY129" s="24" t="s">
        <v>146</v>
      </c>
      <c r="BE129" s="195">
        <f t="shared" si="24"/>
        <v>0</v>
      </c>
      <c r="BF129" s="195">
        <f t="shared" si="25"/>
        <v>0</v>
      </c>
      <c r="BG129" s="195">
        <f t="shared" si="26"/>
        <v>0</v>
      </c>
      <c r="BH129" s="195">
        <f t="shared" si="27"/>
        <v>0</v>
      </c>
      <c r="BI129" s="195">
        <f t="shared" si="28"/>
        <v>0</v>
      </c>
      <c r="BJ129" s="24" t="s">
        <v>87</v>
      </c>
      <c r="BK129" s="195">
        <f t="shared" si="29"/>
        <v>0</v>
      </c>
      <c r="BL129" s="24" t="s">
        <v>177</v>
      </c>
      <c r="BM129" s="24" t="s">
        <v>1613</v>
      </c>
    </row>
    <row r="130" spans="2:65" s="1" customFormat="1" ht="16.5" customHeight="1">
      <c r="B130" s="42"/>
      <c r="C130" s="184" t="s">
        <v>462</v>
      </c>
      <c r="D130" s="184" t="s">
        <v>147</v>
      </c>
      <c r="E130" s="185" t="s">
        <v>1614</v>
      </c>
      <c r="F130" s="186" t="s">
        <v>1615</v>
      </c>
      <c r="G130" s="187" t="s">
        <v>404</v>
      </c>
      <c r="H130" s="188">
        <v>1</v>
      </c>
      <c r="I130" s="189"/>
      <c r="J130" s="190">
        <f t="shared" si="20"/>
        <v>0</v>
      </c>
      <c r="K130" s="186" t="s">
        <v>1564</v>
      </c>
      <c r="L130" s="62"/>
      <c r="M130" s="191" t="s">
        <v>35</v>
      </c>
      <c r="N130" s="192" t="s">
        <v>50</v>
      </c>
      <c r="O130" s="43"/>
      <c r="P130" s="193">
        <f t="shared" si="21"/>
        <v>0</v>
      </c>
      <c r="Q130" s="193">
        <v>1.24E-3</v>
      </c>
      <c r="R130" s="193">
        <f t="shared" si="22"/>
        <v>1.24E-3</v>
      </c>
      <c r="S130" s="193">
        <v>0</v>
      </c>
      <c r="T130" s="194">
        <f t="shared" si="23"/>
        <v>0</v>
      </c>
      <c r="AR130" s="24" t="s">
        <v>177</v>
      </c>
      <c r="AT130" s="24" t="s">
        <v>147</v>
      </c>
      <c r="AU130" s="24" t="s">
        <v>89</v>
      </c>
      <c r="AY130" s="24" t="s">
        <v>146</v>
      </c>
      <c r="BE130" s="195">
        <f t="shared" si="24"/>
        <v>0</v>
      </c>
      <c r="BF130" s="195">
        <f t="shared" si="25"/>
        <v>0</v>
      </c>
      <c r="BG130" s="195">
        <f t="shared" si="26"/>
        <v>0</v>
      </c>
      <c r="BH130" s="195">
        <f t="shared" si="27"/>
        <v>0</v>
      </c>
      <c r="BI130" s="195">
        <f t="shared" si="28"/>
        <v>0</v>
      </c>
      <c r="BJ130" s="24" t="s">
        <v>87</v>
      </c>
      <c r="BK130" s="195">
        <f t="shared" si="29"/>
        <v>0</v>
      </c>
      <c r="BL130" s="24" t="s">
        <v>177</v>
      </c>
      <c r="BM130" s="24" t="s">
        <v>1616</v>
      </c>
    </row>
    <row r="131" spans="2:65" s="1" customFormat="1" ht="25.5" customHeight="1">
      <c r="B131" s="42"/>
      <c r="C131" s="184" t="s">
        <v>220</v>
      </c>
      <c r="D131" s="184" t="s">
        <v>147</v>
      </c>
      <c r="E131" s="185" t="s">
        <v>1617</v>
      </c>
      <c r="F131" s="186" t="s">
        <v>1618</v>
      </c>
      <c r="G131" s="187" t="s">
        <v>404</v>
      </c>
      <c r="H131" s="188">
        <v>1</v>
      </c>
      <c r="I131" s="189"/>
      <c r="J131" s="190">
        <f t="shared" si="20"/>
        <v>0</v>
      </c>
      <c r="K131" s="186" t="s">
        <v>1564</v>
      </c>
      <c r="L131" s="62"/>
      <c r="M131" s="191" t="s">
        <v>35</v>
      </c>
      <c r="N131" s="192" t="s">
        <v>50</v>
      </c>
      <c r="O131" s="43"/>
      <c r="P131" s="193">
        <f t="shared" si="21"/>
        <v>0</v>
      </c>
      <c r="Q131" s="193">
        <v>2.3000000000000001E-4</v>
      </c>
      <c r="R131" s="193">
        <f t="shared" si="22"/>
        <v>2.3000000000000001E-4</v>
      </c>
      <c r="S131" s="193">
        <v>0</v>
      </c>
      <c r="T131" s="194">
        <f t="shared" si="23"/>
        <v>0</v>
      </c>
      <c r="AR131" s="24" t="s">
        <v>177</v>
      </c>
      <c r="AT131" s="24" t="s">
        <v>147</v>
      </c>
      <c r="AU131" s="24" t="s">
        <v>89</v>
      </c>
      <c r="AY131" s="24" t="s">
        <v>146</v>
      </c>
      <c r="BE131" s="195">
        <f t="shared" si="24"/>
        <v>0</v>
      </c>
      <c r="BF131" s="195">
        <f t="shared" si="25"/>
        <v>0</v>
      </c>
      <c r="BG131" s="195">
        <f t="shared" si="26"/>
        <v>0</v>
      </c>
      <c r="BH131" s="195">
        <f t="shared" si="27"/>
        <v>0</v>
      </c>
      <c r="BI131" s="195">
        <f t="shared" si="28"/>
        <v>0</v>
      </c>
      <c r="BJ131" s="24" t="s">
        <v>87</v>
      </c>
      <c r="BK131" s="195">
        <f t="shared" si="29"/>
        <v>0</v>
      </c>
      <c r="BL131" s="24" t="s">
        <v>177</v>
      </c>
      <c r="BM131" s="24" t="s">
        <v>1619</v>
      </c>
    </row>
    <row r="132" spans="2:65" s="1" customFormat="1" ht="25.5" customHeight="1">
      <c r="B132" s="42"/>
      <c r="C132" s="184" t="s">
        <v>470</v>
      </c>
      <c r="D132" s="184" t="s">
        <v>147</v>
      </c>
      <c r="E132" s="185" t="s">
        <v>1620</v>
      </c>
      <c r="F132" s="186" t="s">
        <v>1621</v>
      </c>
      <c r="G132" s="187" t="s">
        <v>404</v>
      </c>
      <c r="H132" s="188">
        <v>1</v>
      </c>
      <c r="I132" s="189"/>
      <c r="J132" s="190">
        <f t="shared" si="20"/>
        <v>0</v>
      </c>
      <c r="K132" s="186" t="s">
        <v>1564</v>
      </c>
      <c r="L132" s="62"/>
      <c r="M132" s="191" t="s">
        <v>35</v>
      </c>
      <c r="N132" s="192" t="s">
        <v>50</v>
      </c>
      <c r="O132" s="43"/>
      <c r="P132" s="193">
        <f t="shared" si="21"/>
        <v>0</v>
      </c>
      <c r="Q132" s="193">
        <v>3.5E-4</v>
      </c>
      <c r="R132" s="193">
        <f t="shared" si="22"/>
        <v>3.5E-4</v>
      </c>
      <c r="S132" s="193">
        <v>0</v>
      </c>
      <c r="T132" s="194">
        <f t="shared" si="23"/>
        <v>0</v>
      </c>
      <c r="AR132" s="24" t="s">
        <v>177</v>
      </c>
      <c r="AT132" s="24" t="s">
        <v>147</v>
      </c>
      <c r="AU132" s="24" t="s">
        <v>89</v>
      </c>
      <c r="AY132" s="24" t="s">
        <v>146</v>
      </c>
      <c r="BE132" s="195">
        <f t="shared" si="24"/>
        <v>0</v>
      </c>
      <c r="BF132" s="195">
        <f t="shared" si="25"/>
        <v>0</v>
      </c>
      <c r="BG132" s="195">
        <f t="shared" si="26"/>
        <v>0</v>
      </c>
      <c r="BH132" s="195">
        <f t="shared" si="27"/>
        <v>0</v>
      </c>
      <c r="BI132" s="195">
        <f t="shared" si="28"/>
        <v>0</v>
      </c>
      <c r="BJ132" s="24" t="s">
        <v>87</v>
      </c>
      <c r="BK132" s="195">
        <f t="shared" si="29"/>
        <v>0</v>
      </c>
      <c r="BL132" s="24" t="s">
        <v>177</v>
      </c>
      <c r="BM132" s="24" t="s">
        <v>1622</v>
      </c>
    </row>
    <row r="133" spans="2:65" s="1" customFormat="1" ht="25.5" customHeight="1">
      <c r="B133" s="42"/>
      <c r="C133" s="184" t="s">
        <v>224</v>
      </c>
      <c r="D133" s="184" t="s">
        <v>147</v>
      </c>
      <c r="E133" s="185" t="s">
        <v>1623</v>
      </c>
      <c r="F133" s="186" t="s">
        <v>1624</v>
      </c>
      <c r="G133" s="187" t="s">
        <v>404</v>
      </c>
      <c r="H133" s="188">
        <v>2</v>
      </c>
      <c r="I133" s="189"/>
      <c r="J133" s="190">
        <f t="shared" si="20"/>
        <v>0</v>
      </c>
      <c r="K133" s="186" t="s">
        <v>1564</v>
      </c>
      <c r="L133" s="62"/>
      <c r="M133" s="191" t="s">
        <v>35</v>
      </c>
      <c r="N133" s="192" t="s">
        <v>50</v>
      </c>
      <c r="O133" s="43"/>
      <c r="P133" s="193">
        <f t="shared" si="21"/>
        <v>0</v>
      </c>
      <c r="Q133" s="193">
        <v>7.6000000000000004E-4</v>
      </c>
      <c r="R133" s="193">
        <f t="shared" si="22"/>
        <v>1.5200000000000001E-3</v>
      </c>
      <c r="S133" s="193">
        <v>0</v>
      </c>
      <c r="T133" s="194">
        <f t="shared" si="23"/>
        <v>0</v>
      </c>
      <c r="AR133" s="24" t="s">
        <v>177</v>
      </c>
      <c r="AT133" s="24" t="s">
        <v>147</v>
      </c>
      <c r="AU133" s="24" t="s">
        <v>89</v>
      </c>
      <c r="AY133" s="24" t="s">
        <v>146</v>
      </c>
      <c r="BE133" s="195">
        <f t="shared" si="24"/>
        <v>0</v>
      </c>
      <c r="BF133" s="195">
        <f t="shared" si="25"/>
        <v>0</v>
      </c>
      <c r="BG133" s="195">
        <f t="shared" si="26"/>
        <v>0</v>
      </c>
      <c r="BH133" s="195">
        <f t="shared" si="27"/>
        <v>0</v>
      </c>
      <c r="BI133" s="195">
        <f t="shared" si="28"/>
        <v>0</v>
      </c>
      <c r="BJ133" s="24" t="s">
        <v>87</v>
      </c>
      <c r="BK133" s="195">
        <f t="shared" si="29"/>
        <v>0</v>
      </c>
      <c r="BL133" s="24" t="s">
        <v>177</v>
      </c>
      <c r="BM133" s="24" t="s">
        <v>1625</v>
      </c>
    </row>
    <row r="134" spans="2:65" s="1" customFormat="1" ht="25.5" customHeight="1">
      <c r="B134" s="42"/>
      <c r="C134" s="184" t="s">
        <v>479</v>
      </c>
      <c r="D134" s="184" t="s">
        <v>147</v>
      </c>
      <c r="E134" s="185" t="s">
        <v>1626</v>
      </c>
      <c r="F134" s="186" t="s">
        <v>1627</v>
      </c>
      <c r="G134" s="187" t="s">
        <v>404</v>
      </c>
      <c r="H134" s="188">
        <v>2</v>
      </c>
      <c r="I134" s="189"/>
      <c r="J134" s="190">
        <f t="shared" si="20"/>
        <v>0</v>
      </c>
      <c r="K134" s="186" t="s">
        <v>35</v>
      </c>
      <c r="L134" s="62"/>
      <c r="M134" s="191" t="s">
        <v>35</v>
      </c>
      <c r="N134" s="192" t="s">
        <v>50</v>
      </c>
      <c r="O134" s="43"/>
      <c r="P134" s="193">
        <f t="shared" si="21"/>
        <v>0</v>
      </c>
      <c r="Q134" s="193">
        <v>7.2000000000000005E-4</v>
      </c>
      <c r="R134" s="193">
        <f t="shared" si="22"/>
        <v>1.4400000000000001E-3</v>
      </c>
      <c r="S134" s="193">
        <v>0</v>
      </c>
      <c r="T134" s="194">
        <f t="shared" si="23"/>
        <v>0</v>
      </c>
      <c r="AR134" s="24" t="s">
        <v>177</v>
      </c>
      <c r="AT134" s="24" t="s">
        <v>147</v>
      </c>
      <c r="AU134" s="24" t="s">
        <v>89</v>
      </c>
      <c r="AY134" s="24" t="s">
        <v>146</v>
      </c>
      <c r="BE134" s="195">
        <f t="shared" si="24"/>
        <v>0</v>
      </c>
      <c r="BF134" s="195">
        <f t="shared" si="25"/>
        <v>0</v>
      </c>
      <c r="BG134" s="195">
        <f t="shared" si="26"/>
        <v>0</v>
      </c>
      <c r="BH134" s="195">
        <f t="shared" si="27"/>
        <v>0</v>
      </c>
      <c r="BI134" s="195">
        <f t="shared" si="28"/>
        <v>0</v>
      </c>
      <c r="BJ134" s="24" t="s">
        <v>87</v>
      </c>
      <c r="BK134" s="195">
        <f t="shared" si="29"/>
        <v>0</v>
      </c>
      <c r="BL134" s="24" t="s">
        <v>177</v>
      </c>
      <c r="BM134" s="24" t="s">
        <v>1628</v>
      </c>
    </row>
    <row r="135" spans="2:65" s="1" customFormat="1" ht="25.5" customHeight="1">
      <c r="B135" s="42"/>
      <c r="C135" s="184" t="s">
        <v>227</v>
      </c>
      <c r="D135" s="184" t="s">
        <v>147</v>
      </c>
      <c r="E135" s="185" t="s">
        <v>1629</v>
      </c>
      <c r="F135" s="186" t="s">
        <v>1630</v>
      </c>
      <c r="G135" s="187" t="s">
        <v>404</v>
      </c>
      <c r="H135" s="188">
        <v>2</v>
      </c>
      <c r="I135" s="189"/>
      <c r="J135" s="190">
        <f t="shared" si="20"/>
        <v>0</v>
      </c>
      <c r="K135" s="186" t="s">
        <v>35</v>
      </c>
      <c r="L135" s="62"/>
      <c r="M135" s="191" t="s">
        <v>35</v>
      </c>
      <c r="N135" s="192" t="s">
        <v>50</v>
      </c>
      <c r="O135" s="43"/>
      <c r="P135" s="193">
        <f t="shared" si="21"/>
        <v>0</v>
      </c>
      <c r="Q135" s="193">
        <v>2.1800000000000001E-3</v>
      </c>
      <c r="R135" s="193">
        <f t="shared" si="22"/>
        <v>4.3600000000000002E-3</v>
      </c>
      <c r="S135" s="193">
        <v>0</v>
      </c>
      <c r="T135" s="194">
        <f t="shared" si="23"/>
        <v>0</v>
      </c>
      <c r="AR135" s="24" t="s">
        <v>177</v>
      </c>
      <c r="AT135" s="24" t="s">
        <v>147</v>
      </c>
      <c r="AU135" s="24" t="s">
        <v>89</v>
      </c>
      <c r="AY135" s="24" t="s">
        <v>146</v>
      </c>
      <c r="BE135" s="195">
        <f t="shared" si="24"/>
        <v>0</v>
      </c>
      <c r="BF135" s="195">
        <f t="shared" si="25"/>
        <v>0</v>
      </c>
      <c r="BG135" s="195">
        <f t="shared" si="26"/>
        <v>0</v>
      </c>
      <c r="BH135" s="195">
        <f t="shared" si="27"/>
        <v>0</v>
      </c>
      <c r="BI135" s="195">
        <f t="shared" si="28"/>
        <v>0</v>
      </c>
      <c r="BJ135" s="24" t="s">
        <v>87</v>
      </c>
      <c r="BK135" s="195">
        <f t="shared" si="29"/>
        <v>0</v>
      </c>
      <c r="BL135" s="24" t="s">
        <v>177</v>
      </c>
      <c r="BM135" s="24" t="s">
        <v>1631</v>
      </c>
    </row>
    <row r="136" spans="2:65" s="9" customFormat="1" ht="29.85" customHeight="1">
      <c r="B136" s="170"/>
      <c r="C136" s="171"/>
      <c r="D136" s="172" t="s">
        <v>78</v>
      </c>
      <c r="E136" s="207" t="s">
        <v>1632</v>
      </c>
      <c r="F136" s="207" t="s">
        <v>1633</v>
      </c>
      <c r="G136" s="171"/>
      <c r="H136" s="171"/>
      <c r="I136" s="174"/>
      <c r="J136" s="208">
        <f>BK136</f>
        <v>0</v>
      </c>
      <c r="K136" s="171"/>
      <c r="L136" s="176"/>
      <c r="M136" s="177"/>
      <c r="N136" s="178"/>
      <c r="O136" s="178"/>
      <c r="P136" s="179">
        <f>SUM(P137:P141)</f>
        <v>0</v>
      </c>
      <c r="Q136" s="178"/>
      <c r="R136" s="179">
        <f>SUM(R137:R141)</f>
        <v>6.3079999999999997E-2</v>
      </c>
      <c r="S136" s="178"/>
      <c r="T136" s="180">
        <f>SUM(T137:T141)</f>
        <v>0</v>
      </c>
      <c r="AR136" s="181" t="s">
        <v>89</v>
      </c>
      <c r="AT136" s="182" t="s">
        <v>78</v>
      </c>
      <c r="AU136" s="182" t="s">
        <v>87</v>
      </c>
      <c r="AY136" s="181" t="s">
        <v>146</v>
      </c>
      <c r="BK136" s="183">
        <f>SUM(BK137:BK141)</f>
        <v>0</v>
      </c>
    </row>
    <row r="137" spans="2:65" s="1" customFormat="1" ht="16.5" customHeight="1">
      <c r="B137" s="42"/>
      <c r="C137" s="184" t="s">
        <v>492</v>
      </c>
      <c r="D137" s="184" t="s">
        <v>147</v>
      </c>
      <c r="E137" s="185" t="s">
        <v>1634</v>
      </c>
      <c r="F137" s="186" t="s">
        <v>1635</v>
      </c>
      <c r="G137" s="187" t="s">
        <v>1490</v>
      </c>
      <c r="H137" s="188">
        <v>25</v>
      </c>
      <c r="I137" s="189"/>
      <c r="J137" s="190">
        <f>ROUND(I137*H137,2)</f>
        <v>0</v>
      </c>
      <c r="K137" s="186" t="s">
        <v>35</v>
      </c>
      <c r="L137" s="62"/>
      <c r="M137" s="191" t="s">
        <v>35</v>
      </c>
      <c r="N137" s="192" t="s">
        <v>50</v>
      </c>
      <c r="O137" s="43"/>
      <c r="P137" s="193">
        <f>O137*H137</f>
        <v>0</v>
      </c>
      <c r="Q137" s="193">
        <v>0</v>
      </c>
      <c r="R137" s="193">
        <f>Q137*H137</f>
        <v>0</v>
      </c>
      <c r="S137" s="193">
        <v>0</v>
      </c>
      <c r="T137" s="194">
        <f>S137*H137</f>
        <v>0</v>
      </c>
      <c r="AR137" s="24" t="s">
        <v>177</v>
      </c>
      <c r="AT137" s="24" t="s">
        <v>147</v>
      </c>
      <c r="AU137" s="24" t="s">
        <v>89</v>
      </c>
      <c r="AY137" s="24" t="s">
        <v>146</v>
      </c>
      <c r="BE137" s="195">
        <f>IF(N137="základní",J137,0)</f>
        <v>0</v>
      </c>
      <c r="BF137" s="195">
        <f>IF(N137="snížená",J137,0)</f>
        <v>0</v>
      </c>
      <c r="BG137" s="195">
        <f>IF(N137="zákl. přenesená",J137,0)</f>
        <v>0</v>
      </c>
      <c r="BH137" s="195">
        <f>IF(N137="sníž. přenesená",J137,0)</f>
        <v>0</v>
      </c>
      <c r="BI137" s="195">
        <f>IF(N137="nulová",J137,0)</f>
        <v>0</v>
      </c>
      <c r="BJ137" s="24" t="s">
        <v>87</v>
      </c>
      <c r="BK137" s="195">
        <f>ROUND(I137*H137,2)</f>
        <v>0</v>
      </c>
      <c r="BL137" s="24" t="s">
        <v>177</v>
      </c>
      <c r="BM137" s="24" t="s">
        <v>1636</v>
      </c>
    </row>
    <row r="138" spans="2:65" s="1" customFormat="1" ht="16.5" customHeight="1">
      <c r="B138" s="42"/>
      <c r="C138" s="184" t="s">
        <v>496</v>
      </c>
      <c r="D138" s="184" t="s">
        <v>147</v>
      </c>
      <c r="E138" s="185" t="s">
        <v>1637</v>
      </c>
      <c r="F138" s="186" t="s">
        <v>1638</v>
      </c>
      <c r="G138" s="187" t="s">
        <v>1490</v>
      </c>
      <c r="H138" s="188">
        <v>20</v>
      </c>
      <c r="I138" s="189"/>
      <c r="J138" s="190">
        <f>ROUND(I138*H138,2)</f>
        <v>0</v>
      </c>
      <c r="K138" s="186" t="s">
        <v>35</v>
      </c>
      <c r="L138" s="62"/>
      <c r="M138" s="191" t="s">
        <v>35</v>
      </c>
      <c r="N138" s="192" t="s">
        <v>50</v>
      </c>
      <c r="O138" s="43"/>
      <c r="P138" s="193">
        <f>O138*H138</f>
        <v>0</v>
      </c>
      <c r="Q138" s="193">
        <v>0</v>
      </c>
      <c r="R138" s="193">
        <f>Q138*H138</f>
        <v>0</v>
      </c>
      <c r="S138" s="193">
        <v>0</v>
      </c>
      <c r="T138" s="194">
        <f>S138*H138</f>
        <v>0</v>
      </c>
      <c r="AR138" s="24" t="s">
        <v>177</v>
      </c>
      <c r="AT138" s="24" t="s">
        <v>147</v>
      </c>
      <c r="AU138" s="24" t="s">
        <v>89</v>
      </c>
      <c r="AY138" s="24" t="s">
        <v>146</v>
      </c>
      <c r="BE138" s="195">
        <f>IF(N138="základní",J138,0)</f>
        <v>0</v>
      </c>
      <c r="BF138" s="195">
        <f>IF(N138="snížená",J138,0)</f>
        <v>0</v>
      </c>
      <c r="BG138" s="195">
        <f>IF(N138="zákl. přenesená",J138,0)</f>
        <v>0</v>
      </c>
      <c r="BH138" s="195">
        <f>IF(N138="sníž. přenesená",J138,0)</f>
        <v>0</v>
      </c>
      <c r="BI138" s="195">
        <f>IF(N138="nulová",J138,0)</f>
        <v>0</v>
      </c>
      <c r="BJ138" s="24" t="s">
        <v>87</v>
      </c>
      <c r="BK138" s="195">
        <f>ROUND(I138*H138,2)</f>
        <v>0</v>
      </c>
      <c r="BL138" s="24" t="s">
        <v>177</v>
      </c>
      <c r="BM138" s="24" t="s">
        <v>1639</v>
      </c>
    </row>
    <row r="139" spans="2:65" s="1" customFormat="1" ht="25.5" customHeight="1">
      <c r="B139" s="42"/>
      <c r="C139" s="184" t="s">
        <v>501</v>
      </c>
      <c r="D139" s="184" t="s">
        <v>147</v>
      </c>
      <c r="E139" s="185" t="s">
        <v>1640</v>
      </c>
      <c r="F139" s="186" t="s">
        <v>1641</v>
      </c>
      <c r="G139" s="187" t="s">
        <v>404</v>
      </c>
      <c r="H139" s="188">
        <v>1</v>
      </c>
      <c r="I139" s="189"/>
      <c r="J139" s="190">
        <f>ROUND(I139*H139,2)</f>
        <v>0</v>
      </c>
      <c r="K139" s="186" t="s">
        <v>1577</v>
      </c>
      <c r="L139" s="62"/>
      <c r="M139" s="191" t="s">
        <v>35</v>
      </c>
      <c r="N139" s="192" t="s">
        <v>50</v>
      </c>
      <c r="O139" s="43"/>
      <c r="P139" s="193">
        <f>O139*H139</f>
        <v>0</v>
      </c>
      <c r="Q139" s="193">
        <v>2.828E-2</v>
      </c>
      <c r="R139" s="193">
        <f>Q139*H139</f>
        <v>2.828E-2</v>
      </c>
      <c r="S139" s="193">
        <v>0</v>
      </c>
      <c r="T139" s="194">
        <f>S139*H139</f>
        <v>0</v>
      </c>
      <c r="AR139" s="24" t="s">
        <v>177</v>
      </c>
      <c r="AT139" s="24" t="s">
        <v>147</v>
      </c>
      <c r="AU139" s="24" t="s">
        <v>89</v>
      </c>
      <c r="AY139" s="24" t="s">
        <v>146</v>
      </c>
      <c r="BE139" s="195">
        <f>IF(N139="základní",J139,0)</f>
        <v>0</v>
      </c>
      <c r="BF139" s="195">
        <f>IF(N139="snížená",J139,0)</f>
        <v>0</v>
      </c>
      <c r="BG139" s="195">
        <f>IF(N139="zákl. přenesená",J139,0)</f>
        <v>0</v>
      </c>
      <c r="BH139" s="195">
        <f>IF(N139="sníž. přenesená",J139,0)</f>
        <v>0</v>
      </c>
      <c r="BI139" s="195">
        <f>IF(N139="nulová",J139,0)</f>
        <v>0</v>
      </c>
      <c r="BJ139" s="24" t="s">
        <v>87</v>
      </c>
      <c r="BK139" s="195">
        <f>ROUND(I139*H139,2)</f>
        <v>0</v>
      </c>
      <c r="BL139" s="24" t="s">
        <v>177</v>
      </c>
      <c r="BM139" s="24" t="s">
        <v>1642</v>
      </c>
    </row>
    <row r="140" spans="2:65" s="1" customFormat="1" ht="25.5" customHeight="1">
      <c r="B140" s="42"/>
      <c r="C140" s="184" t="s">
        <v>508</v>
      </c>
      <c r="D140" s="184" t="s">
        <v>147</v>
      </c>
      <c r="E140" s="185" t="s">
        <v>1643</v>
      </c>
      <c r="F140" s="186" t="s">
        <v>1644</v>
      </c>
      <c r="G140" s="187" t="s">
        <v>404</v>
      </c>
      <c r="H140" s="188">
        <v>1</v>
      </c>
      <c r="I140" s="189"/>
      <c r="J140" s="190">
        <f>ROUND(I140*H140,2)</f>
        <v>0</v>
      </c>
      <c r="K140" s="186" t="s">
        <v>1564</v>
      </c>
      <c r="L140" s="62"/>
      <c r="M140" s="191" t="s">
        <v>35</v>
      </c>
      <c r="N140" s="192" t="s">
        <v>50</v>
      </c>
      <c r="O140" s="43"/>
      <c r="P140" s="193">
        <f>O140*H140</f>
        <v>0</v>
      </c>
      <c r="Q140" s="193">
        <v>3.4799999999999998E-2</v>
      </c>
      <c r="R140" s="193">
        <f>Q140*H140</f>
        <v>3.4799999999999998E-2</v>
      </c>
      <c r="S140" s="193">
        <v>0</v>
      </c>
      <c r="T140" s="194">
        <f>S140*H140</f>
        <v>0</v>
      </c>
      <c r="AR140" s="24" t="s">
        <v>177</v>
      </c>
      <c r="AT140" s="24" t="s">
        <v>147</v>
      </c>
      <c r="AU140" s="24" t="s">
        <v>89</v>
      </c>
      <c r="AY140" s="24" t="s">
        <v>146</v>
      </c>
      <c r="BE140" s="195">
        <f>IF(N140="základní",J140,0)</f>
        <v>0</v>
      </c>
      <c r="BF140" s="195">
        <f>IF(N140="snížená",J140,0)</f>
        <v>0</v>
      </c>
      <c r="BG140" s="195">
        <f>IF(N140="zákl. přenesená",J140,0)</f>
        <v>0</v>
      </c>
      <c r="BH140" s="195">
        <f>IF(N140="sníž. přenesená",J140,0)</f>
        <v>0</v>
      </c>
      <c r="BI140" s="195">
        <f>IF(N140="nulová",J140,0)</f>
        <v>0</v>
      </c>
      <c r="BJ140" s="24" t="s">
        <v>87</v>
      </c>
      <c r="BK140" s="195">
        <f>ROUND(I140*H140,2)</f>
        <v>0</v>
      </c>
      <c r="BL140" s="24" t="s">
        <v>177</v>
      </c>
      <c r="BM140" s="24" t="s">
        <v>1645</v>
      </c>
    </row>
    <row r="141" spans="2:65" s="1" customFormat="1" ht="16.5" customHeight="1">
      <c r="B141" s="42"/>
      <c r="C141" s="184" t="s">
        <v>513</v>
      </c>
      <c r="D141" s="184" t="s">
        <v>147</v>
      </c>
      <c r="E141" s="185" t="s">
        <v>1646</v>
      </c>
      <c r="F141" s="186" t="s">
        <v>1647</v>
      </c>
      <c r="G141" s="187" t="s">
        <v>404</v>
      </c>
      <c r="H141" s="188">
        <v>2</v>
      </c>
      <c r="I141" s="189"/>
      <c r="J141" s="190">
        <f>ROUND(I141*H141,2)</f>
        <v>0</v>
      </c>
      <c r="K141" s="186" t="s">
        <v>35</v>
      </c>
      <c r="L141" s="62"/>
      <c r="M141" s="191" t="s">
        <v>35</v>
      </c>
      <c r="N141" s="192" t="s">
        <v>50</v>
      </c>
      <c r="O141" s="43"/>
      <c r="P141" s="193">
        <f>O141*H141</f>
        <v>0</v>
      </c>
      <c r="Q141" s="193">
        <v>0</v>
      </c>
      <c r="R141" s="193">
        <f>Q141*H141</f>
        <v>0</v>
      </c>
      <c r="S141" s="193">
        <v>0</v>
      </c>
      <c r="T141" s="194">
        <f>S141*H141</f>
        <v>0</v>
      </c>
      <c r="AR141" s="24" t="s">
        <v>177</v>
      </c>
      <c r="AT141" s="24" t="s">
        <v>147</v>
      </c>
      <c r="AU141" s="24" t="s">
        <v>89</v>
      </c>
      <c r="AY141" s="24" t="s">
        <v>146</v>
      </c>
      <c r="BE141" s="195">
        <f>IF(N141="základní",J141,0)</f>
        <v>0</v>
      </c>
      <c r="BF141" s="195">
        <f>IF(N141="snížená",J141,0)</f>
        <v>0</v>
      </c>
      <c r="BG141" s="195">
        <f>IF(N141="zákl. přenesená",J141,0)</f>
        <v>0</v>
      </c>
      <c r="BH141" s="195">
        <f>IF(N141="sníž. přenesená",J141,0)</f>
        <v>0</v>
      </c>
      <c r="BI141" s="195">
        <f>IF(N141="nulová",J141,0)</f>
        <v>0</v>
      </c>
      <c r="BJ141" s="24" t="s">
        <v>87</v>
      </c>
      <c r="BK141" s="195">
        <f>ROUND(I141*H141,2)</f>
        <v>0</v>
      </c>
      <c r="BL141" s="24" t="s">
        <v>177</v>
      </c>
      <c r="BM141" s="24" t="s">
        <v>1648</v>
      </c>
    </row>
    <row r="142" spans="2:65" s="9" customFormat="1" ht="29.85" customHeight="1">
      <c r="B142" s="170"/>
      <c r="C142" s="171"/>
      <c r="D142" s="172" t="s">
        <v>78</v>
      </c>
      <c r="E142" s="207" t="s">
        <v>1146</v>
      </c>
      <c r="F142" s="207" t="s">
        <v>1147</v>
      </c>
      <c r="G142" s="171"/>
      <c r="H142" s="171"/>
      <c r="I142" s="174"/>
      <c r="J142" s="208">
        <f>BK142</f>
        <v>0</v>
      </c>
      <c r="K142" s="171"/>
      <c r="L142" s="176"/>
      <c r="M142" s="177"/>
      <c r="N142" s="178"/>
      <c r="O142" s="178"/>
      <c r="P142" s="179">
        <f>SUM(P143:P144)</f>
        <v>0</v>
      </c>
      <c r="Q142" s="178"/>
      <c r="R142" s="179">
        <f>SUM(R143:R144)</f>
        <v>2.8499999999999999E-4</v>
      </c>
      <c r="S142" s="178"/>
      <c r="T142" s="180">
        <f>SUM(T143:T144)</f>
        <v>0</v>
      </c>
      <c r="AR142" s="181" t="s">
        <v>89</v>
      </c>
      <c r="AT142" s="182" t="s">
        <v>78</v>
      </c>
      <c r="AU142" s="182" t="s">
        <v>87</v>
      </c>
      <c r="AY142" s="181" t="s">
        <v>146</v>
      </c>
      <c r="BK142" s="183">
        <f>SUM(BK143:BK144)</f>
        <v>0</v>
      </c>
    </row>
    <row r="143" spans="2:65" s="1" customFormat="1" ht="16.5" customHeight="1">
      <c r="B143" s="42"/>
      <c r="C143" s="184" t="s">
        <v>519</v>
      </c>
      <c r="D143" s="184" t="s">
        <v>147</v>
      </c>
      <c r="E143" s="185" t="s">
        <v>1649</v>
      </c>
      <c r="F143" s="186" t="s">
        <v>1650</v>
      </c>
      <c r="G143" s="187" t="s">
        <v>166</v>
      </c>
      <c r="H143" s="188">
        <v>9.5</v>
      </c>
      <c r="I143" s="189"/>
      <c r="J143" s="190">
        <f>ROUND(I143*H143,2)</f>
        <v>0</v>
      </c>
      <c r="K143" s="186" t="s">
        <v>35</v>
      </c>
      <c r="L143" s="62"/>
      <c r="M143" s="191" t="s">
        <v>35</v>
      </c>
      <c r="N143" s="192" t="s">
        <v>50</v>
      </c>
      <c r="O143" s="43"/>
      <c r="P143" s="193">
        <f>O143*H143</f>
        <v>0</v>
      </c>
      <c r="Q143" s="193">
        <v>3.0000000000000001E-5</v>
      </c>
      <c r="R143" s="193">
        <f>Q143*H143</f>
        <v>2.8499999999999999E-4</v>
      </c>
      <c r="S143" s="193">
        <v>0</v>
      </c>
      <c r="T143" s="194">
        <f>S143*H143</f>
        <v>0</v>
      </c>
      <c r="AR143" s="24" t="s">
        <v>177</v>
      </c>
      <c r="AT143" s="24" t="s">
        <v>147</v>
      </c>
      <c r="AU143" s="24" t="s">
        <v>89</v>
      </c>
      <c r="AY143" s="24" t="s">
        <v>146</v>
      </c>
      <c r="BE143" s="195">
        <f>IF(N143="základní",J143,0)</f>
        <v>0</v>
      </c>
      <c r="BF143" s="195">
        <f>IF(N143="snížená",J143,0)</f>
        <v>0</v>
      </c>
      <c r="BG143" s="195">
        <f>IF(N143="zákl. přenesená",J143,0)</f>
        <v>0</v>
      </c>
      <c r="BH143" s="195">
        <f>IF(N143="sníž. přenesená",J143,0)</f>
        <v>0</v>
      </c>
      <c r="BI143" s="195">
        <f>IF(N143="nulová",J143,0)</f>
        <v>0</v>
      </c>
      <c r="BJ143" s="24" t="s">
        <v>87</v>
      </c>
      <c r="BK143" s="195">
        <f>ROUND(I143*H143,2)</f>
        <v>0</v>
      </c>
      <c r="BL143" s="24" t="s">
        <v>177</v>
      </c>
      <c r="BM143" s="24" t="s">
        <v>1651</v>
      </c>
    </row>
    <row r="144" spans="2:65" s="1" customFormat="1" ht="54">
      <c r="B144" s="42"/>
      <c r="C144" s="64"/>
      <c r="D144" s="211" t="s">
        <v>365</v>
      </c>
      <c r="E144" s="64"/>
      <c r="F144" s="263" t="s">
        <v>1652</v>
      </c>
      <c r="G144" s="64"/>
      <c r="H144" s="64"/>
      <c r="I144" s="157"/>
      <c r="J144" s="64"/>
      <c r="K144" s="64"/>
      <c r="L144" s="62"/>
      <c r="M144" s="264"/>
      <c r="N144" s="43"/>
      <c r="O144" s="43"/>
      <c r="P144" s="43"/>
      <c r="Q144" s="43"/>
      <c r="R144" s="43"/>
      <c r="S144" s="43"/>
      <c r="T144" s="79"/>
      <c r="AT144" s="24" t="s">
        <v>365</v>
      </c>
      <c r="AU144" s="24" t="s">
        <v>89</v>
      </c>
    </row>
    <row r="145" spans="2:65" s="9" customFormat="1" ht="37.35" customHeight="1">
      <c r="B145" s="170"/>
      <c r="C145" s="171"/>
      <c r="D145" s="172" t="s">
        <v>78</v>
      </c>
      <c r="E145" s="173" t="s">
        <v>1653</v>
      </c>
      <c r="F145" s="173" t="s">
        <v>1654</v>
      </c>
      <c r="G145" s="171"/>
      <c r="H145" s="171"/>
      <c r="I145" s="174"/>
      <c r="J145" s="175">
        <f>BK145</f>
        <v>0</v>
      </c>
      <c r="K145" s="171"/>
      <c r="L145" s="176"/>
      <c r="M145" s="177"/>
      <c r="N145" s="178"/>
      <c r="O145" s="178"/>
      <c r="P145" s="179">
        <f>SUM(P146:P147)</f>
        <v>0</v>
      </c>
      <c r="Q145" s="178"/>
      <c r="R145" s="179">
        <f>SUM(R146:R147)</f>
        <v>0</v>
      </c>
      <c r="S145" s="178"/>
      <c r="T145" s="180">
        <f>SUM(T146:T147)</f>
        <v>0</v>
      </c>
      <c r="AR145" s="181" t="s">
        <v>151</v>
      </c>
      <c r="AT145" s="182" t="s">
        <v>78</v>
      </c>
      <c r="AU145" s="182" t="s">
        <v>79</v>
      </c>
      <c r="AY145" s="181" t="s">
        <v>146</v>
      </c>
      <c r="BK145" s="183">
        <f>SUM(BK146:BK147)</f>
        <v>0</v>
      </c>
    </row>
    <row r="146" spans="2:65" s="1" customFormat="1" ht="16.5" customHeight="1">
      <c r="B146" s="42"/>
      <c r="C146" s="184" t="s">
        <v>524</v>
      </c>
      <c r="D146" s="184" t="s">
        <v>147</v>
      </c>
      <c r="E146" s="185" t="s">
        <v>1655</v>
      </c>
      <c r="F146" s="186" t="s">
        <v>1656</v>
      </c>
      <c r="G146" s="187" t="s">
        <v>1657</v>
      </c>
      <c r="H146" s="188">
        <v>72</v>
      </c>
      <c r="I146" s="189"/>
      <c r="J146" s="190">
        <f>ROUND(I146*H146,2)</f>
        <v>0</v>
      </c>
      <c r="K146" s="186" t="s">
        <v>35</v>
      </c>
      <c r="L146" s="62"/>
      <c r="M146" s="191" t="s">
        <v>35</v>
      </c>
      <c r="N146" s="192" t="s">
        <v>50</v>
      </c>
      <c r="O146" s="43"/>
      <c r="P146" s="193">
        <f>O146*H146</f>
        <v>0</v>
      </c>
      <c r="Q146" s="193">
        <v>0</v>
      </c>
      <c r="R146" s="193">
        <f>Q146*H146</f>
        <v>0</v>
      </c>
      <c r="S146" s="193">
        <v>0</v>
      </c>
      <c r="T146" s="194">
        <f>S146*H146</f>
        <v>0</v>
      </c>
      <c r="AR146" s="24" t="s">
        <v>1658</v>
      </c>
      <c r="AT146" s="24" t="s">
        <v>147</v>
      </c>
      <c r="AU146" s="24" t="s">
        <v>87</v>
      </c>
      <c r="AY146" s="24" t="s">
        <v>146</v>
      </c>
      <c r="BE146" s="195">
        <f>IF(N146="základní",J146,0)</f>
        <v>0</v>
      </c>
      <c r="BF146" s="195">
        <f>IF(N146="snížená",J146,0)</f>
        <v>0</v>
      </c>
      <c r="BG146" s="195">
        <f>IF(N146="zákl. přenesená",J146,0)</f>
        <v>0</v>
      </c>
      <c r="BH146" s="195">
        <f>IF(N146="sníž. přenesená",J146,0)</f>
        <v>0</v>
      </c>
      <c r="BI146" s="195">
        <f>IF(N146="nulová",J146,0)</f>
        <v>0</v>
      </c>
      <c r="BJ146" s="24" t="s">
        <v>87</v>
      </c>
      <c r="BK146" s="195">
        <f>ROUND(I146*H146,2)</f>
        <v>0</v>
      </c>
      <c r="BL146" s="24" t="s">
        <v>1658</v>
      </c>
      <c r="BM146" s="24" t="s">
        <v>1659</v>
      </c>
    </row>
    <row r="147" spans="2:65" s="1" customFormat="1" ht="16.5" customHeight="1">
      <c r="B147" s="42"/>
      <c r="C147" s="184" t="s">
        <v>549</v>
      </c>
      <c r="D147" s="184" t="s">
        <v>147</v>
      </c>
      <c r="E147" s="185" t="s">
        <v>1660</v>
      </c>
      <c r="F147" s="186" t="s">
        <v>1661</v>
      </c>
      <c r="G147" s="187" t="s">
        <v>1657</v>
      </c>
      <c r="H147" s="188">
        <v>18</v>
      </c>
      <c r="I147" s="189"/>
      <c r="J147" s="190">
        <f>ROUND(I147*H147,2)</f>
        <v>0</v>
      </c>
      <c r="K147" s="186" t="s">
        <v>35</v>
      </c>
      <c r="L147" s="62"/>
      <c r="M147" s="191" t="s">
        <v>35</v>
      </c>
      <c r="N147" s="196" t="s">
        <v>50</v>
      </c>
      <c r="O147" s="197"/>
      <c r="P147" s="198">
        <f>O147*H147</f>
        <v>0</v>
      </c>
      <c r="Q147" s="198">
        <v>0</v>
      </c>
      <c r="R147" s="198">
        <f>Q147*H147</f>
        <v>0</v>
      </c>
      <c r="S147" s="198">
        <v>0</v>
      </c>
      <c r="T147" s="199">
        <f>S147*H147</f>
        <v>0</v>
      </c>
      <c r="AR147" s="24" t="s">
        <v>1658</v>
      </c>
      <c r="AT147" s="24" t="s">
        <v>147</v>
      </c>
      <c r="AU147" s="24" t="s">
        <v>87</v>
      </c>
      <c r="AY147" s="24" t="s">
        <v>146</v>
      </c>
      <c r="BE147" s="195">
        <f>IF(N147="základní",J147,0)</f>
        <v>0</v>
      </c>
      <c r="BF147" s="195">
        <f>IF(N147="snížená",J147,0)</f>
        <v>0</v>
      </c>
      <c r="BG147" s="195">
        <f>IF(N147="zákl. přenesená",J147,0)</f>
        <v>0</v>
      </c>
      <c r="BH147" s="195">
        <f>IF(N147="sníž. přenesená",J147,0)</f>
        <v>0</v>
      </c>
      <c r="BI147" s="195">
        <f>IF(N147="nulová",J147,0)</f>
        <v>0</v>
      </c>
      <c r="BJ147" s="24" t="s">
        <v>87</v>
      </c>
      <c r="BK147" s="195">
        <f>ROUND(I147*H147,2)</f>
        <v>0</v>
      </c>
      <c r="BL147" s="24" t="s">
        <v>1658</v>
      </c>
      <c r="BM147" s="24" t="s">
        <v>1662</v>
      </c>
    </row>
    <row r="148" spans="2:65" s="1" customFormat="1" ht="6.95" customHeight="1">
      <c r="B148" s="57"/>
      <c r="C148" s="58"/>
      <c r="D148" s="58"/>
      <c r="E148" s="58"/>
      <c r="F148" s="58"/>
      <c r="G148" s="58"/>
      <c r="H148" s="58"/>
      <c r="I148" s="140"/>
      <c r="J148" s="58"/>
      <c r="K148" s="58"/>
      <c r="L148" s="62"/>
    </row>
  </sheetData>
  <sheetProtection algorithmName="SHA-512" hashValue="tvj/lKUIfoVv4dtgGTnvihPiPQ357E1EO4eYvEHa0tA0L3DnlIsEbCGSlmjZJq2Jecj3kL1jOqM4WR7u1CfjZQ==" saltValue="CsdjDf1lBlZDay4dpAbowJK2PNu/WqXK8ifNdln7ysKGTpmFNLrkJiSIDwzgkCh5WvV788DJkuYyjnjbsJ+zog==" spinCount="100000" sheet="1" objects="1" scenarios="1" formatColumns="0" formatRows="0" autoFilter="0"/>
  <autoFilter ref="C84:K147"/>
  <mergeCells count="10">
    <mergeCell ref="J51:J52"/>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7"/>
  <sheetViews>
    <sheetView showGridLines="0" workbookViewId="0">
      <pane ySplit="1" topLeftCell="A2" activePane="bottomLeft" state="frozen"/>
      <selection pane="bottomLeft"/>
    </sheetView>
  </sheetViews>
  <sheetFormatPr defaultRowHeight="12"/>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13"/>
      <c r="C1" s="113"/>
      <c r="D1" s="114" t="s">
        <v>1</v>
      </c>
      <c r="E1" s="113"/>
      <c r="F1" s="115" t="s">
        <v>111</v>
      </c>
      <c r="G1" s="392" t="s">
        <v>112</v>
      </c>
      <c r="H1" s="392"/>
      <c r="I1" s="116"/>
      <c r="J1" s="115" t="s">
        <v>113</v>
      </c>
      <c r="K1" s="114" t="s">
        <v>114</v>
      </c>
      <c r="L1" s="115" t="s">
        <v>115</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83"/>
      <c r="M2" s="383"/>
      <c r="N2" s="383"/>
      <c r="O2" s="383"/>
      <c r="P2" s="383"/>
      <c r="Q2" s="383"/>
      <c r="R2" s="383"/>
      <c r="S2" s="383"/>
      <c r="T2" s="383"/>
      <c r="U2" s="383"/>
      <c r="V2" s="383"/>
      <c r="AT2" s="24" t="s">
        <v>104</v>
      </c>
    </row>
    <row r="3" spans="1:70" ht="6.95" customHeight="1">
      <c r="B3" s="25"/>
      <c r="C3" s="26"/>
      <c r="D3" s="26"/>
      <c r="E3" s="26"/>
      <c r="F3" s="26"/>
      <c r="G3" s="26"/>
      <c r="H3" s="26"/>
      <c r="I3" s="117"/>
      <c r="J3" s="26"/>
      <c r="K3" s="27"/>
      <c r="AT3" s="24" t="s">
        <v>89</v>
      </c>
    </row>
    <row r="4" spans="1:70" ht="36.950000000000003" customHeight="1">
      <c r="B4" s="28"/>
      <c r="C4" s="29"/>
      <c r="D4" s="30" t="s">
        <v>116</v>
      </c>
      <c r="E4" s="29"/>
      <c r="F4" s="29"/>
      <c r="G4" s="29"/>
      <c r="H4" s="29"/>
      <c r="I4" s="118"/>
      <c r="J4" s="29"/>
      <c r="K4" s="31"/>
      <c r="M4" s="32" t="s">
        <v>12</v>
      </c>
      <c r="AT4" s="24" t="s">
        <v>6</v>
      </c>
    </row>
    <row r="5" spans="1:70" ht="6.95" customHeight="1">
      <c r="B5" s="28"/>
      <c r="C5" s="29"/>
      <c r="D5" s="29"/>
      <c r="E5" s="29"/>
      <c r="F5" s="29"/>
      <c r="G5" s="29"/>
      <c r="H5" s="29"/>
      <c r="I5" s="118"/>
      <c r="J5" s="29"/>
      <c r="K5" s="31"/>
    </row>
    <row r="6" spans="1:70" ht="15">
      <c r="B6" s="28"/>
      <c r="C6" s="29"/>
      <c r="D6" s="37" t="s">
        <v>19</v>
      </c>
      <c r="E6" s="29"/>
      <c r="F6" s="29"/>
      <c r="G6" s="29"/>
      <c r="H6" s="29"/>
      <c r="I6" s="118"/>
      <c r="J6" s="29"/>
      <c r="K6" s="31"/>
    </row>
    <row r="7" spans="1:70" ht="16.5" customHeight="1">
      <c r="B7" s="28"/>
      <c r="C7" s="29"/>
      <c r="D7" s="29"/>
      <c r="E7" s="384" t="str">
        <f>'Rekapitulace stavby'!K6</f>
        <v>MŠ Kamarád Liberec - stavební úpravy kuchyně</v>
      </c>
      <c r="F7" s="385"/>
      <c r="G7" s="385"/>
      <c r="H7" s="385"/>
      <c r="I7" s="118"/>
      <c r="J7" s="29"/>
      <c r="K7" s="31"/>
    </row>
    <row r="8" spans="1:70" s="1" customFormat="1" ht="15">
      <c r="B8" s="42"/>
      <c r="C8" s="43"/>
      <c r="D8" s="37" t="s">
        <v>117</v>
      </c>
      <c r="E8" s="43"/>
      <c r="F8" s="43"/>
      <c r="G8" s="43"/>
      <c r="H8" s="43"/>
      <c r="I8" s="119"/>
      <c r="J8" s="43"/>
      <c r="K8" s="46"/>
    </row>
    <row r="9" spans="1:70" s="1" customFormat="1" ht="36.950000000000003" customHeight="1">
      <c r="B9" s="42"/>
      <c r="C9" s="43"/>
      <c r="D9" s="43"/>
      <c r="E9" s="386" t="s">
        <v>1663</v>
      </c>
      <c r="F9" s="387"/>
      <c r="G9" s="387"/>
      <c r="H9" s="387"/>
      <c r="I9" s="119"/>
      <c r="J9" s="43"/>
      <c r="K9" s="46"/>
    </row>
    <row r="10" spans="1:70" s="1" customFormat="1" ht="13.5">
      <c r="B10" s="42"/>
      <c r="C10" s="43"/>
      <c r="D10" s="43"/>
      <c r="E10" s="43"/>
      <c r="F10" s="43"/>
      <c r="G10" s="43"/>
      <c r="H10" s="43"/>
      <c r="I10" s="119"/>
      <c r="J10" s="43"/>
      <c r="K10" s="46"/>
    </row>
    <row r="11" spans="1:70" s="1" customFormat="1" ht="14.45" customHeight="1">
      <c r="B11" s="42"/>
      <c r="C11" s="43"/>
      <c r="D11" s="37" t="s">
        <v>21</v>
      </c>
      <c r="E11" s="43"/>
      <c r="F11" s="35" t="s">
        <v>35</v>
      </c>
      <c r="G11" s="43"/>
      <c r="H11" s="43"/>
      <c r="I11" s="120" t="s">
        <v>23</v>
      </c>
      <c r="J11" s="35" t="s">
        <v>35</v>
      </c>
      <c r="K11" s="46"/>
    </row>
    <row r="12" spans="1:70" s="1" customFormat="1" ht="14.45" customHeight="1">
      <c r="B12" s="42"/>
      <c r="C12" s="43"/>
      <c r="D12" s="37" t="s">
        <v>25</v>
      </c>
      <c r="E12" s="43"/>
      <c r="F12" s="35" t="s">
        <v>26</v>
      </c>
      <c r="G12" s="43"/>
      <c r="H12" s="43"/>
      <c r="I12" s="120" t="s">
        <v>27</v>
      </c>
      <c r="J12" s="121" t="str">
        <f>'Rekapitulace stavby'!AN8</f>
        <v>18. 12. 2017</v>
      </c>
      <c r="K12" s="46"/>
    </row>
    <row r="13" spans="1:70" s="1" customFormat="1" ht="10.9" customHeight="1">
      <c r="B13" s="42"/>
      <c r="C13" s="43"/>
      <c r="D13" s="43"/>
      <c r="E13" s="43"/>
      <c r="F13" s="43"/>
      <c r="G13" s="43"/>
      <c r="H13" s="43"/>
      <c r="I13" s="119"/>
      <c r="J13" s="43"/>
      <c r="K13" s="46"/>
    </row>
    <row r="14" spans="1:70" s="1" customFormat="1" ht="14.45" customHeight="1">
      <c r="B14" s="42"/>
      <c r="C14" s="43"/>
      <c r="D14" s="37" t="s">
        <v>33</v>
      </c>
      <c r="E14" s="43"/>
      <c r="F14" s="43"/>
      <c r="G14" s="43"/>
      <c r="H14" s="43"/>
      <c r="I14" s="120" t="s">
        <v>34</v>
      </c>
      <c r="J14" s="35" t="s">
        <v>35</v>
      </c>
      <c r="K14" s="46"/>
    </row>
    <row r="15" spans="1:70" s="1" customFormat="1" ht="18" customHeight="1">
      <c r="B15" s="42"/>
      <c r="C15" s="43"/>
      <c r="D15" s="43"/>
      <c r="E15" s="35" t="s">
        <v>36</v>
      </c>
      <c r="F15" s="43"/>
      <c r="G15" s="43"/>
      <c r="H15" s="43"/>
      <c r="I15" s="120" t="s">
        <v>37</v>
      </c>
      <c r="J15" s="35" t="s">
        <v>35</v>
      </c>
      <c r="K15" s="46"/>
    </row>
    <row r="16" spans="1:70" s="1" customFormat="1" ht="6.95" customHeight="1">
      <c r="B16" s="42"/>
      <c r="C16" s="43"/>
      <c r="D16" s="43"/>
      <c r="E16" s="43"/>
      <c r="F16" s="43"/>
      <c r="G16" s="43"/>
      <c r="H16" s="43"/>
      <c r="I16" s="119"/>
      <c r="J16" s="43"/>
      <c r="K16" s="46"/>
    </row>
    <row r="17" spans="2:11" s="1" customFormat="1" ht="14.45" customHeight="1">
      <c r="B17" s="42"/>
      <c r="C17" s="43"/>
      <c r="D17" s="37" t="s">
        <v>38</v>
      </c>
      <c r="E17" s="43"/>
      <c r="F17" s="43"/>
      <c r="G17" s="43"/>
      <c r="H17" s="43"/>
      <c r="I17" s="120" t="s">
        <v>34</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37</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40</v>
      </c>
      <c r="E20" s="43"/>
      <c r="F20" s="43"/>
      <c r="G20" s="43"/>
      <c r="H20" s="43"/>
      <c r="I20" s="120" t="s">
        <v>34</v>
      </c>
      <c r="J20" s="35" t="s">
        <v>35</v>
      </c>
      <c r="K20" s="46"/>
    </row>
    <row r="21" spans="2:11" s="1" customFormat="1" ht="18" customHeight="1">
      <c r="B21" s="42"/>
      <c r="C21" s="43"/>
      <c r="D21" s="43"/>
      <c r="E21" s="35" t="s">
        <v>41</v>
      </c>
      <c r="F21" s="43"/>
      <c r="G21" s="43"/>
      <c r="H21" s="43"/>
      <c r="I21" s="120" t="s">
        <v>37</v>
      </c>
      <c r="J21" s="35" t="s">
        <v>35</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43</v>
      </c>
      <c r="E23" s="43"/>
      <c r="F23" s="43"/>
      <c r="G23" s="43"/>
      <c r="H23" s="43"/>
      <c r="I23" s="119"/>
      <c r="J23" s="43"/>
      <c r="K23" s="46"/>
    </row>
    <row r="24" spans="2:11" s="6" customFormat="1" ht="71.25" customHeight="1">
      <c r="B24" s="122"/>
      <c r="C24" s="123"/>
      <c r="D24" s="123"/>
      <c r="E24" s="353" t="s">
        <v>44</v>
      </c>
      <c r="F24" s="353"/>
      <c r="G24" s="353"/>
      <c r="H24" s="353"/>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45</v>
      </c>
      <c r="E27" s="43"/>
      <c r="F27" s="43"/>
      <c r="G27" s="43"/>
      <c r="H27" s="43"/>
      <c r="I27" s="119"/>
      <c r="J27" s="129">
        <f>ROUND(J77,2)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47</v>
      </c>
      <c r="G29" s="43"/>
      <c r="H29" s="43"/>
      <c r="I29" s="130" t="s">
        <v>46</v>
      </c>
      <c r="J29" s="47" t="s">
        <v>48</v>
      </c>
      <c r="K29" s="46"/>
    </row>
    <row r="30" spans="2:11" s="1" customFormat="1" ht="14.45" customHeight="1">
      <c r="B30" s="42"/>
      <c r="C30" s="43"/>
      <c r="D30" s="50" t="s">
        <v>49</v>
      </c>
      <c r="E30" s="50" t="s">
        <v>50</v>
      </c>
      <c r="F30" s="131">
        <f>ROUND(SUM(BE77:BE116), 2)</f>
        <v>0</v>
      </c>
      <c r="G30" s="43"/>
      <c r="H30" s="43"/>
      <c r="I30" s="132">
        <v>0.21</v>
      </c>
      <c r="J30" s="131">
        <f>ROUND(ROUND((SUM(BE77:BE116)), 2)*I30, 2)</f>
        <v>0</v>
      </c>
      <c r="K30" s="46"/>
    </row>
    <row r="31" spans="2:11" s="1" customFormat="1" ht="14.45" customHeight="1">
      <c r="B31" s="42"/>
      <c r="C31" s="43"/>
      <c r="D31" s="43"/>
      <c r="E31" s="50" t="s">
        <v>51</v>
      </c>
      <c r="F31" s="131">
        <f>ROUND(SUM(BF77:BF116), 2)</f>
        <v>0</v>
      </c>
      <c r="G31" s="43"/>
      <c r="H31" s="43"/>
      <c r="I31" s="132">
        <v>0.15</v>
      </c>
      <c r="J31" s="131">
        <f>ROUND(ROUND((SUM(BF77:BF116)), 2)*I31, 2)</f>
        <v>0</v>
      </c>
      <c r="K31" s="46"/>
    </row>
    <row r="32" spans="2:11" s="1" customFormat="1" ht="14.45" hidden="1" customHeight="1">
      <c r="B32" s="42"/>
      <c r="C32" s="43"/>
      <c r="D32" s="43"/>
      <c r="E32" s="50" t="s">
        <v>52</v>
      </c>
      <c r="F32" s="131">
        <f>ROUND(SUM(BG77:BG116), 2)</f>
        <v>0</v>
      </c>
      <c r="G32" s="43"/>
      <c r="H32" s="43"/>
      <c r="I32" s="132">
        <v>0.21</v>
      </c>
      <c r="J32" s="131">
        <v>0</v>
      </c>
      <c r="K32" s="46"/>
    </row>
    <row r="33" spans="2:11" s="1" customFormat="1" ht="14.45" hidden="1" customHeight="1">
      <c r="B33" s="42"/>
      <c r="C33" s="43"/>
      <c r="D33" s="43"/>
      <c r="E33" s="50" t="s">
        <v>53</v>
      </c>
      <c r="F33" s="131">
        <f>ROUND(SUM(BH77:BH116), 2)</f>
        <v>0</v>
      </c>
      <c r="G33" s="43"/>
      <c r="H33" s="43"/>
      <c r="I33" s="132">
        <v>0.15</v>
      </c>
      <c r="J33" s="131">
        <v>0</v>
      </c>
      <c r="K33" s="46"/>
    </row>
    <row r="34" spans="2:11" s="1" customFormat="1" ht="14.45" hidden="1" customHeight="1">
      <c r="B34" s="42"/>
      <c r="C34" s="43"/>
      <c r="D34" s="43"/>
      <c r="E34" s="50" t="s">
        <v>54</v>
      </c>
      <c r="F34" s="131">
        <f>ROUND(SUM(BI77:BI116), 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55</v>
      </c>
      <c r="E36" s="80"/>
      <c r="F36" s="80"/>
      <c r="G36" s="135" t="s">
        <v>56</v>
      </c>
      <c r="H36" s="136" t="s">
        <v>57</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0000000000003" customHeight="1">
      <c r="B42" s="42"/>
      <c r="C42" s="30" t="s">
        <v>119</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19</v>
      </c>
      <c r="D44" s="43"/>
      <c r="E44" s="43"/>
      <c r="F44" s="43"/>
      <c r="G44" s="43"/>
      <c r="H44" s="43"/>
      <c r="I44" s="119"/>
      <c r="J44" s="43"/>
      <c r="K44" s="46"/>
    </row>
    <row r="45" spans="2:11" s="1" customFormat="1" ht="16.5" customHeight="1">
      <c r="B45" s="42"/>
      <c r="C45" s="43"/>
      <c r="D45" s="43"/>
      <c r="E45" s="384" t="str">
        <f>E7</f>
        <v>MŠ Kamarád Liberec - stavební úpravy kuchyně</v>
      </c>
      <c r="F45" s="385"/>
      <c r="G45" s="385"/>
      <c r="H45" s="385"/>
      <c r="I45" s="119"/>
      <c r="J45" s="43"/>
      <c r="K45" s="46"/>
    </row>
    <row r="46" spans="2:11" s="1" customFormat="1" ht="14.45" customHeight="1">
      <c r="B46" s="42"/>
      <c r="C46" s="37" t="s">
        <v>117</v>
      </c>
      <c r="D46" s="43"/>
      <c r="E46" s="43"/>
      <c r="F46" s="43"/>
      <c r="G46" s="43"/>
      <c r="H46" s="43"/>
      <c r="I46" s="119"/>
      <c r="J46" s="43"/>
      <c r="K46" s="46"/>
    </row>
    <row r="47" spans="2:11" s="1" customFormat="1" ht="17.25" customHeight="1">
      <c r="B47" s="42"/>
      <c r="C47" s="43"/>
      <c r="D47" s="43"/>
      <c r="E47" s="386" t="str">
        <f>E9</f>
        <v>D1.04.600 - PLYN - Plynová zařízení</v>
      </c>
      <c r="F47" s="387"/>
      <c r="G47" s="387"/>
      <c r="H47" s="387"/>
      <c r="I47" s="119"/>
      <c r="J47" s="43"/>
      <c r="K47" s="46"/>
    </row>
    <row r="48" spans="2:11" s="1" customFormat="1" ht="6.95" customHeight="1">
      <c r="B48" s="42"/>
      <c r="C48" s="43"/>
      <c r="D48" s="43"/>
      <c r="E48" s="43"/>
      <c r="F48" s="43"/>
      <c r="G48" s="43"/>
      <c r="H48" s="43"/>
      <c r="I48" s="119"/>
      <c r="J48" s="43"/>
      <c r="K48" s="46"/>
    </row>
    <row r="49" spans="2:47" s="1" customFormat="1" ht="18" customHeight="1">
      <c r="B49" s="42"/>
      <c r="C49" s="37" t="s">
        <v>25</v>
      </c>
      <c r="D49" s="43"/>
      <c r="E49" s="43"/>
      <c r="F49" s="35" t="str">
        <f>F12</f>
        <v xml:space="preserve">Liberec </v>
      </c>
      <c r="G49" s="43"/>
      <c r="H49" s="43"/>
      <c r="I49" s="120" t="s">
        <v>27</v>
      </c>
      <c r="J49" s="121" t="str">
        <f>IF(J12="","",J12)</f>
        <v>18. 12. 2017</v>
      </c>
      <c r="K49" s="46"/>
    </row>
    <row r="50" spans="2:47" s="1" customFormat="1" ht="6.95" customHeight="1">
      <c r="B50" s="42"/>
      <c r="C50" s="43"/>
      <c r="D50" s="43"/>
      <c r="E50" s="43"/>
      <c r="F50" s="43"/>
      <c r="G50" s="43"/>
      <c r="H50" s="43"/>
      <c r="I50" s="119"/>
      <c r="J50" s="43"/>
      <c r="K50" s="46"/>
    </row>
    <row r="51" spans="2:47" s="1" customFormat="1" ht="15">
      <c r="B51" s="42"/>
      <c r="C51" s="37" t="s">
        <v>33</v>
      </c>
      <c r="D51" s="43"/>
      <c r="E51" s="43"/>
      <c r="F51" s="35" t="str">
        <f>E15</f>
        <v xml:space="preserve">Statutární město Liberec, nám. Dr. E. Beneše 1 </v>
      </c>
      <c r="G51" s="43"/>
      <c r="H51" s="43"/>
      <c r="I51" s="120" t="s">
        <v>40</v>
      </c>
      <c r="J51" s="353" t="str">
        <f>E21</f>
        <v xml:space="preserve">STORING spol. s r.o. Žitavská 727/16 Liberec 3 </v>
      </c>
      <c r="K51" s="46"/>
    </row>
    <row r="52" spans="2:47" s="1" customFormat="1" ht="14.45" customHeight="1">
      <c r="B52" s="42"/>
      <c r="C52" s="37" t="s">
        <v>38</v>
      </c>
      <c r="D52" s="43"/>
      <c r="E52" s="43"/>
      <c r="F52" s="35" t="str">
        <f>IF(E18="","",E18)</f>
        <v/>
      </c>
      <c r="G52" s="43"/>
      <c r="H52" s="43"/>
      <c r="I52" s="119"/>
      <c r="J52" s="388"/>
      <c r="K52" s="46"/>
    </row>
    <row r="53" spans="2:47" s="1" customFormat="1" ht="10.35" customHeight="1">
      <c r="B53" s="42"/>
      <c r="C53" s="43"/>
      <c r="D53" s="43"/>
      <c r="E53" s="43"/>
      <c r="F53" s="43"/>
      <c r="G53" s="43"/>
      <c r="H53" s="43"/>
      <c r="I53" s="119"/>
      <c r="J53" s="43"/>
      <c r="K53" s="46"/>
    </row>
    <row r="54" spans="2:47" s="1" customFormat="1" ht="29.25" customHeight="1">
      <c r="B54" s="42"/>
      <c r="C54" s="145" t="s">
        <v>120</v>
      </c>
      <c r="D54" s="133"/>
      <c r="E54" s="133"/>
      <c r="F54" s="133"/>
      <c r="G54" s="133"/>
      <c r="H54" s="133"/>
      <c r="I54" s="146"/>
      <c r="J54" s="147" t="s">
        <v>121</v>
      </c>
      <c r="K54" s="148"/>
    </row>
    <row r="55" spans="2:47" s="1" customFormat="1" ht="10.35" customHeight="1">
      <c r="B55" s="42"/>
      <c r="C55" s="43"/>
      <c r="D55" s="43"/>
      <c r="E55" s="43"/>
      <c r="F55" s="43"/>
      <c r="G55" s="43"/>
      <c r="H55" s="43"/>
      <c r="I55" s="119"/>
      <c r="J55" s="43"/>
      <c r="K55" s="46"/>
    </row>
    <row r="56" spans="2:47" s="1" customFormat="1" ht="29.25" customHeight="1">
      <c r="B56" s="42"/>
      <c r="C56" s="149" t="s">
        <v>122</v>
      </c>
      <c r="D56" s="43"/>
      <c r="E56" s="43"/>
      <c r="F56" s="43"/>
      <c r="G56" s="43"/>
      <c r="H56" s="43"/>
      <c r="I56" s="119"/>
      <c r="J56" s="129">
        <f>J77</f>
        <v>0</v>
      </c>
      <c r="K56" s="46"/>
      <c r="AU56" s="24" t="s">
        <v>123</v>
      </c>
    </row>
    <row r="57" spans="2:47" s="7" customFormat="1" ht="24.95" customHeight="1">
      <c r="B57" s="150"/>
      <c r="C57" s="151"/>
      <c r="D57" s="152" t="s">
        <v>1664</v>
      </c>
      <c r="E57" s="153"/>
      <c r="F57" s="153"/>
      <c r="G57" s="153"/>
      <c r="H57" s="153"/>
      <c r="I57" s="154"/>
      <c r="J57" s="155">
        <f>J78</f>
        <v>0</v>
      </c>
      <c r="K57" s="156"/>
    </row>
    <row r="58" spans="2:47" s="1" customFormat="1" ht="21.75" customHeight="1">
      <c r="B58" s="42"/>
      <c r="C58" s="43"/>
      <c r="D58" s="43"/>
      <c r="E58" s="43"/>
      <c r="F58" s="43"/>
      <c r="G58" s="43"/>
      <c r="H58" s="43"/>
      <c r="I58" s="119"/>
      <c r="J58" s="43"/>
      <c r="K58" s="46"/>
    </row>
    <row r="59" spans="2:47" s="1" customFormat="1" ht="6.95" customHeight="1">
      <c r="B59" s="57"/>
      <c r="C59" s="58"/>
      <c r="D59" s="58"/>
      <c r="E59" s="58"/>
      <c r="F59" s="58"/>
      <c r="G59" s="58"/>
      <c r="H59" s="58"/>
      <c r="I59" s="140"/>
      <c r="J59" s="58"/>
      <c r="K59" s="59"/>
    </row>
    <row r="63" spans="2:47" s="1" customFormat="1" ht="6.95" customHeight="1">
      <c r="B63" s="60"/>
      <c r="C63" s="61"/>
      <c r="D63" s="61"/>
      <c r="E63" s="61"/>
      <c r="F63" s="61"/>
      <c r="G63" s="61"/>
      <c r="H63" s="61"/>
      <c r="I63" s="143"/>
      <c r="J63" s="61"/>
      <c r="K63" s="61"/>
      <c r="L63" s="62"/>
    </row>
    <row r="64" spans="2:47" s="1" customFormat="1" ht="36.950000000000003" customHeight="1">
      <c r="B64" s="42"/>
      <c r="C64" s="63" t="s">
        <v>130</v>
      </c>
      <c r="D64" s="64"/>
      <c r="E64" s="64"/>
      <c r="F64" s="64"/>
      <c r="G64" s="64"/>
      <c r="H64" s="64"/>
      <c r="I64" s="157"/>
      <c r="J64" s="64"/>
      <c r="K64" s="64"/>
      <c r="L64" s="62"/>
    </row>
    <row r="65" spans="2:65" s="1" customFormat="1" ht="6.95" customHeight="1">
      <c r="B65" s="42"/>
      <c r="C65" s="64"/>
      <c r="D65" s="64"/>
      <c r="E65" s="64"/>
      <c r="F65" s="64"/>
      <c r="G65" s="64"/>
      <c r="H65" s="64"/>
      <c r="I65" s="157"/>
      <c r="J65" s="64"/>
      <c r="K65" s="64"/>
      <c r="L65" s="62"/>
    </row>
    <row r="66" spans="2:65" s="1" customFormat="1" ht="14.45" customHeight="1">
      <c r="B66" s="42"/>
      <c r="C66" s="66" t="s">
        <v>19</v>
      </c>
      <c r="D66" s="64"/>
      <c r="E66" s="64"/>
      <c r="F66" s="64"/>
      <c r="G66" s="64"/>
      <c r="H66" s="64"/>
      <c r="I66" s="157"/>
      <c r="J66" s="64"/>
      <c r="K66" s="64"/>
      <c r="L66" s="62"/>
    </row>
    <row r="67" spans="2:65" s="1" customFormat="1" ht="16.5" customHeight="1">
      <c r="B67" s="42"/>
      <c r="C67" s="64"/>
      <c r="D67" s="64"/>
      <c r="E67" s="389" t="str">
        <f>E7</f>
        <v>MŠ Kamarád Liberec - stavební úpravy kuchyně</v>
      </c>
      <c r="F67" s="390"/>
      <c r="G67" s="390"/>
      <c r="H67" s="390"/>
      <c r="I67" s="157"/>
      <c r="J67" s="64"/>
      <c r="K67" s="64"/>
      <c r="L67" s="62"/>
    </row>
    <row r="68" spans="2:65" s="1" customFormat="1" ht="14.45" customHeight="1">
      <c r="B68" s="42"/>
      <c r="C68" s="66" t="s">
        <v>117</v>
      </c>
      <c r="D68" s="64"/>
      <c r="E68" s="64"/>
      <c r="F68" s="64"/>
      <c r="G68" s="64"/>
      <c r="H68" s="64"/>
      <c r="I68" s="157"/>
      <c r="J68" s="64"/>
      <c r="K68" s="64"/>
      <c r="L68" s="62"/>
    </row>
    <row r="69" spans="2:65" s="1" customFormat="1" ht="17.25" customHeight="1">
      <c r="B69" s="42"/>
      <c r="C69" s="64"/>
      <c r="D69" s="64"/>
      <c r="E69" s="364" t="str">
        <f>E9</f>
        <v>D1.04.600 - PLYN - Plynová zařízení</v>
      </c>
      <c r="F69" s="391"/>
      <c r="G69" s="391"/>
      <c r="H69" s="391"/>
      <c r="I69" s="157"/>
      <c r="J69" s="64"/>
      <c r="K69" s="64"/>
      <c r="L69" s="62"/>
    </row>
    <row r="70" spans="2:65" s="1" customFormat="1" ht="6.95" customHeight="1">
      <c r="B70" s="42"/>
      <c r="C70" s="64"/>
      <c r="D70" s="64"/>
      <c r="E70" s="64"/>
      <c r="F70" s="64"/>
      <c r="G70" s="64"/>
      <c r="H70" s="64"/>
      <c r="I70" s="157"/>
      <c r="J70" s="64"/>
      <c r="K70" s="64"/>
      <c r="L70" s="62"/>
    </row>
    <row r="71" spans="2:65" s="1" customFormat="1" ht="18" customHeight="1">
      <c r="B71" s="42"/>
      <c r="C71" s="66" t="s">
        <v>25</v>
      </c>
      <c r="D71" s="64"/>
      <c r="E71" s="64"/>
      <c r="F71" s="158" t="str">
        <f>F12</f>
        <v xml:space="preserve">Liberec </v>
      </c>
      <c r="G71" s="64"/>
      <c r="H71" s="64"/>
      <c r="I71" s="159" t="s">
        <v>27</v>
      </c>
      <c r="J71" s="74" t="str">
        <f>IF(J12="","",J12)</f>
        <v>18. 12. 2017</v>
      </c>
      <c r="K71" s="64"/>
      <c r="L71" s="62"/>
    </row>
    <row r="72" spans="2:65" s="1" customFormat="1" ht="6.95" customHeight="1">
      <c r="B72" s="42"/>
      <c r="C72" s="64"/>
      <c r="D72" s="64"/>
      <c r="E72" s="64"/>
      <c r="F72" s="64"/>
      <c r="G72" s="64"/>
      <c r="H72" s="64"/>
      <c r="I72" s="157"/>
      <c r="J72" s="64"/>
      <c r="K72" s="64"/>
      <c r="L72" s="62"/>
    </row>
    <row r="73" spans="2:65" s="1" customFormat="1" ht="15">
      <c r="B73" s="42"/>
      <c r="C73" s="66" t="s">
        <v>33</v>
      </c>
      <c r="D73" s="64"/>
      <c r="E73" s="64"/>
      <c r="F73" s="158" t="str">
        <f>E15</f>
        <v xml:space="preserve">Statutární město Liberec, nám. Dr. E. Beneše 1 </v>
      </c>
      <c r="G73" s="64"/>
      <c r="H73" s="64"/>
      <c r="I73" s="159" t="s">
        <v>40</v>
      </c>
      <c r="J73" s="158" t="str">
        <f>E21</f>
        <v xml:space="preserve">STORING spol. s r.o. Žitavská 727/16 Liberec 3 </v>
      </c>
      <c r="K73" s="64"/>
      <c r="L73" s="62"/>
    </row>
    <row r="74" spans="2:65" s="1" customFormat="1" ht="14.45" customHeight="1">
      <c r="B74" s="42"/>
      <c r="C74" s="66" t="s">
        <v>38</v>
      </c>
      <c r="D74" s="64"/>
      <c r="E74" s="64"/>
      <c r="F74" s="158" t="str">
        <f>IF(E18="","",E18)</f>
        <v/>
      </c>
      <c r="G74" s="64"/>
      <c r="H74" s="64"/>
      <c r="I74" s="157"/>
      <c r="J74" s="64"/>
      <c r="K74" s="64"/>
      <c r="L74" s="62"/>
    </row>
    <row r="75" spans="2:65" s="1" customFormat="1" ht="10.35" customHeight="1">
      <c r="B75" s="42"/>
      <c r="C75" s="64"/>
      <c r="D75" s="64"/>
      <c r="E75" s="64"/>
      <c r="F75" s="64"/>
      <c r="G75" s="64"/>
      <c r="H75" s="64"/>
      <c r="I75" s="157"/>
      <c r="J75" s="64"/>
      <c r="K75" s="64"/>
      <c r="L75" s="62"/>
    </row>
    <row r="76" spans="2:65" s="8" customFormat="1" ht="29.25" customHeight="1">
      <c r="B76" s="160"/>
      <c r="C76" s="161" t="s">
        <v>131</v>
      </c>
      <c r="D76" s="162" t="s">
        <v>64</v>
      </c>
      <c r="E76" s="162" t="s">
        <v>60</v>
      </c>
      <c r="F76" s="162" t="s">
        <v>132</v>
      </c>
      <c r="G76" s="162" t="s">
        <v>133</v>
      </c>
      <c r="H76" s="162" t="s">
        <v>134</v>
      </c>
      <c r="I76" s="163" t="s">
        <v>135</v>
      </c>
      <c r="J76" s="162" t="s">
        <v>121</v>
      </c>
      <c r="K76" s="164" t="s">
        <v>136</v>
      </c>
      <c r="L76" s="165"/>
      <c r="M76" s="82" t="s">
        <v>137</v>
      </c>
      <c r="N76" s="83" t="s">
        <v>49</v>
      </c>
      <c r="O76" s="83" t="s">
        <v>138</v>
      </c>
      <c r="P76" s="83" t="s">
        <v>139</v>
      </c>
      <c r="Q76" s="83" t="s">
        <v>140</v>
      </c>
      <c r="R76" s="83" t="s">
        <v>141</v>
      </c>
      <c r="S76" s="83" t="s">
        <v>142</v>
      </c>
      <c r="T76" s="84" t="s">
        <v>143</v>
      </c>
    </row>
    <row r="77" spans="2:65" s="1" customFormat="1" ht="29.25" customHeight="1">
      <c r="B77" s="42"/>
      <c r="C77" s="88" t="s">
        <v>122</v>
      </c>
      <c r="D77" s="64"/>
      <c r="E77" s="64"/>
      <c r="F77" s="64"/>
      <c r="G77" s="64"/>
      <c r="H77" s="64"/>
      <c r="I77" s="157"/>
      <c r="J77" s="166">
        <f>BK77</f>
        <v>0</v>
      </c>
      <c r="K77" s="64"/>
      <c r="L77" s="62"/>
      <c r="M77" s="85"/>
      <c r="N77" s="86"/>
      <c r="O77" s="86"/>
      <c r="P77" s="167">
        <f>P78</f>
        <v>0</v>
      </c>
      <c r="Q77" s="86"/>
      <c r="R77" s="167">
        <f>R78</f>
        <v>0</v>
      </c>
      <c r="S77" s="86"/>
      <c r="T77" s="168">
        <f>T78</f>
        <v>0</v>
      </c>
      <c r="AT77" s="24" t="s">
        <v>78</v>
      </c>
      <c r="AU77" s="24" t="s">
        <v>123</v>
      </c>
      <c r="BK77" s="169">
        <f>BK78</f>
        <v>0</v>
      </c>
    </row>
    <row r="78" spans="2:65" s="9" customFormat="1" ht="37.35" customHeight="1">
      <c r="B78" s="170"/>
      <c r="C78" s="171"/>
      <c r="D78" s="172" t="s">
        <v>78</v>
      </c>
      <c r="E78" s="173" t="s">
        <v>1665</v>
      </c>
      <c r="F78" s="173" t="s">
        <v>1666</v>
      </c>
      <c r="G78" s="171"/>
      <c r="H78" s="171"/>
      <c r="I78" s="174"/>
      <c r="J78" s="175">
        <f>BK78</f>
        <v>0</v>
      </c>
      <c r="K78" s="171"/>
      <c r="L78" s="176"/>
      <c r="M78" s="177"/>
      <c r="N78" s="178"/>
      <c r="O78" s="178"/>
      <c r="P78" s="179">
        <f>SUM(P79:P116)</f>
        <v>0</v>
      </c>
      <c r="Q78" s="178"/>
      <c r="R78" s="179">
        <f>SUM(R79:R116)</f>
        <v>0</v>
      </c>
      <c r="S78" s="178"/>
      <c r="T78" s="180">
        <f>SUM(T79:T116)</f>
        <v>0</v>
      </c>
      <c r="AR78" s="181" t="s">
        <v>89</v>
      </c>
      <c r="AT78" s="182" t="s">
        <v>78</v>
      </c>
      <c r="AU78" s="182" t="s">
        <v>79</v>
      </c>
      <c r="AY78" s="181" t="s">
        <v>146</v>
      </c>
      <c r="BK78" s="183">
        <f>SUM(BK79:BK116)</f>
        <v>0</v>
      </c>
    </row>
    <row r="79" spans="2:65" s="1" customFormat="1" ht="16.5" customHeight="1">
      <c r="B79" s="42"/>
      <c r="C79" s="184" t="s">
        <v>87</v>
      </c>
      <c r="D79" s="184" t="s">
        <v>147</v>
      </c>
      <c r="E79" s="185" t="s">
        <v>1667</v>
      </c>
      <c r="F79" s="186" t="s">
        <v>1668</v>
      </c>
      <c r="G79" s="187" t="s">
        <v>1213</v>
      </c>
      <c r="H79" s="188">
        <v>8.8000000000000007</v>
      </c>
      <c r="I79" s="189"/>
      <c r="J79" s="190">
        <f>ROUND(I79*H79,2)</f>
        <v>0</v>
      </c>
      <c r="K79" s="186" t="s">
        <v>35</v>
      </c>
      <c r="L79" s="62"/>
      <c r="M79" s="191" t="s">
        <v>35</v>
      </c>
      <c r="N79" s="192" t="s">
        <v>50</v>
      </c>
      <c r="O79" s="43"/>
      <c r="P79" s="193">
        <f>O79*H79</f>
        <v>0</v>
      </c>
      <c r="Q79" s="193">
        <v>0</v>
      </c>
      <c r="R79" s="193">
        <f>Q79*H79</f>
        <v>0</v>
      </c>
      <c r="S79" s="193">
        <v>0</v>
      </c>
      <c r="T79" s="194">
        <f>S79*H79</f>
        <v>0</v>
      </c>
      <c r="AR79" s="24" t="s">
        <v>177</v>
      </c>
      <c r="AT79" s="24" t="s">
        <v>147</v>
      </c>
      <c r="AU79" s="24" t="s">
        <v>87</v>
      </c>
      <c r="AY79" s="24" t="s">
        <v>146</v>
      </c>
      <c r="BE79" s="195">
        <f>IF(N79="základní",J79,0)</f>
        <v>0</v>
      </c>
      <c r="BF79" s="195">
        <f>IF(N79="snížená",J79,0)</f>
        <v>0</v>
      </c>
      <c r="BG79" s="195">
        <f>IF(N79="zákl. přenesená",J79,0)</f>
        <v>0</v>
      </c>
      <c r="BH79" s="195">
        <f>IF(N79="sníž. přenesená",J79,0)</f>
        <v>0</v>
      </c>
      <c r="BI79" s="195">
        <f>IF(N79="nulová",J79,0)</f>
        <v>0</v>
      </c>
      <c r="BJ79" s="24" t="s">
        <v>87</v>
      </c>
      <c r="BK79" s="195">
        <f>ROUND(I79*H79,2)</f>
        <v>0</v>
      </c>
      <c r="BL79" s="24" t="s">
        <v>177</v>
      </c>
      <c r="BM79" s="24" t="s">
        <v>89</v>
      </c>
    </row>
    <row r="80" spans="2:65" s="12" customFormat="1" ht="13.5">
      <c r="B80" s="220"/>
      <c r="C80" s="221"/>
      <c r="D80" s="211" t="s">
        <v>257</v>
      </c>
      <c r="E80" s="222" t="s">
        <v>35</v>
      </c>
      <c r="F80" s="223" t="s">
        <v>1669</v>
      </c>
      <c r="G80" s="221"/>
      <c r="H80" s="224">
        <v>6.5</v>
      </c>
      <c r="I80" s="225"/>
      <c r="J80" s="221"/>
      <c r="K80" s="221"/>
      <c r="L80" s="226"/>
      <c r="M80" s="227"/>
      <c r="N80" s="228"/>
      <c r="O80" s="228"/>
      <c r="P80" s="228"/>
      <c r="Q80" s="228"/>
      <c r="R80" s="228"/>
      <c r="S80" s="228"/>
      <c r="T80" s="229"/>
      <c r="AT80" s="230" t="s">
        <v>257</v>
      </c>
      <c r="AU80" s="230" t="s">
        <v>87</v>
      </c>
      <c r="AV80" s="12" t="s">
        <v>89</v>
      </c>
      <c r="AW80" s="12" t="s">
        <v>42</v>
      </c>
      <c r="AX80" s="12" t="s">
        <v>79</v>
      </c>
      <c r="AY80" s="230" t="s">
        <v>146</v>
      </c>
    </row>
    <row r="81" spans="2:65" s="12" customFormat="1" ht="13.5">
      <c r="B81" s="220"/>
      <c r="C81" s="221"/>
      <c r="D81" s="211" t="s">
        <v>257</v>
      </c>
      <c r="E81" s="222" t="s">
        <v>35</v>
      </c>
      <c r="F81" s="223" t="s">
        <v>1670</v>
      </c>
      <c r="G81" s="221"/>
      <c r="H81" s="224">
        <v>2.2999999999999998</v>
      </c>
      <c r="I81" s="225"/>
      <c r="J81" s="221"/>
      <c r="K81" s="221"/>
      <c r="L81" s="226"/>
      <c r="M81" s="227"/>
      <c r="N81" s="228"/>
      <c r="O81" s="228"/>
      <c r="P81" s="228"/>
      <c r="Q81" s="228"/>
      <c r="R81" s="228"/>
      <c r="S81" s="228"/>
      <c r="T81" s="229"/>
      <c r="AT81" s="230" t="s">
        <v>257</v>
      </c>
      <c r="AU81" s="230" t="s">
        <v>87</v>
      </c>
      <c r="AV81" s="12" t="s">
        <v>89</v>
      </c>
      <c r="AW81" s="12" t="s">
        <v>42</v>
      </c>
      <c r="AX81" s="12" t="s">
        <v>79</v>
      </c>
      <c r="AY81" s="230" t="s">
        <v>146</v>
      </c>
    </row>
    <row r="82" spans="2:65" s="14" customFormat="1" ht="13.5">
      <c r="B82" s="242"/>
      <c r="C82" s="243"/>
      <c r="D82" s="211" t="s">
        <v>257</v>
      </c>
      <c r="E82" s="244" t="s">
        <v>35</v>
      </c>
      <c r="F82" s="245" t="s">
        <v>278</v>
      </c>
      <c r="G82" s="243"/>
      <c r="H82" s="246">
        <v>8.8000000000000007</v>
      </c>
      <c r="I82" s="247"/>
      <c r="J82" s="243"/>
      <c r="K82" s="243"/>
      <c r="L82" s="248"/>
      <c r="M82" s="249"/>
      <c r="N82" s="250"/>
      <c r="O82" s="250"/>
      <c r="P82" s="250"/>
      <c r="Q82" s="250"/>
      <c r="R82" s="250"/>
      <c r="S82" s="250"/>
      <c r="T82" s="251"/>
      <c r="AT82" s="252" t="s">
        <v>257</v>
      </c>
      <c r="AU82" s="252" t="s">
        <v>87</v>
      </c>
      <c r="AV82" s="14" t="s">
        <v>151</v>
      </c>
      <c r="AW82" s="14" t="s">
        <v>42</v>
      </c>
      <c r="AX82" s="14" t="s">
        <v>87</v>
      </c>
      <c r="AY82" s="252" t="s">
        <v>146</v>
      </c>
    </row>
    <row r="83" spans="2:65" s="1" customFormat="1" ht="25.5" customHeight="1">
      <c r="B83" s="42"/>
      <c r="C83" s="184" t="s">
        <v>89</v>
      </c>
      <c r="D83" s="184" t="s">
        <v>147</v>
      </c>
      <c r="E83" s="185" t="s">
        <v>1671</v>
      </c>
      <c r="F83" s="186" t="s">
        <v>1672</v>
      </c>
      <c r="G83" s="187" t="s">
        <v>641</v>
      </c>
      <c r="H83" s="188">
        <v>18</v>
      </c>
      <c r="I83" s="189"/>
      <c r="J83" s="190">
        <f>ROUND(I83*H83,2)</f>
        <v>0</v>
      </c>
      <c r="K83" s="186" t="s">
        <v>35</v>
      </c>
      <c r="L83" s="62"/>
      <c r="M83" s="191" t="s">
        <v>35</v>
      </c>
      <c r="N83" s="192" t="s">
        <v>50</v>
      </c>
      <c r="O83" s="43"/>
      <c r="P83" s="193">
        <f>O83*H83</f>
        <v>0</v>
      </c>
      <c r="Q83" s="193">
        <v>0</v>
      </c>
      <c r="R83" s="193">
        <f>Q83*H83</f>
        <v>0</v>
      </c>
      <c r="S83" s="193">
        <v>0</v>
      </c>
      <c r="T83" s="194">
        <f>S83*H83</f>
        <v>0</v>
      </c>
      <c r="AR83" s="24" t="s">
        <v>177</v>
      </c>
      <c r="AT83" s="24" t="s">
        <v>147</v>
      </c>
      <c r="AU83" s="24" t="s">
        <v>87</v>
      </c>
      <c r="AY83" s="24" t="s">
        <v>146</v>
      </c>
      <c r="BE83" s="195">
        <f>IF(N83="základní",J83,0)</f>
        <v>0</v>
      </c>
      <c r="BF83" s="195">
        <f>IF(N83="snížená",J83,0)</f>
        <v>0</v>
      </c>
      <c r="BG83" s="195">
        <f>IF(N83="zákl. přenesená",J83,0)</f>
        <v>0</v>
      </c>
      <c r="BH83" s="195">
        <f>IF(N83="sníž. přenesená",J83,0)</f>
        <v>0</v>
      </c>
      <c r="BI83" s="195">
        <f>IF(N83="nulová",J83,0)</f>
        <v>0</v>
      </c>
      <c r="BJ83" s="24" t="s">
        <v>87</v>
      </c>
      <c r="BK83" s="195">
        <f>ROUND(I83*H83,2)</f>
        <v>0</v>
      </c>
      <c r="BL83" s="24" t="s">
        <v>177</v>
      </c>
      <c r="BM83" s="24" t="s">
        <v>151</v>
      </c>
    </row>
    <row r="84" spans="2:65" s="12" customFormat="1" ht="13.5">
      <c r="B84" s="220"/>
      <c r="C84" s="221"/>
      <c r="D84" s="211" t="s">
        <v>257</v>
      </c>
      <c r="E84" s="222" t="s">
        <v>35</v>
      </c>
      <c r="F84" s="223" t="s">
        <v>1673</v>
      </c>
      <c r="G84" s="221"/>
      <c r="H84" s="224">
        <v>13</v>
      </c>
      <c r="I84" s="225"/>
      <c r="J84" s="221"/>
      <c r="K84" s="221"/>
      <c r="L84" s="226"/>
      <c r="M84" s="227"/>
      <c r="N84" s="228"/>
      <c r="O84" s="228"/>
      <c r="P84" s="228"/>
      <c r="Q84" s="228"/>
      <c r="R84" s="228"/>
      <c r="S84" s="228"/>
      <c r="T84" s="229"/>
      <c r="AT84" s="230" t="s">
        <v>257</v>
      </c>
      <c r="AU84" s="230" t="s">
        <v>87</v>
      </c>
      <c r="AV84" s="12" t="s">
        <v>89</v>
      </c>
      <c r="AW84" s="12" t="s">
        <v>42</v>
      </c>
      <c r="AX84" s="12" t="s">
        <v>79</v>
      </c>
      <c r="AY84" s="230" t="s">
        <v>146</v>
      </c>
    </row>
    <row r="85" spans="2:65" s="12" customFormat="1" ht="13.5">
      <c r="B85" s="220"/>
      <c r="C85" s="221"/>
      <c r="D85" s="211" t="s">
        <v>257</v>
      </c>
      <c r="E85" s="222" t="s">
        <v>35</v>
      </c>
      <c r="F85" s="223" t="s">
        <v>1356</v>
      </c>
      <c r="G85" s="221"/>
      <c r="H85" s="224">
        <v>5</v>
      </c>
      <c r="I85" s="225"/>
      <c r="J85" s="221"/>
      <c r="K85" s="221"/>
      <c r="L85" s="226"/>
      <c r="M85" s="227"/>
      <c r="N85" s="228"/>
      <c r="O85" s="228"/>
      <c r="P85" s="228"/>
      <c r="Q85" s="228"/>
      <c r="R85" s="228"/>
      <c r="S85" s="228"/>
      <c r="T85" s="229"/>
      <c r="AT85" s="230" t="s">
        <v>257</v>
      </c>
      <c r="AU85" s="230" t="s">
        <v>87</v>
      </c>
      <c r="AV85" s="12" t="s">
        <v>89</v>
      </c>
      <c r="AW85" s="12" t="s">
        <v>42</v>
      </c>
      <c r="AX85" s="12" t="s">
        <v>79</v>
      </c>
      <c r="AY85" s="230" t="s">
        <v>146</v>
      </c>
    </row>
    <row r="86" spans="2:65" s="14" customFormat="1" ht="13.5">
      <c r="B86" s="242"/>
      <c r="C86" s="243"/>
      <c r="D86" s="211" t="s">
        <v>257</v>
      </c>
      <c r="E86" s="244" t="s">
        <v>35</v>
      </c>
      <c r="F86" s="245" t="s">
        <v>278</v>
      </c>
      <c r="G86" s="243"/>
      <c r="H86" s="246">
        <v>18</v>
      </c>
      <c r="I86" s="247"/>
      <c r="J86" s="243"/>
      <c r="K86" s="243"/>
      <c r="L86" s="248"/>
      <c r="M86" s="249"/>
      <c r="N86" s="250"/>
      <c r="O86" s="250"/>
      <c r="P86" s="250"/>
      <c r="Q86" s="250"/>
      <c r="R86" s="250"/>
      <c r="S86" s="250"/>
      <c r="T86" s="251"/>
      <c r="AT86" s="252" t="s">
        <v>257</v>
      </c>
      <c r="AU86" s="252" t="s">
        <v>87</v>
      </c>
      <c r="AV86" s="14" t="s">
        <v>151</v>
      </c>
      <c r="AW86" s="14" t="s">
        <v>42</v>
      </c>
      <c r="AX86" s="14" t="s">
        <v>87</v>
      </c>
      <c r="AY86" s="252" t="s">
        <v>146</v>
      </c>
    </row>
    <row r="87" spans="2:65" s="1" customFormat="1" ht="16.5" customHeight="1">
      <c r="B87" s="42"/>
      <c r="C87" s="184" t="s">
        <v>154</v>
      </c>
      <c r="D87" s="184" t="s">
        <v>147</v>
      </c>
      <c r="E87" s="185" t="s">
        <v>1674</v>
      </c>
      <c r="F87" s="186" t="s">
        <v>1675</v>
      </c>
      <c r="G87" s="187" t="s">
        <v>641</v>
      </c>
      <c r="H87" s="188">
        <v>2</v>
      </c>
      <c r="I87" s="189"/>
      <c r="J87" s="190">
        <f>ROUND(I87*H87,2)</f>
        <v>0</v>
      </c>
      <c r="K87" s="186" t="s">
        <v>35</v>
      </c>
      <c r="L87" s="62"/>
      <c r="M87" s="191" t="s">
        <v>35</v>
      </c>
      <c r="N87" s="192" t="s">
        <v>50</v>
      </c>
      <c r="O87" s="43"/>
      <c r="P87" s="193">
        <f>O87*H87</f>
        <v>0</v>
      </c>
      <c r="Q87" s="193">
        <v>0</v>
      </c>
      <c r="R87" s="193">
        <f>Q87*H87</f>
        <v>0</v>
      </c>
      <c r="S87" s="193">
        <v>0</v>
      </c>
      <c r="T87" s="194">
        <f>S87*H87</f>
        <v>0</v>
      </c>
      <c r="AR87" s="24" t="s">
        <v>177</v>
      </c>
      <c r="AT87" s="24" t="s">
        <v>147</v>
      </c>
      <c r="AU87" s="24" t="s">
        <v>87</v>
      </c>
      <c r="AY87" s="24" t="s">
        <v>146</v>
      </c>
      <c r="BE87" s="195">
        <f>IF(N87="základní",J87,0)</f>
        <v>0</v>
      </c>
      <c r="BF87" s="195">
        <f>IF(N87="snížená",J87,0)</f>
        <v>0</v>
      </c>
      <c r="BG87" s="195">
        <f>IF(N87="zákl. přenesená",J87,0)</f>
        <v>0</v>
      </c>
      <c r="BH87" s="195">
        <f>IF(N87="sníž. přenesená",J87,0)</f>
        <v>0</v>
      </c>
      <c r="BI87" s="195">
        <f>IF(N87="nulová",J87,0)</f>
        <v>0</v>
      </c>
      <c r="BJ87" s="24" t="s">
        <v>87</v>
      </c>
      <c r="BK87" s="195">
        <f>ROUND(I87*H87,2)</f>
        <v>0</v>
      </c>
      <c r="BL87" s="24" t="s">
        <v>177</v>
      </c>
      <c r="BM87" s="24" t="s">
        <v>157</v>
      </c>
    </row>
    <row r="88" spans="2:65" s="12" customFormat="1" ht="13.5">
      <c r="B88" s="220"/>
      <c r="C88" s="221"/>
      <c r="D88" s="211" t="s">
        <v>257</v>
      </c>
      <c r="E88" s="222" t="s">
        <v>35</v>
      </c>
      <c r="F88" s="223" t="s">
        <v>1254</v>
      </c>
      <c r="G88" s="221"/>
      <c r="H88" s="224">
        <v>2</v>
      </c>
      <c r="I88" s="225"/>
      <c r="J88" s="221"/>
      <c r="K88" s="221"/>
      <c r="L88" s="226"/>
      <c r="M88" s="227"/>
      <c r="N88" s="228"/>
      <c r="O88" s="228"/>
      <c r="P88" s="228"/>
      <c r="Q88" s="228"/>
      <c r="R88" s="228"/>
      <c r="S88" s="228"/>
      <c r="T88" s="229"/>
      <c r="AT88" s="230" t="s">
        <v>257</v>
      </c>
      <c r="AU88" s="230" t="s">
        <v>87</v>
      </c>
      <c r="AV88" s="12" t="s">
        <v>89</v>
      </c>
      <c r="AW88" s="12" t="s">
        <v>42</v>
      </c>
      <c r="AX88" s="12" t="s">
        <v>79</v>
      </c>
      <c r="AY88" s="230" t="s">
        <v>146</v>
      </c>
    </row>
    <row r="89" spans="2:65" s="14" customFormat="1" ht="13.5">
      <c r="B89" s="242"/>
      <c r="C89" s="243"/>
      <c r="D89" s="211" t="s">
        <v>257</v>
      </c>
      <c r="E89" s="244" t="s">
        <v>35</v>
      </c>
      <c r="F89" s="245" t="s">
        <v>278</v>
      </c>
      <c r="G89" s="243"/>
      <c r="H89" s="246">
        <v>2</v>
      </c>
      <c r="I89" s="247"/>
      <c r="J89" s="243"/>
      <c r="K89" s="243"/>
      <c r="L89" s="248"/>
      <c r="M89" s="249"/>
      <c r="N89" s="250"/>
      <c r="O89" s="250"/>
      <c r="P89" s="250"/>
      <c r="Q89" s="250"/>
      <c r="R89" s="250"/>
      <c r="S89" s="250"/>
      <c r="T89" s="251"/>
      <c r="AT89" s="252" t="s">
        <v>257</v>
      </c>
      <c r="AU89" s="252" t="s">
        <v>87</v>
      </c>
      <c r="AV89" s="14" t="s">
        <v>151</v>
      </c>
      <c r="AW89" s="14" t="s">
        <v>42</v>
      </c>
      <c r="AX89" s="14" t="s">
        <v>87</v>
      </c>
      <c r="AY89" s="252" t="s">
        <v>146</v>
      </c>
    </row>
    <row r="90" spans="2:65" s="1" customFormat="1" ht="16.5" customHeight="1">
      <c r="B90" s="42"/>
      <c r="C90" s="184" t="s">
        <v>151</v>
      </c>
      <c r="D90" s="184" t="s">
        <v>147</v>
      </c>
      <c r="E90" s="185" t="s">
        <v>1676</v>
      </c>
      <c r="F90" s="186" t="s">
        <v>1677</v>
      </c>
      <c r="G90" s="187" t="s">
        <v>641</v>
      </c>
      <c r="H90" s="188">
        <v>1</v>
      </c>
      <c r="I90" s="189"/>
      <c r="J90" s="190">
        <f>ROUND(I90*H90,2)</f>
        <v>0</v>
      </c>
      <c r="K90" s="186" t="s">
        <v>35</v>
      </c>
      <c r="L90" s="62"/>
      <c r="M90" s="191" t="s">
        <v>35</v>
      </c>
      <c r="N90" s="192" t="s">
        <v>50</v>
      </c>
      <c r="O90" s="43"/>
      <c r="P90" s="193">
        <f>O90*H90</f>
        <v>0</v>
      </c>
      <c r="Q90" s="193">
        <v>0</v>
      </c>
      <c r="R90" s="193">
        <f>Q90*H90</f>
        <v>0</v>
      </c>
      <c r="S90" s="193">
        <v>0</v>
      </c>
      <c r="T90" s="194">
        <f>S90*H90</f>
        <v>0</v>
      </c>
      <c r="AR90" s="24" t="s">
        <v>177</v>
      </c>
      <c r="AT90" s="24" t="s">
        <v>147</v>
      </c>
      <c r="AU90" s="24" t="s">
        <v>87</v>
      </c>
      <c r="AY90" s="24" t="s">
        <v>146</v>
      </c>
      <c r="BE90" s="195">
        <f>IF(N90="základní",J90,0)</f>
        <v>0</v>
      </c>
      <c r="BF90" s="195">
        <f>IF(N90="snížená",J90,0)</f>
        <v>0</v>
      </c>
      <c r="BG90" s="195">
        <f>IF(N90="zákl. přenesená",J90,0)</f>
        <v>0</v>
      </c>
      <c r="BH90" s="195">
        <f>IF(N90="sníž. přenesená",J90,0)</f>
        <v>0</v>
      </c>
      <c r="BI90" s="195">
        <f>IF(N90="nulová",J90,0)</f>
        <v>0</v>
      </c>
      <c r="BJ90" s="24" t="s">
        <v>87</v>
      </c>
      <c r="BK90" s="195">
        <f>ROUND(I90*H90,2)</f>
        <v>0</v>
      </c>
      <c r="BL90" s="24" t="s">
        <v>177</v>
      </c>
      <c r="BM90" s="24" t="s">
        <v>162</v>
      </c>
    </row>
    <row r="91" spans="2:65" s="12" customFormat="1" ht="13.5">
      <c r="B91" s="220"/>
      <c r="C91" s="221"/>
      <c r="D91" s="211" t="s">
        <v>257</v>
      </c>
      <c r="E91" s="222" t="s">
        <v>35</v>
      </c>
      <c r="F91" s="223" t="s">
        <v>1257</v>
      </c>
      <c r="G91" s="221"/>
      <c r="H91" s="224">
        <v>1</v>
      </c>
      <c r="I91" s="225"/>
      <c r="J91" s="221"/>
      <c r="K91" s="221"/>
      <c r="L91" s="226"/>
      <c r="M91" s="227"/>
      <c r="N91" s="228"/>
      <c r="O91" s="228"/>
      <c r="P91" s="228"/>
      <c r="Q91" s="228"/>
      <c r="R91" s="228"/>
      <c r="S91" s="228"/>
      <c r="T91" s="229"/>
      <c r="AT91" s="230" t="s">
        <v>257</v>
      </c>
      <c r="AU91" s="230" t="s">
        <v>87</v>
      </c>
      <c r="AV91" s="12" t="s">
        <v>89</v>
      </c>
      <c r="AW91" s="12" t="s">
        <v>42</v>
      </c>
      <c r="AX91" s="12" t="s">
        <v>79</v>
      </c>
      <c r="AY91" s="230" t="s">
        <v>146</v>
      </c>
    </row>
    <row r="92" spans="2:65" s="14" customFormat="1" ht="13.5">
      <c r="B92" s="242"/>
      <c r="C92" s="243"/>
      <c r="D92" s="211" t="s">
        <v>257</v>
      </c>
      <c r="E92" s="244" t="s">
        <v>35</v>
      </c>
      <c r="F92" s="245" t="s">
        <v>278</v>
      </c>
      <c r="G92" s="243"/>
      <c r="H92" s="246">
        <v>1</v>
      </c>
      <c r="I92" s="247"/>
      <c r="J92" s="243"/>
      <c r="K92" s="243"/>
      <c r="L92" s="248"/>
      <c r="M92" s="249"/>
      <c r="N92" s="250"/>
      <c r="O92" s="250"/>
      <c r="P92" s="250"/>
      <c r="Q92" s="250"/>
      <c r="R92" s="250"/>
      <c r="S92" s="250"/>
      <c r="T92" s="251"/>
      <c r="AT92" s="252" t="s">
        <v>257</v>
      </c>
      <c r="AU92" s="252" t="s">
        <v>87</v>
      </c>
      <c r="AV92" s="14" t="s">
        <v>151</v>
      </c>
      <c r="AW92" s="14" t="s">
        <v>42</v>
      </c>
      <c r="AX92" s="14" t="s">
        <v>87</v>
      </c>
      <c r="AY92" s="252" t="s">
        <v>146</v>
      </c>
    </row>
    <row r="93" spans="2:65" s="1" customFormat="1" ht="16.5" customHeight="1">
      <c r="B93" s="42"/>
      <c r="C93" s="184" t="s">
        <v>163</v>
      </c>
      <c r="D93" s="184" t="s">
        <v>147</v>
      </c>
      <c r="E93" s="185" t="s">
        <v>1678</v>
      </c>
      <c r="F93" s="186" t="s">
        <v>1679</v>
      </c>
      <c r="G93" s="187" t="s">
        <v>1213</v>
      </c>
      <c r="H93" s="188">
        <v>8.8000000000000007</v>
      </c>
      <c r="I93" s="189"/>
      <c r="J93" s="190">
        <f>ROUND(I93*H93,2)</f>
        <v>0</v>
      </c>
      <c r="K93" s="186" t="s">
        <v>35</v>
      </c>
      <c r="L93" s="62"/>
      <c r="M93" s="191" t="s">
        <v>35</v>
      </c>
      <c r="N93" s="192" t="s">
        <v>50</v>
      </c>
      <c r="O93" s="43"/>
      <c r="P93" s="193">
        <f>O93*H93</f>
        <v>0</v>
      </c>
      <c r="Q93" s="193">
        <v>0</v>
      </c>
      <c r="R93" s="193">
        <f>Q93*H93</f>
        <v>0</v>
      </c>
      <c r="S93" s="193">
        <v>0</v>
      </c>
      <c r="T93" s="194">
        <f>S93*H93</f>
        <v>0</v>
      </c>
      <c r="AR93" s="24" t="s">
        <v>177</v>
      </c>
      <c r="AT93" s="24" t="s">
        <v>147</v>
      </c>
      <c r="AU93" s="24" t="s">
        <v>87</v>
      </c>
      <c r="AY93" s="24" t="s">
        <v>146</v>
      </c>
      <c r="BE93" s="195">
        <f>IF(N93="základní",J93,0)</f>
        <v>0</v>
      </c>
      <c r="BF93" s="195">
        <f>IF(N93="snížená",J93,0)</f>
        <v>0</v>
      </c>
      <c r="BG93" s="195">
        <f>IF(N93="zákl. přenesená",J93,0)</f>
        <v>0</v>
      </c>
      <c r="BH93" s="195">
        <f>IF(N93="sníž. přenesená",J93,0)</f>
        <v>0</v>
      </c>
      <c r="BI93" s="195">
        <f>IF(N93="nulová",J93,0)</f>
        <v>0</v>
      </c>
      <c r="BJ93" s="24" t="s">
        <v>87</v>
      </c>
      <c r="BK93" s="195">
        <f>ROUND(I93*H93,2)</f>
        <v>0</v>
      </c>
      <c r="BL93" s="24" t="s">
        <v>177</v>
      </c>
      <c r="BM93" s="24" t="s">
        <v>167</v>
      </c>
    </row>
    <row r="94" spans="2:65" s="12" customFormat="1" ht="13.5">
      <c r="B94" s="220"/>
      <c r="C94" s="221"/>
      <c r="D94" s="211" t="s">
        <v>257</v>
      </c>
      <c r="E94" s="222" t="s">
        <v>35</v>
      </c>
      <c r="F94" s="223" t="s">
        <v>1669</v>
      </c>
      <c r="G94" s="221"/>
      <c r="H94" s="224">
        <v>6.5</v>
      </c>
      <c r="I94" s="225"/>
      <c r="J94" s="221"/>
      <c r="K94" s="221"/>
      <c r="L94" s="226"/>
      <c r="M94" s="227"/>
      <c r="N94" s="228"/>
      <c r="O94" s="228"/>
      <c r="P94" s="228"/>
      <c r="Q94" s="228"/>
      <c r="R94" s="228"/>
      <c r="S94" s="228"/>
      <c r="T94" s="229"/>
      <c r="AT94" s="230" t="s">
        <v>257</v>
      </c>
      <c r="AU94" s="230" t="s">
        <v>87</v>
      </c>
      <c r="AV94" s="12" t="s">
        <v>89</v>
      </c>
      <c r="AW94" s="12" t="s">
        <v>42</v>
      </c>
      <c r="AX94" s="12" t="s">
        <v>79</v>
      </c>
      <c r="AY94" s="230" t="s">
        <v>146</v>
      </c>
    </row>
    <row r="95" spans="2:65" s="12" customFormat="1" ht="13.5">
      <c r="B95" s="220"/>
      <c r="C95" s="221"/>
      <c r="D95" s="211" t="s">
        <v>257</v>
      </c>
      <c r="E95" s="222" t="s">
        <v>35</v>
      </c>
      <c r="F95" s="223" t="s">
        <v>1670</v>
      </c>
      <c r="G95" s="221"/>
      <c r="H95" s="224">
        <v>2.2999999999999998</v>
      </c>
      <c r="I95" s="225"/>
      <c r="J95" s="221"/>
      <c r="K95" s="221"/>
      <c r="L95" s="226"/>
      <c r="M95" s="227"/>
      <c r="N95" s="228"/>
      <c r="O95" s="228"/>
      <c r="P95" s="228"/>
      <c r="Q95" s="228"/>
      <c r="R95" s="228"/>
      <c r="S95" s="228"/>
      <c r="T95" s="229"/>
      <c r="AT95" s="230" t="s">
        <v>257</v>
      </c>
      <c r="AU95" s="230" t="s">
        <v>87</v>
      </c>
      <c r="AV95" s="12" t="s">
        <v>89</v>
      </c>
      <c r="AW95" s="12" t="s">
        <v>42</v>
      </c>
      <c r="AX95" s="12" t="s">
        <v>79</v>
      </c>
      <c r="AY95" s="230" t="s">
        <v>146</v>
      </c>
    </row>
    <row r="96" spans="2:65" s="14" customFormat="1" ht="13.5">
      <c r="B96" s="242"/>
      <c r="C96" s="243"/>
      <c r="D96" s="211" t="s">
        <v>257</v>
      </c>
      <c r="E96" s="244" t="s">
        <v>35</v>
      </c>
      <c r="F96" s="245" t="s">
        <v>278</v>
      </c>
      <c r="G96" s="243"/>
      <c r="H96" s="246">
        <v>8.8000000000000007</v>
      </c>
      <c r="I96" s="247"/>
      <c r="J96" s="243"/>
      <c r="K96" s="243"/>
      <c r="L96" s="248"/>
      <c r="M96" s="249"/>
      <c r="N96" s="250"/>
      <c r="O96" s="250"/>
      <c r="P96" s="250"/>
      <c r="Q96" s="250"/>
      <c r="R96" s="250"/>
      <c r="S96" s="250"/>
      <c r="T96" s="251"/>
      <c r="AT96" s="252" t="s">
        <v>257</v>
      </c>
      <c r="AU96" s="252" t="s">
        <v>87</v>
      </c>
      <c r="AV96" s="14" t="s">
        <v>151</v>
      </c>
      <c r="AW96" s="14" t="s">
        <v>42</v>
      </c>
      <c r="AX96" s="14" t="s">
        <v>87</v>
      </c>
      <c r="AY96" s="252" t="s">
        <v>146</v>
      </c>
    </row>
    <row r="97" spans="2:65" s="1" customFormat="1" ht="25.5" customHeight="1">
      <c r="B97" s="42"/>
      <c r="C97" s="184" t="s">
        <v>157</v>
      </c>
      <c r="D97" s="184" t="s">
        <v>147</v>
      </c>
      <c r="E97" s="185" t="s">
        <v>1680</v>
      </c>
      <c r="F97" s="186" t="s">
        <v>1681</v>
      </c>
      <c r="G97" s="187" t="s">
        <v>1213</v>
      </c>
      <c r="H97" s="188">
        <v>0.5</v>
      </c>
      <c r="I97" s="189"/>
      <c r="J97" s="190">
        <f>ROUND(I97*H97,2)</f>
        <v>0</v>
      </c>
      <c r="K97" s="186" t="s">
        <v>35</v>
      </c>
      <c r="L97" s="62"/>
      <c r="M97" s="191" t="s">
        <v>35</v>
      </c>
      <c r="N97" s="192" t="s">
        <v>50</v>
      </c>
      <c r="O97" s="43"/>
      <c r="P97" s="193">
        <f>O97*H97</f>
        <v>0</v>
      </c>
      <c r="Q97" s="193">
        <v>0</v>
      </c>
      <c r="R97" s="193">
        <f>Q97*H97</f>
        <v>0</v>
      </c>
      <c r="S97" s="193">
        <v>0</v>
      </c>
      <c r="T97" s="194">
        <f>S97*H97</f>
        <v>0</v>
      </c>
      <c r="AR97" s="24" t="s">
        <v>177</v>
      </c>
      <c r="AT97" s="24" t="s">
        <v>147</v>
      </c>
      <c r="AU97" s="24" t="s">
        <v>87</v>
      </c>
      <c r="AY97" s="24" t="s">
        <v>146</v>
      </c>
      <c r="BE97" s="195">
        <f>IF(N97="základní",J97,0)</f>
        <v>0</v>
      </c>
      <c r="BF97" s="195">
        <f>IF(N97="snížená",J97,0)</f>
        <v>0</v>
      </c>
      <c r="BG97" s="195">
        <f>IF(N97="zákl. přenesená",J97,0)</f>
        <v>0</v>
      </c>
      <c r="BH97" s="195">
        <f>IF(N97="sníž. přenesená",J97,0)</f>
        <v>0</v>
      </c>
      <c r="BI97" s="195">
        <f>IF(N97="nulová",J97,0)</f>
        <v>0</v>
      </c>
      <c r="BJ97" s="24" t="s">
        <v>87</v>
      </c>
      <c r="BK97" s="195">
        <f>ROUND(I97*H97,2)</f>
        <v>0</v>
      </c>
      <c r="BL97" s="24" t="s">
        <v>177</v>
      </c>
      <c r="BM97" s="24" t="s">
        <v>170</v>
      </c>
    </row>
    <row r="98" spans="2:65" s="12" customFormat="1" ht="13.5">
      <c r="B98" s="220"/>
      <c r="C98" s="221"/>
      <c r="D98" s="211" t="s">
        <v>257</v>
      </c>
      <c r="E98" s="222" t="s">
        <v>35</v>
      </c>
      <c r="F98" s="223" t="s">
        <v>1682</v>
      </c>
      <c r="G98" s="221"/>
      <c r="H98" s="224">
        <v>0.5</v>
      </c>
      <c r="I98" s="225"/>
      <c r="J98" s="221"/>
      <c r="K98" s="221"/>
      <c r="L98" s="226"/>
      <c r="M98" s="227"/>
      <c r="N98" s="228"/>
      <c r="O98" s="228"/>
      <c r="P98" s="228"/>
      <c r="Q98" s="228"/>
      <c r="R98" s="228"/>
      <c r="S98" s="228"/>
      <c r="T98" s="229"/>
      <c r="AT98" s="230" t="s">
        <v>257</v>
      </c>
      <c r="AU98" s="230" t="s">
        <v>87</v>
      </c>
      <c r="AV98" s="12" t="s">
        <v>89</v>
      </c>
      <c r="AW98" s="12" t="s">
        <v>42</v>
      </c>
      <c r="AX98" s="12" t="s">
        <v>79</v>
      </c>
      <c r="AY98" s="230" t="s">
        <v>146</v>
      </c>
    </row>
    <row r="99" spans="2:65" s="14" customFormat="1" ht="13.5">
      <c r="B99" s="242"/>
      <c r="C99" s="243"/>
      <c r="D99" s="211" t="s">
        <v>257</v>
      </c>
      <c r="E99" s="244" t="s">
        <v>35</v>
      </c>
      <c r="F99" s="245" t="s">
        <v>278</v>
      </c>
      <c r="G99" s="243"/>
      <c r="H99" s="246">
        <v>0.5</v>
      </c>
      <c r="I99" s="247"/>
      <c r="J99" s="243"/>
      <c r="K99" s="243"/>
      <c r="L99" s="248"/>
      <c r="M99" s="249"/>
      <c r="N99" s="250"/>
      <c r="O99" s="250"/>
      <c r="P99" s="250"/>
      <c r="Q99" s="250"/>
      <c r="R99" s="250"/>
      <c r="S99" s="250"/>
      <c r="T99" s="251"/>
      <c r="AT99" s="252" t="s">
        <v>257</v>
      </c>
      <c r="AU99" s="252" t="s">
        <v>87</v>
      </c>
      <c r="AV99" s="14" t="s">
        <v>151</v>
      </c>
      <c r="AW99" s="14" t="s">
        <v>42</v>
      </c>
      <c r="AX99" s="14" t="s">
        <v>87</v>
      </c>
      <c r="AY99" s="252" t="s">
        <v>146</v>
      </c>
    </row>
    <row r="100" spans="2:65" s="1" customFormat="1" ht="25.5" customHeight="1">
      <c r="B100" s="42"/>
      <c r="C100" s="184" t="s">
        <v>171</v>
      </c>
      <c r="D100" s="184" t="s">
        <v>147</v>
      </c>
      <c r="E100" s="185" t="s">
        <v>1683</v>
      </c>
      <c r="F100" s="186" t="s">
        <v>1684</v>
      </c>
      <c r="G100" s="187" t="s">
        <v>641</v>
      </c>
      <c r="H100" s="188">
        <v>2</v>
      </c>
      <c r="I100" s="189"/>
      <c r="J100" s="190">
        <f>ROUND(I100*H100,2)</f>
        <v>0</v>
      </c>
      <c r="K100" s="186" t="s">
        <v>35</v>
      </c>
      <c r="L100" s="62"/>
      <c r="M100" s="191" t="s">
        <v>35</v>
      </c>
      <c r="N100" s="192" t="s">
        <v>50</v>
      </c>
      <c r="O100" s="43"/>
      <c r="P100" s="193">
        <f>O100*H100</f>
        <v>0</v>
      </c>
      <c r="Q100" s="193">
        <v>0</v>
      </c>
      <c r="R100" s="193">
        <f>Q100*H100</f>
        <v>0</v>
      </c>
      <c r="S100" s="193">
        <v>0</v>
      </c>
      <c r="T100" s="194">
        <f>S100*H100</f>
        <v>0</v>
      </c>
      <c r="AR100" s="24" t="s">
        <v>177</v>
      </c>
      <c r="AT100" s="24" t="s">
        <v>147</v>
      </c>
      <c r="AU100" s="24" t="s">
        <v>87</v>
      </c>
      <c r="AY100" s="24" t="s">
        <v>146</v>
      </c>
      <c r="BE100" s="195">
        <f>IF(N100="základní",J100,0)</f>
        <v>0</v>
      </c>
      <c r="BF100" s="195">
        <f>IF(N100="snížená",J100,0)</f>
        <v>0</v>
      </c>
      <c r="BG100" s="195">
        <f>IF(N100="zákl. přenesená",J100,0)</f>
        <v>0</v>
      </c>
      <c r="BH100" s="195">
        <f>IF(N100="sníž. přenesená",J100,0)</f>
        <v>0</v>
      </c>
      <c r="BI100" s="195">
        <f>IF(N100="nulová",J100,0)</f>
        <v>0</v>
      </c>
      <c r="BJ100" s="24" t="s">
        <v>87</v>
      </c>
      <c r="BK100" s="195">
        <f>ROUND(I100*H100,2)</f>
        <v>0</v>
      </c>
      <c r="BL100" s="24" t="s">
        <v>177</v>
      </c>
      <c r="BM100" s="24" t="s">
        <v>174</v>
      </c>
    </row>
    <row r="101" spans="2:65" s="12" customFormat="1" ht="13.5">
      <c r="B101" s="220"/>
      <c r="C101" s="221"/>
      <c r="D101" s="211" t="s">
        <v>257</v>
      </c>
      <c r="E101" s="222" t="s">
        <v>35</v>
      </c>
      <c r="F101" s="223" t="s">
        <v>1262</v>
      </c>
      <c r="G101" s="221"/>
      <c r="H101" s="224">
        <v>2</v>
      </c>
      <c r="I101" s="225"/>
      <c r="J101" s="221"/>
      <c r="K101" s="221"/>
      <c r="L101" s="226"/>
      <c r="M101" s="227"/>
      <c r="N101" s="228"/>
      <c r="O101" s="228"/>
      <c r="P101" s="228"/>
      <c r="Q101" s="228"/>
      <c r="R101" s="228"/>
      <c r="S101" s="228"/>
      <c r="T101" s="229"/>
      <c r="AT101" s="230" t="s">
        <v>257</v>
      </c>
      <c r="AU101" s="230" t="s">
        <v>87</v>
      </c>
      <c r="AV101" s="12" t="s">
        <v>89</v>
      </c>
      <c r="AW101" s="12" t="s">
        <v>42</v>
      </c>
      <c r="AX101" s="12" t="s">
        <v>79</v>
      </c>
      <c r="AY101" s="230" t="s">
        <v>146</v>
      </c>
    </row>
    <row r="102" spans="2:65" s="14" customFormat="1" ht="13.5">
      <c r="B102" s="242"/>
      <c r="C102" s="243"/>
      <c r="D102" s="211" t="s">
        <v>257</v>
      </c>
      <c r="E102" s="244" t="s">
        <v>35</v>
      </c>
      <c r="F102" s="245" t="s">
        <v>278</v>
      </c>
      <c r="G102" s="243"/>
      <c r="H102" s="246">
        <v>2</v>
      </c>
      <c r="I102" s="247"/>
      <c r="J102" s="243"/>
      <c r="K102" s="243"/>
      <c r="L102" s="248"/>
      <c r="M102" s="249"/>
      <c r="N102" s="250"/>
      <c r="O102" s="250"/>
      <c r="P102" s="250"/>
      <c r="Q102" s="250"/>
      <c r="R102" s="250"/>
      <c r="S102" s="250"/>
      <c r="T102" s="251"/>
      <c r="AT102" s="252" t="s">
        <v>257</v>
      </c>
      <c r="AU102" s="252" t="s">
        <v>87</v>
      </c>
      <c r="AV102" s="14" t="s">
        <v>151</v>
      </c>
      <c r="AW102" s="14" t="s">
        <v>42</v>
      </c>
      <c r="AX102" s="14" t="s">
        <v>87</v>
      </c>
      <c r="AY102" s="252" t="s">
        <v>146</v>
      </c>
    </row>
    <row r="103" spans="2:65" s="1" customFormat="1" ht="25.5" customHeight="1">
      <c r="B103" s="42"/>
      <c r="C103" s="184" t="s">
        <v>162</v>
      </c>
      <c r="D103" s="184" t="s">
        <v>147</v>
      </c>
      <c r="E103" s="185" t="s">
        <v>1685</v>
      </c>
      <c r="F103" s="186" t="s">
        <v>1686</v>
      </c>
      <c r="G103" s="187" t="s">
        <v>641</v>
      </c>
      <c r="H103" s="188">
        <v>1</v>
      </c>
      <c r="I103" s="189"/>
      <c r="J103" s="190">
        <f>ROUND(I103*H103,2)</f>
        <v>0</v>
      </c>
      <c r="K103" s="186" t="s">
        <v>35</v>
      </c>
      <c r="L103" s="62"/>
      <c r="M103" s="191" t="s">
        <v>35</v>
      </c>
      <c r="N103" s="192" t="s">
        <v>50</v>
      </c>
      <c r="O103" s="43"/>
      <c r="P103" s="193">
        <f>O103*H103</f>
        <v>0</v>
      </c>
      <c r="Q103" s="193">
        <v>0</v>
      </c>
      <c r="R103" s="193">
        <f>Q103*H103</f>
        <v>0</v>
      </c>
      <c r="S103" s="193">
        <v>0</v>
      </c>
      <c r="T103" s="194">
        <f>S103*H103</f>
        <v>0</v>
      </c>
      <c r="AR103" s="24" t="s">
        <v>177</v>
      </c>
      <c r="AT103" s="24" t="s">
        <v>147</v>
      </c>
      <c r="AU103" s="24" t="s">
        <v>87</v>
      </c>
      <c r="AY103" s="24" t="s">
        <v>146</v>
      </c>
      <c r="BE103" s="195">
        <f>IF(N103="základní",J103,0)</f>
        <v>0</v>
      </c>
      <c r="BF103" s="195">
        <f>IF(N103="snížená",J103,0)</f>
        <v>0</v>
      </c>
      <c r="BG103" s="195">
        <f>IF(N103="zákl. přenesená",J103,0)</f>
        <v>0</v>
      </c>
      <c r="BH103" s="195">
        <f>IF(N103="sníž. přenesená",J103,0)</f>
        <v>0</v>
      </c>
      <c r="BI103" s="195">
        <f>IF(N103="nulová",J103,0)</f>
        <v>0</v>
      </c>
      <c r="BJ103" s="24" t="s">
        <v>87</v>
      </c>
      <c r="BK103" s="195">
        <f>ROUND(I103*H103,2)</f>
        <v>0</v>
      </c>
      <c r="BL103" s="24" t="s">
        <v>177</v>
      </c>
      <c r="BM103" s="24" t="s">
        <v>177</v>
      </c>
    </row>
    <row r="104" spans="2:65" s="12" customFormat="1" ht="13.5">
      <c r="B104" s="220"/>
      <c r="C104" s="221"/>
      <c r="D104" s="211" t="s">
        <v>257</v>
      </c>
      <c r="E104" s="222" t="s">
        <v>35</v>
      </c>
      <c r="F104" s="223" t="s">
        <v>1257</v>
      </c>
      <c r="G104" s="221"/>
      <c r="H104" s="224">
        <v>1</v>
      </c>
      <c r="I104" s="225"/>
      <c r="J104" s="221"/>
      <c r="K104" s="221"/>
      <c r="L104" s="226"/>
      <c r="M104" s="227"/>
      <c r="N104" s="228"/>
      <c r="O104" s="228"/>
      <c r="P104" s="228"/>
      <c r="Q104" s="228"/>
      <c r="R104" s="228"/>
      <c r="S104" s="228"/>
      <c r="T104" s="229"/>
      <c r="AT104" s="230" t="s">
        <v>257</v>
      </c>
      <c r="AU104" s="230" t="s">
        <v>87</v>
      </c>
      <c r="AV104" s="12" t="s">
        <v>89</v>
      </c>
      <c r="AW104" s="12" t="s">
        <v>42</v>
      </c>
      <c r="AX104" s="12" t="s">
        <v>79</v>
      </c>
      <c r="AY104" s="230" t="s">
        <v>146</v>
      </c>
    </row>
    <row r="105" spans="2:65" s="14" customFormat="1" ht="13.5">
      <c r="B105" s="242"/>
      <c r="C105" s="243"/>
      <c r="D105" s="211" t="s">
        <v>257</v>
      </c>
      <c r="E105" s="244" t="s">
        <v>35</v>
      </c>
      <c r="F105" s="245" t="s">
        <v>278</v>
      </c>
      <c r="G105" s="243"/>
      <c r="H105" s="246">
        <v>1</v>
      </c>
      <c r="I105" s="247"/>
      <c r="J105" s="243"/>
      <c r="K105" s="243"/>
      <c r="L105" s="248"/>
      <c r="M105" s="249"/>
      <c r="N105" s="250"/>
      <c r="O105" s="250"/>
      <c r="P105" s="250"/>
      <c r="Q105" s="250"/>
      <c r="R105" s="250"/>
      <c r="S105" s="250"/>
      <c r="T105" s="251"/>
      <c r="AT105" s="252" t="s">
        <v>257</v>
      </c>
      <c r="AU105" s="252" t="s">
        <v>87</v>
      </c>
      <c r="AV105" s="14" t="s">
        <v>151</v>
      </c>
      <c r="AW105" s="14" t="s">
        <v>42</v>
      </c>
      <c r="AX105" s="14" t="s">
        <v>87</v>
      </c>
      <c r="AY105" s="252" t="s">
        <v>146</v>
      </c>
    </row>
    <row r="106" spans="2:65" s="1" customFormat="1" ht="16.5" customHeight="1">
      <c r="B106" s="42"/>
      <c r="C106" s="184" t="s">
        <v>180</v>
      </c>
      <c r="D106" s="184" t="s">
        <v>147</v>
      </c>
      <c r="E106" s="185" t="s">
        <v>1687</v>
      </c>
      <c r="F106" s="186" t="s">
        <v>1688</v>
      </c>
      <c r="G106" s="187" t="s">
        <v>1213</v>
      </c>
      <c r="H106" s="188">
        <v>10</v>
      </c>
      <c r="I106" s="189"/>
      <c r="J106" s="190">
        <f>ROUND(I106*H106,2)</f>
        <v>0</v>
      </c>
      <c r="K106" s="186" t="s">
        <v>35</v>
      </c>
      <c r="L106" s="62"/>
      <c r="M106" s="191" t="s">
        <v>35</v>
      </c>
      <c r="N106" s="192" t="s">
        <v>50</v>
      </c>
      <c r="O106" s="43"/>
      <c r="P106" s="193">
        <f>O106*H106</f>
        <v>0</v>
      </c>
      <c r="Q106" s="193">
        <v>0</v>
      </c>
      <c r="R106" s="193">
        <f>Q106*H106</f>
        <v>0</v>
      </c>
      <c r="S106" s="193">
        <v>0</v>
      </c>
      <c r="T106" s="194">
        <f>S106*H106</f>
        <v>0</v>
      </c>
      <c r="AR106" s="24" t="s">
        <v>177</v>
      </c>
      <c r="AT106" s="24" t="s">
        <v>147</v>
      </c>
      <c r="AU106" s="24" t="s">
        <v>87</v>
      </c>
      <c r="AY106" s="24" t="s">
        <v>146</v>
      </c>
      <c r="BE106" s="195">
        <f>IF(N106="základní",J106,0)</f>
        <v>0</v>
      </c>
      <c r="BF106" s="195">
        <f>IF(N106="snížená",J106,0)</f>
        <v>0</v>
      </c>
      <c r="BG106" s="195">
        <f>IF(N106="zákl. přenesená",J106,0)</f>
        <v>0</v>
      </c>
      <c r="BH106" s="195">
        <f>IF(N106="sníž. přenesená",J106,0)</f>
        <v>0</v>
      </c>
      <c r="BI106" s="195">
        <f>IF(N106="nulová",J106,0)</f>
        <v>0</v>
      </c>
      <c r="BJ106" s="24" t="s">
        <v>87</v>
      </c>
      <c r="BK106" s="195">
        <f>ROUND(I106*H106,2)</f>
        <v>0</v>
      </c>
      <c r="BL106" s="24" t="s">
        <v>177</v>
      </c>
      <c r="BM106" s="24" t="s">
        <v>183</v>
      </c>
    </row>
    <row r="107" spans="2:65" s="1" customFormat="1" ht="25.5" customHeight="1">
      <c r="B107" s="42"/>
      <c r="C107" s="184" t="s">
        <v>167</v>
      </c>
      <c r="D107" s="184" t="s">
        <v>147</v>
      </c>
      <c r="E107" s="185" t="s">
        <v>1291</v>
      </c>
      <c r="F107" s="186" t="s">
        <v>1689</v>
      </c>
      <c r="G107" s="187" t="s">
        <v>641</v>
      </c>
      <c r="H107" s="188">
        <v>2</v>
      </c>
      <c r="I107" s="189"/>
      <c r="J107" s="190">
        <f>ROUND(I107*H107,2)</f>
        <v>0</v>
      </c>
      <c r="K107" s="186" t="s">
        <v>35</v>
      </c>
      <c r="L107" s="62"/>
      <c r="M107" s="191" t="s">
        <v>35</v>
      </c>
      <c r="N107" s="192" t="s">
        <v>50</v>
      </c>
      <c r="O107" s="43"/>
      <c r="P107" s="193">
        <f>O107*H107</f>
        <v>0</v>
      </c>
      <c r="Q107" s="193">
        <v>0</v>
      </c>
      <c r="R107" s="193">
        <f>Q107*H107</f>
        <v>0</v>
      </c>
      <c r="S107" s="193">
        <v>0</v>
      </c>
      <c r="T107" s="194">
        <f>S107*H107</f>
        <v>0</v>
      </c>
      <c r="AR107" s="24" t="s">
        <v>177</v>
      </c>
      <c r="AT107" s="24" t="s">
        <v>147</v>
      </c>
      <c r="AU107" s="24" t="s">
        <v>87</v>
      </c>
      <c r="AY107" s="24" t="s">
        <v>146</v>
      </c>
      <c r="BE107" s="195">
        <f>IF(N107="základní",J107,0)</f>
        <v>0</v>
      </c>
      <c r="BF107" s="195">
        <f>IF(N107="snížená",J107,0)</f>
        <v>0</v>
      </c>
      <c r="BG107" s="195">
        <f>IF(N107="zákl. přenesená",J107,0)</f>
        <v>0</v>
      </c>
      <c r="BH107" s="195">
        <f>IF(N107="sníž. přenesená",J107,0)</f>
        <v>0</v>
      </c>
      <c r="BI107" s="195">
        <f>IF(N107="nulová",J107,0)</f>
        <v>0</v>
      </c>
      <c r="BJ107" s="24" t="s">
        <v>87</v>
      </c>
      <c r="BK107" s="195">
        <f>ROUND(I107*H107,2)</f>
        <v>0</v>
      </c>
      <c r="BL107" s="24" t="s">
        <v>177</v>
      </c>
      <c r="BM107" s="24" t="s">
        <v>186</v>
      </c>
    </row>
    <row r="108" spans="2:65" s="12" customFormat="1" ht="13.5">
      <c r="B108" s="220"/>
      <c r="C108" s="221"/>
      <c r="D108" s="211" t="s">
        <v>257</v>
      </c>
      <c r="E108" s="222" t="s">
        <v>35</v>
      </c>
      <c r="F108" s="223" t="s">
        <v>1262</v>
      </c>
      <c r="G108" s="221"/>
      <c r="H108" s="224">
        <v>2</v>
      </c>
      <c r="I108" s="225"/>
      <c r="J108" s="221"/>
      <c r="K108" s="221"/>
      <c r="L108" s="226"/>
      <c r="M108" s="227"/>
      <c r="N108" s="228"/>
      <c r="O108" s="228"/>
      <c r="P108" s="228"/>
      <c r="Q108" s="228"/>
      <c r="R108" s="228"/>
      <c r="S108" s="228"/>
      <c r="T108" s="229"/>
      <c r="AT108" s="230" t="s">
        <v>257</v>
      </c>
      <c r="AU108" s="230" t="s">
        <v>87</v>
      </c>
      <c r="AV108" s="12" t="s">
        <v>89</v>
      </c>
      <c r="AW108" s="12" t="s">
        <v>42</v>
      </c>
      <c r="AX108" s="12" t="s">
        <v>79</v>
      </c>
      <c r="AY108" s="230" t="s">
        <v>146</v>
      </c>
    </row>
    <row r="109" spans="2:65" s="14" customFormat="1" ht="13.5">
      <c r="B109" s="242"/>
      <c r="C109" s="243"/>
      <c r="D109" s="211" t="s">
        <v>257</v>
      </c>
      <c r="E109" s="244" t="s">
        <v>35</v>
      </c>
      <c r="F109" s="245" t="s">
        <v>278</v>
      </c>
      <c r="G109" s="243"/>
      <c r="H109" s="246">
        <v>2</v>
      </c>
      <c r="I109" s="247"/>
      <c r="J109" s="243"/>
      <c r="K109" s="243"/>
      <c r="L109" s="248"/>
      <c r="M109" s="249"/>
      <c r="N109" s="250"/>
      <c r="O109" s="250"/>
      <c r="P109" s="250"/>
      <c r="Q109" s="250"/>
      <c r="R109" s="250"/>
      <c r="S109" s="250"/>
      <c r="T109" s="251"/>
      <c r="AT109" s="252" t="s">
        <v>257</v>
      </c>
      <c r="AU109" s="252" t="s">
        <v>87</v>
      </c>
      <c r="AV109" s="14" t="s">
        <v>151</v>
      </c>
      <c r="AW109" s="14" t="s">
        <v>42</v>
      </c>
      <c r="AX109" s="14" t="s">
        <v>87</v>
      </c>
      <c r="AY109" s="252" t="s">
        <v>146</v>
      </c>
    </row>
    <row r="110" spans="2:65" s="1" customFormat="1" ht="16.5" customHeight="1">
      <c r="B110" s="42"/>
      <c r="C110" s="184" t="s">
        <v>189</v>
      </c>
      <c r="D110" s="184" t="s">
        <v>147</v>
      </c>
      <c r="E110" s="185" t="s">
        <v>1690</v>
      </c>
      <c r="F110" s="186" t="s">
        <v>1301</v>
      </c>
      <c r="G110" s="187" t="s">
        <v>1213</v>
      </c>
      <c r="H110" s="188">
        <v>8.8000000000000007</v>
      </c>
      <c r="I110" s="189"/>
      <c r="J110" s="190">
        <f>ROUND(I110*H110,2)</f>
        <v>0</v>
      </c>
      <c r="K110" s="186" t="s">
        <v>35</v>
      </c>
      <c r="L110" s="62"/>
      <c r="M110" s="191" t="s">
        <v>35</v>
      </c>
      <c r="N110" s="192" t="s">
        <v>50</v>
      </c>
      <c r="O110" s="43"/>
      <c r="P110" s="193">
        <f>O110*H110</f>
        <v>0</v>
      </c>
      <c r="Q110" s="193">
        <v>0</v>
      </c>
      <c r="R110" s="193">
        <f>Q110*H110</f>
        <v>0</v>
      </c>
      <c r="S110" s="193">
        <v>0</v>
      </c>
      <c r="T110" s="194">
        <f>S110*H110</f>
        <v>0</v>
      </c>
      <c r="AR110" s="24" t="s">
        <v>177</v>
      </c>
      <c r="AT110" s="24" t="s">
        <v>147</v>
      </c>
      <c r="AU110" s="24" t="s">
        <v>87</v>
      </c>
      <c r="AY110" s="24" t="s">
        <v>146</v>
      </c>
      <c r="BE110" s="195">
        <f>IF(N110="základní",J110,0)</f>
        <v>0</v>
      </c>
      <c r="BF110" s="195">
        <f>IF(N110="snížená",J110,0)</f>
        <v>0</v>
      </c>
      <c r="BG110" s="195">
        <f>IF(N110="zákl. přenesená",J110,0)</f>
        <v>0</v>
      </c>
      <c r="BH110" s="195">
        <f>IF(N110="sníž. přenesená",J110,0)</f>
        <v>0</v>
      </c>
      <c r="BI110" s="195">
        <f>IF(N110="nulová",J110,0)</f>
        <v>0</v>
      </c>
      <c r="BJ110" s="24" t="s">
        <v>87</v>
      </c>
      <c r="BK110" s="195">
        <f>ROUND(I110*H110,2)</f>
        <v>0</v>
      </c>
      <c r="BL110" s="24" t="s">
        <v>177</v>
      </c>
      <c r="BM110" s="24" t="s">
        <v>192</v>
      </c>
    </row>
    <row r="111" spans="2:65" s="12" customFormat="1" ht="13.5">
      <c r="B111" s="220"/>
      <c r="C111" s="221"/>
      <c r="D111" s="211" t="s">
        <v>257</v>
      </c>
      <c r="E111" s="222" t="s">
        <v>35</v>
      </c>
      <c r="F111" s="223" t="s">
        <v>1669</v>
      </c>
      <c r="G111" s="221"/>
      <c r="H111" s="224">
        <v>6.5</v>
      </c>
      <c r="I111" s="225"/>
      <c r="J111" s="221"/>
      <c r="K111" s="221"/>
      <c r="L111" s="226"/>
      <c r="M111" s="227"/>
      <c r="N111" s="228"/>
      <c r="O111" s="228"/>
      <c r="P111" s="228"/>
      <c r="Q111" s="228"/>
      <c r="R111" s="228"/>
      <c r="S111" s="228"/>
      <c r="T111" s="229"/>
      <c r="AT111" s="230" t="s">
        <v>257</v>
      </c>
      <c r="AU111" s="230" t="s">
        <v>87</v>
      </c>
      <c r="AV111" s="12" t="s">
        <v>89</v>
      </c>
      <c r="AW111" s="12" t="s">
        <v>42</v>
      </c>
      <c r="AX111" s="12" t="s">
        <v>79</v>
      </c>
      <c r="AY111" s="230" t="s">
        <v>146</v>
      </c>
    </row>
    <row r="112" spans="2:65" s="12" customFormat="1" ht="13.5">
      <c r="B112" s="220"/>
      <c r="C112" s="221"/>
      <c r="D112" s="211" t="s">
        <v>257</v>
      </c>
      <c r="E112" s="222" t="s">
        <v>35</v>
      </c>
      <c r="F112" s="223" t="s">
        <v>1670</v>
      </c>
      <c r="G112" s="221"/>
      <c r="H112" s="224">
        <v>2.2999999999999998</v>
      </c>
      <c r="I112" s="225"/>
      <c r="J112" s="221"/>
      <c r="K112" s="221"/>
      <c r="L112" s="226"/>
      <c r="M112" s="227"/>
      <c r="N112" s="228"/>
      <c r="O112" s="228"/>
      <c r="P112" s="228"/>
      <c r="Q112" s="228"/>
      <c r="R112" s="228"/>
      <c r="S112" s="228"/>
      <c r="T112" s="229"/>
      <c r="AT112" s="230" t="s">
        <v>257</v>
      </c>
      <c r="AU112" s="230" t="s">
        <v>87</v>
      </c>
      <c r="AV112" s="12" t="s">
        <v>89</v>
      </c>
      <c r="AW112" s="12" t="s">
        <v>42</v>
      </c>
      <c r="AX112" s="12" t="s">
        <v>79</v>
      </c>
      <c r="AY112" s="230" t="s">
        <v>146</v>
      </c>
    </row>
    <row r="113" spans="2:65" s="14" customFormat="1" ht="13.5">
      <c r="B113" s="242"/>
      <c r="C113" s="243"/>
      <c r="D113" s="211" t="s">
        <v>257</v>
      </c>
      <c r="E113" s="244" t="s">
        <v>35</v>
      </c>
      <c r="F113" s="245" t="s">
        <v>278</v>
      </c>
      <c r="G113" s="243"/>
      <c r="H113" s="246">
        <v>8.8000000000000007</v>
      </c>
      <c r="I113" s="247"/>
      <c r="J113" s="243"/>
      <c r="K113" s="243"/>
      <c r="L113" s="248"/>
      <c r="M113" s="249"/>
      <c r="N113" s="250"/>
      <c r="O113" s="250"/>
      <c r="P113" s="250"/>
      <c r="Q113" s="250"/>
      <c r="R113" s="250"/>
      <c r="S113" s="250"/>
      <c r="T113" s="251"/>
      <c r="AT113" s="252" t="s">
        <v>257</v>
      </c>
      <c r="AU113" s="252" t="s">
        <v>87</v>
      </c>
      <c r="AV113" s="14" t="s">
        <v>151</v>
      </c>
      <c r="AW113" s="14" t="s">
        <v>42</v>
      </c>
      <c r="AX113" s="14" t="s">
        <v>87</v>
      </c>
      <c r="AY113" s="252" t="s">
        <v>146</v>
      </c>
    </row>
    <row r="114" spans="2:65" s="1" customFormat="1" ht="16.5" customHeight="1">
      <c r="B114" s="42"/>
      <c r="C114" s="184" t="s">
        <v>170</v>
      </c>
      <c r="D114" s="184" t="s">
        <v>147</v>
      </c>
      <c r="E114" s="185" t="s">
        <v>1691</v>
      </c>
      <c r="F114" s="186" t="s">
        <v>1692</v>
      </c>
      <c r="G114" s="187" t="s">
        <v>150</v>
      </c>
      <c r="H114" s="188">
        <v>1</v>
      </c>
      <c r="I114" s="189"/>
      <c r="J114" s="190">
        <f>ROUND(I114*H114,2)</f>
        <v>0</v>
      </c>
      <c r="K114" s="186" t="s">
        <v>35</v>
      </c>
      <c r="L114" s="62"/>
      <c r="M114" s="191" t="s">
        <v>35</v>
      </c>
      <c r="N114" s="192" t="s">
        <v>50</v>
      </c>
      <c r="O114" s="43"/>
      <c r="P114" s="193">
        <f>O114*H114</f>
        <v>0</v>
      </c>
      <c r="Q114" s="193">
        <v>0</v>
      </c>
      <c r="R114" s="193">
        <f>Q114*H114</f>
        <v>0</v>
      </c>
      <c r="S114" s="193">
        <v>0</v>
      </c>
      <c r="T114" s="194">
        <f>S114*H114</f>
        <v>0</v>
      </c>
      <c r="AR114" s="24" t="s">
        <v>177</v>
      </c>
      <c r="AT114" s="24" t="s">
        <v>147</v>
      </c>
      <c r="AU114" s="24" t="s">
        <v>87</v>
      </c>
      <c r="AY114" s="24" t="s">
        <v>146</v>
      </c>
      <c r="BE114" s="195">
        <f>IF(N114="základní",J114,0)</f>
        <v>0</v>
      </c>
      <c r="BF114" s="195">
        <f>IF(N114="snížená",J114,0)</f>
        <v>0</v>
      </c>
      <c r="BG114" s="195">
        <f>IF(N114="zákl. přenesená",J114,0)</f>
        <v>0</v>
      </c>
      <c r="BH114" s="195">
        <f>IF(N114="sníž. přenesená",J114,0)</f>
        <v>0</v>
      </c>
      <c r="BI114" s="195">
        <f>IF(N114="nulová",J114,0)</f>
        <v>0</v>
      </c>
      <c r="BJ114" s="24" t="s">
        <v>87</v>
      </c>
      <c r="BK114" s="195">
        <f>ROUND(I114*H114,2)</f>
        <v>0</v>
      </c>
      <c r="BL114" s="24" t="s">
        <v>177</v>
      </c>
      <c r="BM114" s="24" t="s">
        <v>195</v>
      </c>
    </row>
    <row r="115" spans="2:65" s="1" customFormat="1" ht="16.5" customHeight="1">
      <c r="B115" s="42"/>
      <c r="C115" s="184" t="s">
        <v>198</v>
      </c>
      <c r="D115" s="184" t="s">
        <v>147</v>
      </c>
      <c r="E115" s="185" t="s">
        <v>1693</v>
      </c>
      <c r="F115" s="186" t="s">
        <v>1694</v>
      </c>
      <c r="G115" s="187" t="s">
        <v>150</v>
      </c>
      <c r="H115" s="188">
        <v>1</v>
      </c>
      <c r="I115" s="189"/>
      <c r="J115" s="190">
        <f>ROUND(I115*H115,2)</f>
        <v>0</v>
      </c>
      <c r="K115" s="186" t="s">
        <v>35</v>
      </c>
      <c r="L115" s="62"/>
      <c r="M115" s="191" t="s">
        <v>35</v>
      </c>
      <c r="N115" s="192" t="s">
        <v>50</v>
      </c>
      <c r="O115" s="43"/>
      <c r="P115" s="193">
        <f>O115*H115</f>
        <v>0</v>
      </c>
      <c r="Q115" s="193">
        <v>0</v>
      </c>
      <c r="R115" s="193">
        <f>Q115*H115</f>
        <v>0</v>
      </c>
      <c r="S115" s="193">
        <v>0</v>
      </c>
      <c r="T115" s="194">
        <f>S115*H115</f>
        <v>0</v>
      </c>
      <c r="AR115" s="24" t="s">
        <v>177</v>
      </c>
      <c r="AT115" s="24" t="s">
        <v>147</v>
      </c>
      <c r="AU115" s="24" t="s">
        <v>87</v>
      </c>
      <c r="AY115" s="24" t="s">
        <v>146</v>
      </c>
      <c r="BE115" s="195">
        <f>IF(N115="základní",J115,0)</f>
        <v>0</v>
      </c>
      <c r="BF115" s="195">
        <f>IF(N115="snížená",J115,0)</f>
        <v>0</v>
      </c>
      <c r="BG115" s="195">
        <f>IF(N115="zákl. přenesená",J115,0)</f>
        <v>0</v>
      </c>
      <c r="BH115" s="195">
        <f>IF(N115="sníž. přenesená",J115,0)</f>
        <v>0</v>
      </c>
      <c r="BI115" s="195">
        <f>IF(N115="nulová",J115,0)</f>
        <v>0</v>
      </c>
      <c r="BJ115" s="24" t="s">
        <v>87</v>
      </c>
      <c r="BK115" s="195">
        <f>ROUND(I115*H115,2)</f>
        <v>0</v>
      </c>
      <c r="BL115" s="24" t="s">
        <v>177</v>
      </c>
      <c r="BM115" s="24" t="s">
        <v>201</v>
      </c>
    </row>
    <row r="116" spans="2:65" s="1" customFormat="1" ht="16.5" customHeight="1">
      <c r="B116" s="42"/>
      <c r="C116" s="184" t="s">
        <v>174</v>
      </c>
      <c r="D116" s="184" t="s">
        <v>147</v>
      </c>
      <c r="E116" s="185" t="s">
        <v>1695</v>
      </c>
      <c r="F116" s="186" t="s">
        <v>1323</v>
      </c>
      <c r="G116" s="187" t="s">
        <v>150</v>
      </c>
      <c r="H116" s="188">
        <v>1</v>
      </c>
      <c r="I116" s="189"/>
      <c r="J116" s="190">
        <f>ROUND(I116*H116,2)</f>
        <v>0</v>
      </c>
      <c r="K116" s="186" t="s">
        <v>35</v>
      </c>
      <c r="L116" s="62"/>
      <c r="M116" s="191" t="s">
        <v>35</v>
      </c>
      <c r="N116" s="196" t="s">
        <v>50</v>
      </c>
      <c r="O116" s="197"/>
      <c r="P116" s="198">
        <f>O116*H116</f>
        <v>0</v>
      </c>
      <c r="Q116" s="198">
        <v>0</v>
      </c>
      <c r="R116" s="198">
        <f>Q116*H116</f>
        <v>0</v>
      </c>
      <c r="S116" s="198">
        <v>0</v>
      </c>
      <c r="T116" s="199">
        <f>S116*H116</f>
        <v>0</v>
      </c>
      <c r="AR116" s="24" t="s">
        <v>177</v>
      </c>
      <c r="AT116" s="24" t="s">
        <v>147</v>
      </c>
      <c r="AU116" s="24" t="s">
        <v>87</v>
      </c>
      <c r="AY116" s="24" t="s">
        <v>146</v>
      </c>
      <c r="BE116" s="195">
        <f>IF(N116="základní",J116,0)</f>
        <v>0</v>
      </c>
      <c r="BF116" s="195">
        <f>IF(N116="snížená",J116,0)</f>
        <v>0</v>
      </c>
      <c r="BG116" s="195">
        <f>IF(N116="zákl. přenesená",J116,0)</f>
        <v>0</v>
      </c>
      <c r="BH116" s="195">
        <f>IF(N116="sníž. přenesená",J116,0)</f>
        <v>0</v>
      </c>
      <c r="BI116" s="195">
        <f>IF(N116="nulová",J116,0)</f>
        <v>0</v>
      </c>
      <c r="BJ116" s="24" t="s">
        <v>87</v>
      </c>
      <c r="BK116" s="195">
        <f>ROUND(I116*H116,2)</f>
        <v>0</v>
      </c>
      <c r="BL116" s="24" t="s">
        <v>177</v>
      </c>
      <c r="BM116" s="24" t="s">
        <v>204</v>
      </c>
    </row>
    <row r="117" spans="2:65" s="1" customFormat="1" ht="6.95" customHeight="1">
      <c r="B117" s="57"/>
      <c r="C117" s="58"/>
      <c r="D117" s="58"/>
      <c r="E117" s="58"/>
      <c r="F117" s="58"/>
      <c r="G117" s="58"/>
      <c r="H117" s="58"/>
      <c r="I117" s="140"/>
      <c r="J117" s="58"/>
      <c r="K117" s="58"/>
      <c r="L117" s="62"/>
    </row>
  </sheetData>
  <sheetProtection algorithmName="SHA-512" hashValue="QZh2rOeizcPp8y/CMChaY6ELvphzV1Ab45n3CMX6Qyx2/6t9LapzPxy65oIPRhYiHgSsSIAxJGxYXZxm72JSPQ==" saltValue="YLsd+HrcPKXzyaMqaHPEUf1O5ZIC4yHiVqIzaKKs8e2o2vjRyv5arLVcM2cOPQmr1S/ScWPpodzVkKORTdWNnw==" spinCount="100000" sheet="1" objects="1" scenarios="1" formatColumns="0" formatRows="0" autoFilter="0"/>
  <autoFilter ref="C76:K116"/>
  <mergeCells count="10">
    <mergeCell ref="J51:J52"/>
    <mergeCell ref="E67:H67"/>
    <mergeCell ref="E69:H6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6"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0"/>
  <sheetViews>
    <sheetView showGridLines="0" workbookViewId="0">
      <pane ySplit="1" topLeftCell="A2" activePane="bottomLeft" state="frozen"/>
      <selection pane="bottomLeft"/>
    </sheetView>
  </sheetViews>
  <sheetFormatPr defaultRowHeight="12"/>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13"/>
      <c r="C1" s="113"/>
      <c r="D1" s="114" t="s">
        <v>1</v>
      </c>
      <c r="E1" s="113"/>
      <c r="F1" s="115" t="s">
        <v>111</v>
      </c>
      <c r="G1" s="392" t="s">
        <v>112</v>
      </c>
      <c r="H1" s="392"/>
      <c r="I1" s="116"/>
      <c r="J1" s="115" t="s">
        <v>113</v>
      </c>
      <c r="K1" s="114" t="s">
        <v>114</v>
      </c>
      <c r="L1" s="115" t="s">
        <v>115</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83"/>
      <c r="M2" s="383"/>
      <c r="N2" s="383"/>
      <c r="O2" s="383"/>
      <c r="P2" s="383"/>
      <c r="Q2" s="383"/>
      <c r="R2" s="383"/>
      <c r="S2" s="383"/>
      <c r="T2" s="383"/>
      <c r="U2" s="383"/>
      <c r="V2" s="383"/>
      <c r="AT2" s="24" t="s">
        <v>107</v>
      </c>
    </row>
    <row r="3" spans="1:70" ht="6.95" customHeight="1">
      <c r="B3" s="25"/>
      <c r="C3" s="26"/>
      <c r="D3" s="26"/>
      <c r="E3" s="26"/>
      <c r="F3" s="26"/>
      <c r="G3" s="26"/>
      <c r="H3" s="26"/>
      <c r="I3" s="117"/>
      <c r="J3" s="26"/>
      <c r="K3" s="27"/>
      <c r="AT3" s="24" t="s">
        <v>89</v>
      </c>
    </row>
    <row r="4" spans="1:70" ht="36.950000000000003" customHeight="1">
      <c r="B4" s="28"/>
      <c r="C4" s="29"/>
      <c r="D4" s="30" t="s">
        <v>116</v>
      </c>
      <c r="E4" s="29"/>
      <c r="F4" s="29"/>
      <c r="G4" s="29"/>
      <c r="H4" s="29"/>
      <c r="I4" s="118"/>
      <c r="J4" s="29"/>
      <c r="K4" s="31"/>
      <c r="M4" s="32" t="s">
        <v>12</v>
      </c>
      <c r="AT4" s="24" t="s">
        <v>6</v>
      </c>
    </row>
    <row r="5" spans="1:70" ht="6.95" customHeight="1">
      <c r="B5" s="28"/>
      <c r="C5" s="29"/>
      <c r="D5" s="29"/>
      <c r="E5" s="29"/>
      <c r="F5" s="29"/>
      <c r="G5" s="29"/>
      <c r="H5" s="29"/>
      <c r="I5" s="118"/>
      <c r="J5" s="29"/>
      <c r="K5" s="31"/>
    </row>
    <row r="6" spans="1:70" ht="15">
      <c r="B6" s="28"/>
      <c r="C6" s="29"/>
      <c r="D6" s="37" t="s">
        <v>19</v>
      </c>
      <c r="E6" s="29"/>
      <c r="F6" s="29"/>
      <c r="G6" s="29"/>
      <c r="H6" s="29"/>
      <c r="I6" s="118"/>
      <c r="J6" s="29"/>
      <c r="K6" s="31"/>
    </row>
    <row r="7" spans="1:70" ht="16.5" customHeight="1">
      <c r="B7" s="28"/>
      <c r="C7" s="29"/>
      <c r="D7" s="29"/>
      <c r="E7" s="384" t="str">
        <f>'Rekapitulace stavby'!K6</f>
        <v>MŠ Kamarád Liberec - stavební úpravy kuchyně</v>
      </c>
      <c r="F7" s="385"/>
      <c r="G7" s="385"/>
      <c r="H7" s="385"/>
      <c r="I7" s="118"/>
      <c r="J7" s="29"/>
      <c r="K7" s="31"/>
    </row>
    <row r="8" spans="1:70" s="1" customFormat="1" ht="15">
      <c r="B8" s="42"/>
      <c r="C8" s="43"/>
      <c r="D8" s="37" t="s">
        <v>117</v>
      </c>
      <c r="E8" s="43"/>
      <c r="F8" s="43"/>
      <c r="G8" s="43"/>
      <c r="H8" s="43"/>
      <c r="I8" s="119"/>
      <c r="J8" s="43"/>
      <c r="K8" s="46"/>
    </row>
    <row r="9" spans="1:70" s="1" customFormat="1" ht="36.950000000000003" customHeight="1">
      <c r="B9" s="42"/>
      <c r="C9" s="43"/>
      <c r="D9" s="43"/>
      <c r="E9" s="386" t="s">
        <v>1696</v>
      </c>
      <c r="F9" s="387"/>
      <c r="G9" s="387"/>
      <c r="H9" s="387"/>
      <c r="I9" s="119"/>
      <c r="J9" s="43"/>
      <c r="K9" s="46"/>
    </row>
    <row r="10" spans="1:70" s="1" customFormat="1" ht="13.5">
      <c r="B10" s="42"/>
      <c r="C10" s="43"/>
      <c r="D10" s="43"/>
      <c r="E10" s="43"/>
      <c r="F10" s="43"/>
      <c r="G10" s="43"/>
      <c r="H10" s="43"/>
      <c r="I10" s="119"/>
      <c r="J10" s="43"/>
      <c r="K10" s="46"/>
    </row>
    <row r="11" spans="1:70" s="1" customFormat="1" ht="14.45" customHeight="1">
      <c r="B11" s="42"/>
      <c r="C11" s="43"/>
      <c r="D11" s="37" t="s">
        <v>21</v>
      </c>
      <c r="E11" s="43"/>
      <c r="F11" s="35" t="s">
        <v>35</v>
      </c>
      <c r="G11" s="43"/>
      <c r="H11" s="43"/>
      <c r="I11" s="120" t="s">
        <v>23</v>
      </c>
      <c r="J11" s="35" t="s">
        <v>35</v>
      </c>
      <c r="K11" s="46"/>
    </row>
    <row r="12" spans="1:70" s="1" customFormat="1" ht="14.45" customHeight="1">
      <c r="B12" s="42"/>
      <c r="C12" s="43"/>
      <c r="D12" s="37" t="s">
        <v>25</v>
      </c>
      <c r="E12" s="43"/>
      <c r="F12" s="35" t="s">
        <v>26</v>
      </c>
      <c r="G12" s="43"/>
      <c r="H12" s="43"/>
      <c r="I12" s="120" t="s">
        <v>27</v>
      </c>
      <c r="J12" s="121" t="str">
        <f>'Rekapitulace stavby'!AN8</f>
        <v>18. 12. 2017</v>
      </c>
      <c r="K12" s="46"/>
    </row>
    <row r="13" spans="1:70" s="1" customFormat="1" ht="10.9" customHeight="1">
      <c r="B13" s="42"/>
      <c r="C13" s="43"/>
      <c r="D13" s="43"/>
      <c r="E13" s="43"/>
      <c r="F13" s="43"/>
      <c r="G13" s="43"/>
      <c r="H13" s="43"/>
      <c r="I13" s="119"/>
      <c r="J13" s="43"/>
      <c r="K13" s="46"/>
    </row>
    <row r="14" spans="1:70" s="1" customFormat="1" ht="14.45" customHeight="1">
      <c r="B14" s="42"/>
      <c r="C14" s="43"/>
      <c r="D14" s="37" t="s">
        <v>33</v>
      </c>
      <c r="E14" s="43"/>
      <c r="F14" s="43"/>
      <c r="G14" s="43"/>
      <c r="H14" s="43"/>
      <c r="I14" s="120" t="s">
        <v>34</v>
      </c>
      <c r="J14" s="35" t="s">
        <v>35</v>
      </c>
      <c r="K14" s="46"/>
    </row>
    <row r="15" spans="1:70" s="1" customFormat="1" ht="18" customHeight="1">
      <c r="B15" s="42"/>
      <c r="C15" s="43"/>
      <c r="D15" s="43"/>
      <c r="E15" s="35" t="s">
        <v>36</v>
      </c>
      <c r="F15" s="43"/>
      <c r="G15" s="43"/>
      <c r="H15" s="43"/>
      <c r="I15" s="120" t="s">
        <v>37</v>
      </c>
      <c r="J15" s="35" t="s">
        <v>35</v>
      </c>
      <c r="K15" s="46"/>
    </row>
    <row r="16" spans="1:70" s="1" customFormat="1" ht="6.95" customHeight="1">
      <c r="B16" s="42"/>
      <c r="C16" s="43"/>
      <c r="D16" s="43"/>
      <c r="E16" s="43"/>
      <c r="F16" s="43"/>
      <c r="G16" s="43"/>
      <c r="H16" s="43"/>
      <c r="I16" s="119"/>
      <c r="J16" s="43"/>
      <c r="K16" s="46"/>
    </row>
    <row r="17" spans="2:11" s="1" customFormat="1" ht="14.45" customHeight="1">
      <c r="B17" s="42"/>
      <c r="C17" s="43"/>
      <c r="D17" s="37" t="s">
        <v>38</v>
      </c>
      <c r="E17" s="43"/>
      <c r="F17" s="43"/>
      <c r="G17" s="43"/>
      <c r="H17" s="43"/>
      <c r="I17" s="120" t="s">
        <v>34</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37</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40</v>
      </c>
      <c r="E20" s="43"/>
      <c r="F20" s="43"/>
      <c r="G20" s="43"/>
      <c r="H20" s="43"/>
      <c r="I20" s="120" t="s">
        <v>34</v>
      </c>
      <c r="J20" s="35" t="s">
        <v>35</v>
      </c>
      <c r="K20" s="46"/>
    </row>
    <row r="21" spans="2:11" s="1" customFormat="1" ht="18" customHeight="1">
      <c r="B21" s="42"/>
      <c r="C21" s="43"/>
      <c r="D21" s="43"/>
      <c r="E21" s="35" t="s">
        <v>41</v>
      </c>
      <c r="F21" s="43"/>
      <c r="G21" s="43"/>
      <c r="H21" s="43"/>
      <c r="I21" s="120" t="s">
        <v>37</v>
      </c>
      <c r="J21" s="35" t="s">
        <v>35</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43</v>
      </c>
      <c r="E23" s="43"/>
      <c r="F23" s="43"/>
      <c r="G23" s="43"/>
      <c r="H23" s="43"/>
      <c r="I23" s="119"/>
      <c r="J23" s="43"/>
      <c r="K23" s="46"/>
    </row>
    <row r="24" spans="2:11" s="6" customFormat="1" ht="228" customHeight="1">
      <c r="B24" s="122"/>
      <c r="C24" s="123"/>
      <c r="D24" s="123"/>
      <c r="E24" s="353" t="s">
        <v>1697</v>
      </c>
      <c r="F24" s="353"/>
      <c r="G24" s="353"/>
      <c r="H24" s="353"/>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45</v>
      </c>
      <c r="E27" s="43"/>
      <c r="F27" s="43"/>
      <c r="G27" s="43"/>
      <c r="H27" s="43"/>
      <c r="I27" s="119"/>
      <c r="J27" s="129">
        <f>ROUND(J84,2)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47</v>
      </c>
      <c r="G29" s="43"/>
      <c r="H29" s="43"/>
      <c r="I29" s="130" t="s">
        <v>46</v>
      </c>
      <c r="J29" s="47" t="s">
        <v>48</v>
      </c>
      <c r="K29" s="46"/>
    </row>
    <row r="30" spans="2:11" s="1" customFormat="1" ht="14.45" customHeight="1">
      <c r="B30" s="42"/>
      <c r="C30" s="43"/>
      <c r="D30" s="50" t="s">
        <v>49</v>
      </c>
      <c r="E30" s="50" t="s">
        <v>50</v>
      </c>
      <c r="F30" s="131">
        <f>ROUND(SUM(BE84:BE179), 2)</f>
        <v>0</v>
      </c>
      <c r="G30" s="43"/>
      <c r="H30" s="43"/>
      <c r="I30" s="132">
        <v>0.21</v>
      </c>
      <c r="J30" s="131">
        <f>ROUND(ROUND((SUM(BE84:BE179)), 2)*I30, 2)</f>
        <v>0</v>
      </c>
      <c r="K30" s="46"/>
    </row>
    <row r="31" spans="2:11" s="1" customFormat="1" ht="14.45" customHeight="1">
      <c r="B31" s="42"/>
      <c r="C31" s="43"/>
      <c r="D31" s="43"/>
      <c r="E31" s="50" t="s">
        <v>51</v>
      </c>
      <c r="F31" s="131">
        <f>ROUND(SUM(BF84:BF179), 2)</f>
        <v>0</v>
      </c>
      <c r="G31" s="43"/>
      <c r="H31" s="43"/>
      <c r="I31" s="132">
        <v>0.15</v>
      </c>
      <c r="J31" s="131">
        <f>ROUND(ROUND((SUM(BF84:BF179)), 2)*I31, 2)</f>
        <v>0</v>
      </c>
      <c r="K31" s="46"/>
    </row>
    <row r="32" spans="2:11" s="1" customFormat="1" ht="14.45" hidden="1" customHeight="1">
      <c r="B32" s="42"/>
      <c r="C32" s="43"/>
      <c r="D32" s="43"/>
      <c r="E32" s="50" t="s">
        <v>52</v>
      </c>
      <c r="F32" s="131">
        <f>ROUND(SUM(BG84:BG179), 2)</f>
        <v>0</v>
      </c>
      <c r="G32" s="43"/>
      <c r="H32" s="43"/>
      <c r="I32" s="132">
        <v>0.21</v>
      </c>
      <c r="J32" s="131">
        <v>0</v>
      </c>
      <c r="K32" s="46"/>
    </row>
    <row r="33" spans="2:11" s="1" customFormat="1" ht="14.45" hidden="1" customHeight="1">
      <c r="B33" s="42"/>
      <c r="C33" s="43"/>
      <c r="D33" s="43"/>
      <c r="E33" s="50" t="s">
        <v>53</v>
      </c>
      <c r="F33" s="131">
        <f>ROUND(SUM(BH84:BH179), 2)</f>
        <v>0</v>
      </c>
      <c r="G33" s="43"/>
      <c r="H33" s="43"/>
      <c r="I33" s="132">
        <v>0.15</v>
      </c>
      <c r="J33" s="131">
        <v>0</v>
      </c>
      <c r="K33" s="46"/>
    </row>
    <row r="34" spans="2:11" s="1" customFormat="1" ht="14.45" hidden="1" customHeight="1">
      <c r="B34" s="42"/>
      <c r="C34" s="43"/>
      <c r="D34" s="43"/>
      <c r="E34" s="50" t="s">
        <v>54</v>
      </c>
      <c r="F34" s="131">
        <f>ROUND(SUM(BI84:BI179), 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55</v>
      </c>
      <c r="E36" s="80"/>
      <c r="F36" s="80"/>
      <c r="G36" s="135" t="s">
        <v>56</v>
      </c>
      <c r="H36" s="136" t="s">
        <v>57</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0000000000003" customHeight="1">
      <c r="B42" s="42"/>
      <c r="C42" s="30" t="s">
        <v>119</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19</v>
      </c>
      <c r="D44" s="43"/>
      <c r="E44" s="43"/>
      <c r="F44" s="43"/>
      <c r="G44" s="43"/>
      <c r="H44" s="43"/>
      <c r="I44" s="119"/>
      <c r="J44" s="43"/>
      <c r="K44" s="46"/>
    </row>
    <row r="45" spans="2:11" s="1" customFormat="1" ht="16.5" customHeight="1">
      <c r="B45" s="42"/>
      <c r="C45" s="43"/>
      <c r="D45" s="43"/>
      <c r="E45" s="384" t="str">
        <f>E7</f>
        <v>MŠ Kamarád Liberec - stavební úpravy kuchyně</v>
      </c>
      <c r="F45" s="385"/>
      <c r="G45" s="385"/>
      <c r="H45" s="385"/>
      <c r="I45" s="119"/>
      <c r="J45" s="43"/>
      <c r="K45" s="46"/>
    </row>
    <row r="46" spans="2:11" s="1" customFormat="1" ht="14.45" customHeight="1">
      <c r="B46" s="42"/>
      <c r="C46" s="37" t="s">
        <v>117</v>
      </c>
      <c r="D46" s="43"/>
      <c r="E46" s="43"/>
      <c r="F46" s="43"/>
      <c r="G46" s="43"/>
      <c r="H46" s="43"/>
      <c r="I46" s="119"/>
      <c r="J46" s="43"/>
      <c r="K46" s="46"/>
    </row>
    <row r="47" spans="2:11" s="1" customFormat="1" ht="17.25" customHeight="1">
      <c r="B47" s="42"/>
      <c r="C47" s="43"/>
      <c r="D47" s="43"/>
      <c r="E47" s="386" t="str">
        <f>E9</f>
        <v>D1.04.700 - EL - Silnoproudá elektrotechnika</v>
      </c>
      <c r="F47" s="387"/>
      <c r="G47" s="387"/>
      <c r="H47" s="387"/>
      <c r="I47" s="119"/>
      <c r="J47" s="43"/>
      <c r="K47" s="46"/>
    </row>
    <row r="48" spans="2:11" s="1" customFormat="1" ht="6.95" customHeight="1">
      <c r="B48" s="42"/>
      <c r="C48" s="43"/>
      <c r="D48" s="43"/>
      <c r="E48" s="43"/>
      <c r="F48" s="43"/>
      <c r="G48" s="43"/>
      <c r="H48" s="43"/>
      <c r="I48" s="119"/>
      <c r="J48" s="43"/>
      <c r="K48" s="46"/>
    </row>
    <row r="49" spans="2:47" s="1" customFormat="1" ht="18" customHeight="1">
      <c r="B49" s="42"/>
      <c r="C49" s="37" t="s">
        <v>25</v>
      </c>
      <c r="D49" s="43"/>
      <c r="E49" s="43"/>
      <c r="F49" s="35" t="str">
        <f>F12</f>
        <v xml:space="preserve">Liberec </v>
      </c>
      <c r="G49" s="43"/>
      <c r="H49" s="43"/>
      <c r="I49" s="120" t="s">
        <v>27</v>
      </c>
      <c r="J49" s="121" t="str">
        <f>IF(J12="","",J12)</f>
        <v>18. 12. 2017</v>
      </c>
      <c r="K49" s="46"/>
    </row>
    <row r="50" spans="2:47" s="1" customFormat="1" ht="6.95" customHeight="1">
      <c r="B50" s="42"/>
      <c r="C50" s="43"/>
      <c r="D50" s="43"/>
      <c r="E50" s="43"/>
      <c r="F50" s="43"/>
      <c r="G50" s="43"/>
      <c r="H50" s="43"/>
      <c r="I50" s="119"/>
      <c r="J50" s="43"/>
      <c r="K50" s="46"/>
    </row>
    <row r="51" spans="2:47" s="1" customFormat="1" ht="15">
      <c r="B51" s="42"/>
      <c r="C51" s="37" t="s">
        <v>33</v>
      </c>
      <c r="D51" s="43"/>
      <c r="E51" s="43"/>
      <c r="F51" s="35" t="str">
        <f>E15</f>
        <v xml:space="preserve">Statutární město Liberec, nám. Dr. E. Beneše 1 </v>
      </c>
      <c r="G51" s="43"/>
      <c r="H51" s="43"/>
      <c r="I51" s="120" t="s">
        <v>40</v>
      </c>
      <c r="J51" s="353" t="str">
        <f>E21</f>
        <v xml:space="preserve">STORING spol. s r.o. Žitavská 727/16 Liberec 3 </v>
      </c>
      <c r="K51" s="46"/>
    </row>
    <row r="52" spans="2:47" s="1" customFormat="1" ht="14.45" customHeight="1">
      <c r="B52" s="42"/>
      <c r="C52" s="37" t="s">
        <v>38</v>
      </c>
      <c r="D52" s="43"/>
      <c r="E52" s="43"/>
      <c r="F52" s="35" t="str">
        <f>IF(E18="","",E18)</f>
        <v/>
      </c>
      <c r="G52" s="43"/>
      <c r="H52" s="43"/>
      <c r="I52" s="119"/>
      <c r="J52" s="388"/>
      <c r="K52" s="46"/>
    </row>
    <row r="53" spans="2:47" s="1" customFormat="1" ht="10.35" customHeight="1">
      <c r="B53" s="42"/>
      <c r="C53" s="43"/>
      <c r="D53" s="43"/>
      <c r="E53" s="43"/>
      <c r="F53" s="43"/>
      <c r="G53" s="43"/>
      <c r="H53" s="43"/>
      <c r="I53" s="119"/>
      <c r="J53" s="43"/>
      <c r="K53" s="46"/>
    </row>
    <row r="54" spans="2:47" s="1" customFormat="1" ht="29.25" customHeight="1">
      <c r="B54" s="42"/>
      <c r="C54" s="145" t="s">
        <v>120</v>
      </c>
      <c r="D54" s="133"/>
      <c r="E54" s="133"/>
      <c r="F54" s="133"/>
      <c r="G54" s="133"/>
      <c r="H54" s="133"/>
      <c r="I54" s="146"/>
      <c r="J54" s="147" t="s">
        <v>121</v>
      </c>
      <c r="K54" s="148"/>
    </row>
    <row r="55" spans="2:47" s="1" customFormat="1" ht="10.35" customHeight="1">
      <c r="B55" s="42"/>
      <c r="C55" s="43"/>
      <c r="D55" s="43"/>
      <c r="E55" s="43"/>
      <c r="F55" s="43"/>
      <c r="G55" s="43"/>
      <c r="H55" s="43"/>
      <c r="I55" s="119"/>
      <c r="J55" s="43"/>
      <c r="K55" s="46"/>
    </row>
    <row r="56" spans="2:47" s="1" customFormat="1" ht="29.25" customHeight="1">
      <c r="B56" s="42"/>
      <c r="C56" s="149" t="s">
        <v>122</v>
      </c>
      <c r="D56" s="43"/>
      <c r="E56" s="43"/>
      <c r="F56" s="43"/>
      <c r="G56" s="43"/>
      <c r="H56" s="43"/>
      <c r="I56" s="119"/>
      <c r="J56" s="129">
        <f>J84</f>
        <v>0</v>
      </c>
      <c r="K56" s="46"/>
      <c r="AU56" s="24" t="s">
        <v>123</v>
      </c>
    </row>
    <row r="57" spans="2:47" s="7" customFormat="1" ht="24.95" customHeight="1">
      <c r="B57" s="150"/>
      <c r="C57" s="151"/>
      <c r="D57" s="152" t="s">
        <v>1698</v>
      </c>
      <c r="E57" s="153"/>
      <c r="F57" s="153"/>
      <c r="G57" s="153"/>
      <c r="H57" s="153"/>
      <c r="I57" s="154"/>
      <c r="J57" s="155">
        <f>J85</f>
        <v>0</v>
      </c>
      <c r="K57" s="156"/>
    </row>
    <row r="58" spans="2:47" s="7" customFormat="1" ht="24.95" customHeight="1">
      <c r="B58" s="150"/>
      <c r="C58" s="151"/>
      <c r="D58" s="152" t="s">
        <v>1699</v>
      </c>
      <c r="E58" s="153"/>
      <c r="F58" s="153"/>
      <c r="G58" s="153"/>
      <c r="H58" s="153"/>
      <c r="I58" s="154"/>
      <c r="J58" s="155">
        <f>J89</f>
        <v>0</v>
      </c>
      <c r="K58" s="156"/>
    </row>
    <row r="59" spans="2:47" s="7" customFormat="1" ht="24.95" customHeight="1">
      <c r="B59" s="150"/>
      <c r="C59" s="151"/>
      <c r="D59" s="152" t="s">
        <v>1700</v>
      </c>
      <c r="E59" s="153"/>
      <c r="F59" s="153"/>
      <c r="G59" s="153"/>
      <c r="H59" s="153"/>
      <c r="I59" s="154"/>
      <c r="J59" s="155">
        <f>J111</f>
        <v>0</v>
      </c>
      <c r="K59" s="156"/>
    </row>
    <row r="60" spans="2:47" s="7" customFormat="1" ht="24.95" customHeight="1">
      <c r="B60" s="150"/>
      <c r="C60" s="151"/>
      <c r="D60" s="152" t="s">
        <v>1701</v>
      </c>
      <c r="E60" s="153"/>
      <c r="F60" s="153"/>
      <c r="G60" s="153"/>
      <c r="H60" s="153"/>
      <c r="I60" s="154"/>
      <c r="J60" s="155">
        <f>J120</f>
        <v>0</v>
      </c>
      <c r="K60" s="156"/>
    </row>
    <row r="61" spans="2:47" s="7" customFormat="1" ht="24.95" customHeight="1">
      <c r="B61" s="150"/>
      <c r="C61" s="151"/>
      <c r="D61" s="152" t="s">
        <v>1702</v>
      </c>
      <c r="E61" s="153"/>
      <c r="F61" s="153"/>
      <c r="G61" s="153"/>
      <c r="H61" s="153"/>
      <c r="I61" s="154"/>
      <c r="J61" s="155">
        <f>J136</f>
        <v>0</v>
      </c>
      <c r="K61" s="156"/>
    </row>
    <row r="62" spans="2:47" s="7" customFormat="1" ht="24.95" customHeight="1">
      <c r="B62" s="150"/>
      <c r="C62" s="151"/>
      <c r="D62" s="152" t="s">
        <v>1703</v>
      </c>
      <c r="E62" s="153"/>
      <c r="F62" s="153"/>
      <c r="G62" s="153"/>
      <c r="H62" s="153"/>
      <c r="I62" s="154"/>
      <c r="J62" s="155">
        <f>J150</f>
        <v>0</v>
      </c>
      <c r="K62" s="156"/>
    </row>
    <row r="63" spans="2:47" s="7" customFormat="1" ht="24.95" customHeight="1">
      <c r="B63" s="150"/>
      <c r="C63" s="151"/>
      <c r="D63" s="152" t="s">
        <v>1704</v>
      </c>
      <c r="E63" s="153"/>
      <c r="F63" s="153"/>
      <c r="G63" s="153"/>
      <c r="H63" s="153"/>
      <c r="I63" s="154"/>
      <c r="J63" s="155">
        <f>J157</f>
        <v>0</v>
      </c>
      <c r="K63" s="156"/>
    </row>
    <row r="64" spans="2:47" s="7" customFormat="1" ht="24.95" customHeight="1">
      <c r="B64" s="150"/>
      <c r="C64" s="151"/>
      <c r="D64" s="152" t="s">
        <v>1506</v>
      </c>
      <c r="E64" s="153"/>
      <c r="F64" s="153"/>
      <c r="G64" s="153"/>
      <c r="H64" s="153"/>
      <c r="I64" s="154"/>
      <c r="J64" s="155">
        <f>J161</f>
        <v>0</v>
      </c>
      <c r="K64" s="156"/>
    </row>
    <row r="65" spans="2:12" s="1" customFormat="1" ht="21.75" customHeight="1">
      <c r="B65" s="42"/>
      <c r="C65" s="43"/>
      <c r="D65" s="43"/>
      <c r="E65" s="43"/>
      <c r="F65" s="43"/>
      <c r="G65" s="43"/>
      <c r="H65" s="43"/>
      <c r="I65" s="119"/>
      <c r="J65" s="43"/>
      <c r="K65" s="46"/>
    </row>
    <row r="66" spans="2:12" s="1" customFormat="1" ht="6.95" customHeight="1">
      <c r="B66" s="57"/>
      <c r="C66" s="58"/>
      <c r="D66" s="58"/>
      <c r="E66" s="58"/>
      <c r="F66" s="58"/>
      <c r="G66" s="58"/>
      <c r="H66" s="58"/>
      <c r="I66" s="140"/>
      <c r="J66" s="58"/>
      <c r="K66" s="59"/>
    </row>
    <row r="70" spans="2:12" s="1" customFormat="1" ht="6.95" customHeight="1">
      <c r="B70" s="60"/>
      <c r="C70" s="61"/>
      <c r="D70" s="61"/>
      <c r="E70" s="61"/>
      <c r="F70" s="61"/>
      <c r="G70" s="61"/>
      <c r="H70" s="61"/>
      <c r="I70" s="143"/>
      <c r="J70" s="61"/>
      <c r="K70" s="61"/>
      <c r="L70" s="62"/>
    </row>
    <row r="71" spans="2:12" s="1" customFormat="1" ht="36.950000000000003" customHeight="1">
      <c r="B71" s="42"/>
      <c r="C71" s="63" t="s">
        <v>130</v>
      </c>
      <c r="D71" s="64"/>
      <c r="E71" s="64"/>
      <c r="F71" s="64"/>
      <c r="G71" s="64"/>
      <c r="H71" s="64"/>
      <c r="I71" s="157"/>
      <c r="J71" s="64"/>
      <c r="K71" s="64"/>
      <c r="L71" s="62"/>
    </row>
    <row r="72" spans="2:12" s="1" customFormat="1" ht="6.95" customHeight="1">
      <c r="B72" s="42"/>
      <c r="C72" s="64"/>
      <c r="D72" s="64"/>
      <c r="E72" s="64"/>
      <c r="F72" s="64"/>
      <c r="G72" s="64"/>
      <c r="H72" s="64"/>
      <c r="I72" s="157"/>
      <c r="J72" s="64"/>
      <c r="K72" s="64"/>
      <c r="L72" s="62"/>
    </row>
    <row r="73" spans="2:12" s="1" customFormat="1" ht="14.45" customHeight="1">
      <c r="B73" s="42"/>
      <c r="C73" s="66" t="s">
        <v>19</v>
      </c>
      <c r="D73" s="64"/>
      <c r="E73" s="64"/>
      <c r="F73" s="64"/>
      <c r="G73" s="64"/>
      <c r="H73" s="64"/>
      <c r="I73" s="157"/>
      <c r="J73" s="64"/>
      <c r="K73" s="64"/>
      <c r="L73" s="62"/>
    </row>
    <row r="74" spans="2:12" s="1" customFormat="1" ht="16.5" customHeight="1">
      <c r="B74" s="42"/>
      <c r="C74" s="64"/>
      <c r="D74" s="64"/>
      <c r="E74" s="389" t="str">
        <f>E7</f>
        <v>MŠ Kamarád Liberec - stavební úpravy kuchyně</v>
      </c>
      <c r="F74" s="390"/>
      <c r="G74" s="390"/>
      <c r="H74" s="390"/>
      <c r="I74" s="157"/>
      <c r="J74" s="64"/>
      <c r="K74" s="64"/>
      <c r="L74" s="62"/>
    </row>
    <row r="75" spans="2:12" s="1" customFormat="1" ht="14.45" customHeight="1">
      <c r="B75" s="42"/>
      <c r="C75" s="66" t="s">
        <v>117</v>
      </c>
      <c r="D75" s="64"/>
      <c r="E75" s="64"/>
      <c r="F75" s="64"/>
      <c r="G75" s="64"/>
      <c r="H75" s="64"/>
      <c r="I75" s="157"/>
      <c r="J75" s="64"/>
      <c r="K75" s="64"/>
      <c r="L75" s="62"/>
    </row>
    <row r="76" spans="2:12" s="1" customFormat="1" ht="17.25" customHeight="1">
      <c r="B76" s="42"/>
      <c r="C76" s="64"/>
      <c r="D76" s="64"/>
      <c r="E76" s="364" t="str">
        <f>E9</f>
        <v>D1.04.700 - EL - Silnoproudá elektrotechnika</v>
      </c>
      <c r="F76" s="391"/>
      <c r="G76" s="391"/>
      <c r="H76" s="391"/>
      <c r="I76" s="157"/>
      <c r="J76" s="64"/>
      <c r="K76" s="64"/>
      <c r="L76" s="62"/>
    </row>
    <row r="77" spans="2:12" s="1" customFormat="1" ht="6.95" customHeight="1">
      <c r="B77" s="42"/>
      <c r="C77" s="64"/>
      <c r="D77" s="64"/>
      <c r="E77" s="64"/>
      <c r="F77" s="64"/>
      <c r="G77" s="64"/>
      <c r="H77" s="64"/>
      <c r="I77" s="157"/>
      <c r="J77" s="64"/>
      <c r="K77" s="64"/>
      <c r="L77" s="62"/>
    </row>
    <row r="78" spans="2:12" s="1" customFormat="1" ht="18" customHeight="1">
      <c r="B78" s="42"/>
      <c r="C78" s="66" t="s">
        <v>25</v>
      </c>
      <c r="D78" s="64"/>
      <c r="E78" s="64"/>
      <c r="F78" s="158" t="str">
        <f>F12</f>
        <v xml:space="preserve">Liberec </v>
      </c>
      <c r="G78" s="64"/>
      <c r="H78" s="64"/>
      <c r="I78" s="159" t="s">
        <v>27</v>
      </c>
      <c r="J78" s="74" t="str">
        <f>IF(J12="","",J12)</f>
        <v>18. 12. 2017</v>
      </c>
      <c r="K78" s="64"/>
      <c r="L78" s="62"/>
    </row>
    <row r="79" spans="2:12" s="1" customFormat="1" ht="6.95" customHeight="1">
      <c r="B79" s="42"/>
      <c r="C79" s="64"/>
      <c r="D79" s="64"/>
      <c r="E79" s="64"/>
      <c r="F79" s="64"/>
      <c r="G79" s="64"/>
      <c r="H79" s="64"/>
      <c r="I79" s="157"/>
      <c r="J79" s="64"/>
      <c r="K79" s="64"/>
      <c r="L79" s="62"/>
    </row>
    <row r="80" spans="2:12" s="1" customFormat="1" ht="15">
      <c r="B80" s="42"/>
      <c r="C80" s="66" t="s">
        <v>33</v>
      </c>
      <c r="D80" s="64"/>
      <c r="E80" s="64"/>
      <c r="F80" s="158" t="str">
        <f>E15</f>
        <v xml:space="preserve">Statutární město Liberec, nám. Dr. E. Beneše 1 </v>
      </c>
      <c r="G80" s="64"/>
      <c r="H80" s="64"/>
      <c r="I80" s="159" t="s">
        <v>40</v>
      </c>
      <c r="J80" s="158" t="str">
        <f>E21</f>
        <v xml:space="preserve">STORING spol. s r.o. Žitavská 727/16 Liberec 3 </v>
      </c>
      <c r="K80" s="64"/>
      <c r="L80" s="62"/>
    </row>
    <row r="81" spans="2:65" s="1" customFormat="1" ht="14.45" customHeight="1">
      <c r="B81" s="42"/>
      <c r="C81" s="66" t="s">
        <v>38</v>
      </c>
      <c r="D81" s="64"/>
      <c r="E81" s="64"/>
      <c r="F81" s="158" t="str">
        <f>IF(E18="","",E18)</f>
        <v/>
      </c>
      <c r="G81" s="64"/>
      <c r="H81" s="64"/>
      <c r="I81" s="157"/>
      <c r="J81" s="64"/>
      <c r="K81" s="64"/>
      <c r="L81" s="62"/>
    </row>
    <row r="82" spans="2:65" s="1" customFormat="1" ht="10.35" customHeight="1">
      <c r="B82" s="42"/>
      <c r="C82" s="64"/>
      <c r="D82" s="64"/>
      <c r="E82" s="64"/>
      <c r="F82" s="64"/>
      <c r="G82" s="64"/>
      <c r="H82" s="64"/>
      <c r="I82" s="157"/>
      <c r="J82" s="64"/>
      <c r="K82" s="64"/>
      <c r="L82" s="62"/>
    </row>
    <row r="83" spans="2:65" s="8" customFormat="1" ht="29.25" customHeight="1">
      <c r="B83" s="160"/>
      <c r="C83" s="161" t="s">
        <v>131</v>
      </c>
      <c r="D83" s="162" t="s">
        <v>64</v>
      </c>
      <c r="E83" s="162" t="s">
        <v>60</v>
      </c>
      <c r="F83" s="162" t="s">
        <v>132</v>
      </c>
      <c r="G83" s="162" t="s">
        <v>133</v>
      </c>
      <c r="H83" s="162" t="s">
        <v>134</v>
      </c>
      <c r="I83" s="163" t="s">
        <v>135</v>
      </c>
      <c r="J83" s="162" t="s">
        <v>121</v>
      </c>
      <c r="K83" s="164" t="s">
        <v>136</v>
      </c>
      <c r="L83" s="165"/>
      <c r="M83" s="82" t="s">
        <v>137</v>
      </c>
      <c r="N83" s="83" t="s">
        <v>49</v>
      </c>
      <c r="O83" s="83" t="s">
        <v>138</v>
      </c>
      <c r="P83" s="83" t="s">
        <v>139</v>
      </c>
      <c r="Q83" s="83" t="s">
        <v>140</v>
      </c>
      <c r="R83" s="83" t="s">
        <v>141</v>
      </c>
      <c r="S83" s="83" t="s">
        <v>142</v>
      </c>
      <c r="T83" s="84" t="s">
        <v>143</v>
      </c>
    </row>
    <row r="84" spans="2:65" s="1" customFormat="1" ht="29.25" customHeight="1">
      <c r="B84" s="42"/>
      <c r="C84" s="88" t="s">
        <v>122</v>
      </c>
      <c r="D84" s="64"/>
      <c r="E84" s="64"/>
      <c r="F84" s="64"/>
      <c r="G84" s="64"/>
      <c r="H84" s="64"/>
      <c r="I84" s="157"/>
      <c r="J84" s="166">
        <f>BK84</f>
        <v>0</v>
      </c>
      <c r="K84" s="64"/>
      <c r="L84" s="62"/>
      <c r="M84" s="85"/>
      <c r="N84" s="86"/>
      <c r="O84" s="86"/>
      <c r="P84" s="167">
        <f>P85+P89+P111+P120+P136+P150+P157+P161</f>
        <v>0</v>
      </c>
      <c r="Q84" s="86"/>
      <c r="R84" s="167">
        <f>R85+R89+R111+R120+R136+R150+R157+R161</f>
        <v>0</v>
      </c>
      <c r="S84" s="86"/>
      <c r="T84" s="168">
        <f>T85+T89+T111+T120+T136+T150+T157+T161</f>
        <v>0</v>
      </c>
      <c r="AT84" s="24" t="s">
        <v>78</v>
      </c>
      <c r="AU84" s="24" t="s">
        <v>123</v>
      </c>
      <c r="BK84" s="169">
        <f>BK85+BK89+BK111+BK120+BK136+BK150+BK157+BK161</f>
        <v>0</v>
      </c>
    </row>
    <row r="85" spans="2:65" s="9" customFormat="1" ht="37.35" customHeight="1">
      <c r="B85" s="170"/>
      <c r="C85" s="171"/>
      <c r="D85" s="172" t="s">
        <v>78</v>
      </c>
      <c r="E85" s="173" t="s">
        <v>1705</v>
      </c>
      <c r="F85" s="173" t="s">
        <v>1706</v>
      </c>
      <c r="G85" s="171"/>
      <c r="H85" s="171"/>
      <c r="I85" s="174"/>
      <c r="J85" s="175">
        <f>BK85</f>
        <v>0</v>
      </c>
      <c r="K85" s="171"/>
      <c r="L85" s="176"/>
      <c r="M85" s="177"/>
      <c r="N85" s="178"/>
      <c r="O85" s="178"/>
      <c r="P85" s="179">
        <f>SUM(P86:P88)</f>
        <v>0</v>
      </c>
      <c r="Q85" s="178"/>
      <c r="R85" s="179">
        <f>SUM(R86:R88)</f>
        <v>0</v>
      </c>
      <c r="S85" s="178"/>
      <c r="T85" s="180">
        <f>SUM(T86:T88)</f>
        <v>0</v>
      </c>
      <c r="AR85" s="181" t="s">
        <v>89</v>
      </c>
      <c r="AT85" s="182" t="s">
        <v>78</v>
      </c>
      <c r="AU85" s="182" t="s">
        <v>79</v>
      </c>
      <c r="AY85" s="181" t="s">
        <v>146</v>
      </c>
      <c r="BK85" s="183">
        <f>SUM(BK86:BK88)</f>
        <v>0</v>
      </c>
    </row>
    <row r="86" spans="2:65" s="1" customFormat="1" ht="25.5" customHeight="1">
      <c r="B86" s="42"/>
      <c r="C86" s="184" t="s">
        <v>87</v>
      </c>
      <c r="D86" s="184" t="s">
        <v>147</v>
      </c>
      <c r="E86" s="185" t="s">
        <v>1707</v>
      </c>
      <c r="F86" s="186" t="s">
        <v>1708</v>
      </c>
      <c r="G86" s="187" t="s">
        <v>641</v>
      </c>
      <c r="H86" s="188">
        <v>1</v>
      </c>
      <c r="I86" s="189"/>
      <c r="J86" s="190">
        <f>ROUND(I86*H86,2)</f>
        <v>0</v>
      </c>
      <c r="K86" s="186" t="s">
        <v>35</v>
      </c>
      <c r="L86" s="62"/>
      <c r="M86" s="191" t="s">
        <v>35</v>
      </c>
      <c r="N86" s="192" t="s">
        <v>50</v>
      </c>
      <c r="O86" s="43"/>
      <c r="P86" s="193">
        <f>O86*H86</f>
        <v>0</v>
      </c>
      <c r="Q86" s="193">
        <v>0</v>
      </c>
      <c r="R86" s="193">
        <f>Q86*H86</f>
        <v>0</v>
      </c>
      <c r="S86" s="193">
        <v>0</v>
      </c>
      <c r="T86" s="194">
        <f>S86*H86</f>
        <v>0</v>
      </c>
      <c r="AR86" s="24" t="s">
        <v>177</v>
      </c>
      <c r="AT86" s="24" t="s">
        <v>147</v>
      </c>
      <c r="AU86" s="24" t="s">
        <v>87</v>
      </c>
      <c r="AY86" s="24" t="s">
        <v>146</v>
      </c>
      <c r="BE86" s="195">
        <f>IF(N86="základní",J86,0)</f>
        <v>0</v>
      </c>
      <c r="BF86" s="195">
        <f>IF(N86="snížená",J86,0)</f>
        <v>0</v>
      </c>
      <c r="BG86" s="195">
        <f>IF(N86="zákl. přenesená",J86,0)</f>
        <v>0</v>
      </c>
      <c r="BH86" s="195">
        <f>IF(N86="sníž. přenesená",J86,0)</f>
        <v>0</v>
      </c>
      <c r="BI86" s="195">
        <f>IF(N86="nulová",J86,0)</f>
        <v>0</v>
      </c>
      <c r="BJ86" s="24" t="s">
        <v>87</v>
      </c>
      <c r="BK86" s="195">
        <f>ROUND(I86*H86,2)</f>
        <v>0</v>
      </c>
      <c r="BL86" s="24" t="s">
        <v>177</v>
      </c>
      <c r="BM86" s="24" t="s">
        <v>89</v>
      </c>
    </row>
    <row r="87" spans="2:65" s="1" customFormat="1" ht="16.5" customHeight="1">
      <c r="B87" s="42"/>
      <c r="C87" s="184" t="s">
        <v>89</v>
      </c>
      <c r="D87" s="184" t="s">
        <v>147</v>
      </c>
      <c r="E87" s="185" t="s">
        <v>1709</v>
      </c>
      <c r="F87" s="186" t="s">
        <v>1710</v>
      </c>
      <c r="G87" s="187" t="s">
        <v>641</v>
      </c>
      <c r="H87" s="188">
        <v>1</v>
      </c>
      <c r="I87" s="189"/>
      <c r="J87" s="190">
        <f>ROUND(I87*H87,2)</f>
        <v>0</v>
      </c>
      <c r="K87" s="186" t="s">
        <v>35</v>
      </c>
      <c r="L87" s="62"/>
      <c r="M87" s="191" t="s">
        <v>35</v>
      </c>
      <c r="N87" s="192" t="s">
        <v>50</v>
      </c>
      <c r="O87" s="43"/>
      <c r="P87" s="193">
        <f>O87*H87</f>
        <v>0</v>
      </c>
      <c r="Q87" s="193">
        <v>0</v>
      </c>
      <c r="R87" s="193">
        <f>Q87*H87</f>
        <v>0</v>
      </c>
      <c r="S87" s="193">
        <v>0</v>
      </c>
      <c r="T87" s="194">
        <f>S87*H87</f>
        <v>0</v>
      </c>
      <c r="AR87" s="24" t="s">
        <v>177</v>
      </c>
      <c r="AT87" s="24" t="s">
        <v>147</v>
      </c>
      <c r="AU87" s="24" t="s">
        <v>87</v>
      </c>
      <c r="AY87" s="24" t="s">
        <v>146</v>
      </c>
      <c r="BE87" s="195">
        <f>IF(N87="základní",J87,0)</f>
        <v>0</v>
      </c>
      <c r="BF87" s="195">
        <f>IF(N87="snížená",J87,0)</f>
        <v>0</v>
      </c>
      <c r="BG87" s="195">
        <f>IF(N87="zákl. přenesená",J87,0)</f>
        <v>0</v>
      </c>
      <c r="BH87" s="195">
        <f>IF(N87="sníž. přenesená",J87,0)</f>
        <v>0</v>
      </c>
      <c r="BI87" s="195">
        <f>IF(N87="nulová",J87,0)</f>
        <v>0</v>
      </c>
      <c r="BJ87" s="24" t="s">
        <v>87</v>
      </c>
      <c r="BK87" s="195">
        <f>ROUND(I87*H87,2)</f>
        <v>0</v>
      </c>
      <c r="BL87" s="24" t="s">
        <v>177</v>
      </c>
      <c r="BM87" s="24" t="s">
        <v>151</v>
      </c>
    </row>
    <row r="88" spans="2:65" s="1" customFormat="1" ht="25.5" customHeight="1">
      <c r="B88" s="42"/>
      <c r="C88" s="184" t="s">
        <v>154</v>
      </c>
      <c r="D88" s="184" t="s">
        <v>147</v>
      </c>
      <c r="E88" s="185" t="s">
        <v>1711</v>
      </c>
      <c r="F88" s="186" t="s">
        <v>1712</v>
      </c>
      <c r="G88" s="187" t="s">
        <v>1490</v>
      </c>
      <c r="H88" s="188">
        <v>80</v>
      </c>
      <c r="I88" s="189"/>
      <c r="J88" s="190">
        <f>ROUND(I88*H88,2)</f>
        <v>0</v>
      </c>
      <c r="K88" s="186" t="s">
        <v>35</v>
      </c>
      <c r="L88" s="62"/>
      <c r="M88" s="191" t="s">
        <v>35</v>
      </c>
      <c r="N88" s="192" t="s">
        <v>50</v>
      </c>
      <c r="O88" s="43"/>
      <c r="P88" s="193">
        <f>O88*H88</f>
        <v>0</v>
      </c>
      <c r="Q88" s="193">
        <v>0</v>
      </c>
      <c r="R88" s="193">
        <f>Q88*H88</f>
        <v>0</v>
      </c>
      <c r="S88" s="193">
        <v>0</v>
      </c>
      <c r="T88" s="194">
        <f>S88*H88</f>
        <v>0</v>
      </c>
      <c r="AR88" s="24" t="s">
        <v>177</v>
      </c>
      <c r="AT88" s="24" t="s">
        <v>147</v>
      </c>
      <c r="AU88" s="24" t="s">
        <v>87</v>
      </c>
      <c r="AY88" s="24" t="s">
        <v>146</v>
      </c>
      <c r="BE88" s="195">
        <f>IF(N88="základní",J88,0)</f>
        <v>0</v>
      </c>
      <c r="BF88" s="195">
        <f>IF(N88="snížená",J88,0)</f>
        <v>0</v>
      </c>
      <c r="BG88" s="195">
        <f>IF(N88="zákl. přenesená",J88,0)</f>
        <v>0</v>
      </c>
      <c r="BH88" s="195">
        <f>IF(N88="sníž. přenesená",J88,0)</f>
        <v>0</v>
      </c>
      <c r="BI88" s="195">
        <f>IF(N88="nulová",J88,0)</f>
        <v>0</v>
      </c>
      <c r="BJ88" s="24" t="s">
        <v>87</v>
      </c>
      <c r="BK88" s="195">
        <f>ROUND(I88*H88,2)</f>
        <v>0</v>
      </c>
      <c r="BL88" s="24" t="s">
        <v>177</v>
      </c>
      <c r="BM88" s="24" t="s">
        <v>157</v>
      </c>
    </row>
    <row r="89" spans="2:65" s="9" customFormat="1" ht="37.35" customHeight="1">
      <c r="B89" s="170"/>
      <c r="C89" s="171"/>
      <c r="D89" s="172" t="s">
        <v>78</v>
      </c>
      <c r="E89" s="173" t="s">
        <v>1713</v>
      </c>
      <c r="F89" s="173" t="s">
        <v>1714</v>
      </c>
      <c r="G89" s="171"/>
      <c r="H89" s="171"/>
      <c r="I89" s="174"/>
      <c r="J89" s="175">
        <f>BK89</f>
        <v>0</v>
      </c>
      <c r="K89" s="171"/>
      <c r="L89" s="176"/>
      <c r="M89" s="177"/>
      <c r="N89" s="178"/>
      <c r="O89" s="178"/>
      <c r="P89" s="179">
        <f>SUM(P90:P110)</f>
        <v>0</v>
      </c>
      <c r="Q89" s="178"/>
      <c r="R89" s="179">
        <f>SUM(R90:R110)</f>
        <v>0</v>
      </c>
      <c r="S89" s="178"/>
      <c r="T89" s="180">
        <f>SUM(T90:T110)</f>
        <v>0</v>
      </c>
      <c r="AR89" s="181" t="s">
        <v>89</v>
      </c>
      <c r="AT89" s="182" t="s">
        <v>78</v>
      </c>
      <c r="AU89" s="182" t="s">
        <v>79</v>
      </c>
      <c r="AY89" s="181" t="s">
        <v>146</v>
      </c>
      <c r="BK89" s="183">
        <f>SUM(BK90:BK110)</f>
        <v>0</v>
      </c>
    </row>
    <row r="90" spans="2:65" s="1" customFormat="1" ht="16.5" customHeight="1">
      <c r="B90" s="42"/>
      <c r="C90" s="184" t="s">
        <v>151</v>
      </c>
      <c r="D90" s="184" t="s">
        <v>147</v>
      </c>
      <c r="E90" s="185" t="s">
        <v>1715</v>
      </c>
      <c r="F90" s="186" t="s">
        <v>1716</v>
      </c>
      <c r="G90" s="187" t="s">
        <v>641</v>
      </c>
      <c r="H90" s="188">
        <v>1</v>
      </c>
      <c r="I90" s="189"/>
      <c r="J90" s="190">
        <f>ROUND(I90*H90,2)</f>
        <v>0</v>
      </c>
      <c r="K90" s="186" t="s">
        <v>35</v>
      </c>
      <c r="L90" s="62"/>
      <c r="M90" s="191" t="s">
        <v>35</v>
      </c>
      <c r="N90" s="192" t="s">
        <v>50</v>
      </c>
      <c r="O90" s="43"/>
      <c r="P90" s="193">
        <f>O90*H90</f>
        <v>0</v>
      </c>
      <c r="Q90" s="193">
        <v>0</v>
      </c>
      <c r="R90" s="193">
        <f>Q90*H90</f>
        <v>0</v>
      </c>
      <c r="S90" s="193">
        <v>0</v>
      </c>
      <c r="T90" s="194">
        <f>S90*H90</f>
        <v>0</v>
      </c>
      <c r="AR90" s="24" t="s">
        <v>177</v>
      </c>
      <c r="AT90" s="24" t="s">
        <v>147</v>
      </c>
      <c r="AU90" s="24" t="s">
        <v>87</v>
      </c>
      <c r="AY90" s="24" t="s">
        <v>146</v>
      </c>
      <c r="BE90" s="195">
        <f>IF(N90="základní",J90,0)</f>
        <v>0</v>
      </c>
      <c r="BF90" s="195">
        <f>IF(N90="snížená",J90,0)</f>
        <v>0</v>
      </c>
      <c r="BG90" s="195">
        <f>IF(N90="zákl. přenesená",J90,0)</f>
        <v>0</v>
      </c>
      <c r="BH90" s="195">
        <f>IF(N90="sníž. přenesená",J90,0)</f>
        <v>0</v>
      </c>
      <c r="BI90" s="195">
        <f>IF(N90="nulová",J90,0)</f>
        <v>0</v>
      </c>
      <c r="BJ90" s="24" t="s">
        <v>87</v>
      </c>
      <c r="BK90" s="195">
        <f>ROUND(I90*H90,2)</f>
        <v>0</v>
      </c>
      <c r="BL90" s="24" t="s">
        <v>177</v>
      </c>
      <c r="BM90" s="24" t="s">
        <v>162</v>
      </c>
    </row>
    <row r="91" spans="2:65" s="1" customFormat="1" ht="27">
      <c r="B91" s="42"/>
      <c r="C91" s="64"/>
      <c r="D91" s="211" t="s">
        <v>365</v>
      </c>
      <c r="E91" s="64"/>
      <c r="F91" s="263" t="s">
        <v>1717</v>
      </c>
      <c r="G91" s="64"/>
      <c r="H91" s="64"/>
      <c r="I91" s="157"/>
      <c r="J91" s="64"/>
      <c r="K91" s="64"/>
      <c r="L91" s="62"/>
      <c r="M91" s="264"/>
      <c r="N91" s="43"/>
      <c r="O91" s="43"/>
      <c r="P91" s="43"/>
      <c r="Q91" s="43"/>
      <c r="R91" s="43"/>
      <c r="S91" s="43"/>
      <c r="T91" s="79"/>
      <c r="AT91" s="24" t="s">
        <v>365</v>
      </c>
      <c r="AU91" s="24" t="s">
        <v>87</v>
      </c>
    </row>
    <row r="92" spans="2:65" s="1" customFormat="1" ht="16.5" customHeight="1">
      <c r="B92" s="42"/>
      <c r="C92" s="184" t="s">
        <v>163</v>
      </c>
      <c r="D92" s="184" t="s">
        <v>147</v>
      </c>
      <c r="E92" s="185" t="s">
        <v>1718</v>
      </c>
      <c r="F92" s="186" t="s">
        <v>1719</v>
      </c>
      <c r="G92" s="187" t="s">
        <v>641</v>
      </c>
      <c r="H92" s="188">
        <v>5</v>
      </c>
      <c r="I92" s="189"/>
      <c r="J92" s="190">
        <f>ROUND(I92*H92,2)</f>
        <v>0</v>
      </c>
      <c r="K92" s="186" t="s">
        <v>35</v>
      </c>
      <c r="L92" s="62"/>
      <c r="M92" s="191" t="s">
        <v>35</v>
      </c>
      <c r="N92" s="192" t="s">
        <v>50</v>
      </c>
      <c r="O92" s="43"/>
      <c r="P92" s="193">
        <f>O92*H92</f>
        <v>0</v>
      </c>
      <c r="Q92" s="193">
        <v>0</v>
      </c>
      <c r="R92" s="193">
        <f>Q92*H92</f>
        <v>0</v>
      </c>
      <c r="S92" s="193">
        <v>0</v>
      </c>
      <c r="T92" s="194">
        <f>S92*H92</f>
        <v>0</v>
      </c>
      <c r="AR92" s="24" t="s">
        <v>177</v>
      </c>
      <c r="AT92" s="24" t="s">
        <v>147</v>
      </c>
      <c r="AU92" s="24" t="s">
        <v>87</v>
      </c>
      <c r="AY92" s="24" t="s">
        <v>146</v>
      </c>
      <c r="BE92" s="195">
        <f>IF(N92="základní",J92,0)</f>
        <v>0</v>
      </c>
      <c r="BF92" s="195">
        <f>IF(N92="snížená",J92,0)</f>
        <v>0</v>
      </c>
      <c r="BG92" s="195">
        <f>IF(N92="zákl. přenesená",J92,0)</f>
        <v>0</v>
      </c>
      <c r="BH92" s="195">
        <f>IF(N92="sníž. přenesená",J92,0)</f>
        <v>0</v>
      </c>
      <c r="BI92" s="195">
        <f>IF(N92="nulová",J92,0)</f>
        <v>0</v>
      </c>
      <c r="BJ92" s="24" t="s">
        <v>87</v>
      </c>
      <c r="BK92" s="195">
        <f>ROUND(I92*H92,2)</f>
        <v>0</v>
      </c>
      <c r="BL92" s="24" t="s">
        <v>177</v>
      </c>
      <c r="BM92" s="24" t="s">
        <v>167</v>
      </c>
    </row>
    <row r="93" spans="2:65" s="1" customFormat="1" ht="27">
      <c r="B93" s="42"/>
      <c r="C93" s="64"/>
      <c r="D93" s="211" t="s">
        <v>365</v>
      </c>
      <c r="E93" s="64"/>
      <c r="F93" s="263" t="s">
        <v>1717</v>
      </c>
      <c r="G93" s="64"/>
      <c r="H93" s="64"/>
      <c r="I93" s="157"/>
      <c r="J93" s="64"/>
      <c r="K93" s="64"/>
      <c r="L93" s="62"/>
      <c r="M93" s="264"/>
      <c r="N93" s="43"/>
      <c r="O93" s="43"/>
      <c r="P93" s="43"/>
      <c r="Q93" s="43"/>
      <c r="R93" s="43"/>
      <c r="S93" s="43"/>
      <c r="T93" s="79"/>
      <c r="AT93" s="24" t="s">
        <v>365</v>
      </c>
      <c r="AU93" s="24" t="s">
        <v>87</v>
      </c>
    </row>
    <row r="94" spans="2:65" s="1" customFormat="1" ht="25.5" customHeight="1">
      <c r="B94" s="42"/>
      <c r="C94" s="184" t="s">
        <v>157</v>
      </c>
      <c r="D94" s="184" t="s">
        <v>147</v>
      </c>
      <c r="E94" s="185" t="s">
        <v>1720</v>
      </c>
      <c r="F94" s="186" t="s">
        <v>1721</v>
      </c>
      <c r="G94" s="187" t="s">
        <v>641</v>
      </c>
      <c r="H94" s="188">
        <v>11</v>
      </c>
      <c r="I94" s="189"/>
      <c r="J94" s="190">
        <f>ROUND(I94*H94,2)</f>
        <v>0</v>
      </c>
      <c r="K94" s="186" t="s">
        <v>35</v>
      </c>
      <c r="L94" s="62"/>
      <c r="M94" s="191" t="s">
        <v>35</v>
      </c>
      <c r="N94" s="192" t="s">
        <v>50</v>
      </c>
      <c r="O94" s="43"/>
      <c r="P94" s="193">
        <f>O94*H94</f>
        <v>0</v>
      </c>
      <c r="Q94" s="193">
        <v>0</v>
      </c>
      <c r="R94" s="193">
        <f>Q94*H94</f>
        <v>0</v>
      </c>
      <c r="S94" s="193">
        <v>0</v>
      </c>
      <c r="T94" s="194">
        <f>S94*H94</f>
        <v>0</v>
      </c>
      <c r="AR94" s="24" t="s">
        <v>177</v>
      </c>
      <c r="AT94" s="24" t="s">
        <v>147</v>
      </c>
      <c r="AU94" s="24" t="s">
        <v>87</v>
      </c>
      <c r="AY94" s="24" t="s">
        <v>146</v>
      </c>
      <c r="BE94" s="195">
        <f>IF(N94="základní",J94,0)</f>
        <v>0</v>
      </c>
      <c r="BF94" s="195">
        <f>IF(N94="snížená",J94,0)</f>
        <v>0</v>
      </c>
      <c r="BG94" s="195">
        <f>IF(N94="zákl. přenesená",J94,0)</f>
        <v>0</v>
      </c>
      <c r="BH94" s="195">
        <f>IF(N94="sníž. přenesená",J94,0)</f>
        <v>0</v>
      </c>
      <c r="BI94" s="195">
        <f>IF(N94="nulová",J94,0)</f>
        <v>0</v>
      </c>
      <c r="BJ94" s="24" t="s">
        <v>87</v>
      </c>
      <c r="BK94" s="195">
        <f>ROUND(I94*H94,2)</f>
        <v>0</v>
      </c>
      <c r="BL94" s="24" t="s">
        <v>177</v>
      </c>
      <c r="BM94" s="24" t="s">
        <v>170</v>
      </c>
    </row>
    <row r="95" spans="2:65" s="1" customFormat="1" ht="27">
      <c r="B95" s="42"/>
      <c r="C95" s="64"/>
      <c r="D95" s="211" t="s">
        <v>365</v>
      </c>
      <c r="E95" s="64"/>
      <c r="F95" s="263" t="s">
        <v>1717</v>
      </c>
      <c r="G95" s="64"/>
      <c r="H95" s="64"/>
      <c r="I95" s="157"/>
      <c r="J95" s="64"/>
      <c r="K95" s="64"/>
      <c r="L95" s="62"/>
      <c r="M95" s="264"/>
      <c r="N95" s="43"/>
      <c r="O95" s="43"/>
      <c r="P95" s="43"/>
      <c r="Q95" s="43"/>
      <c r="R95" s="43"/>
      <c r="S95" s="43"/>
      <c r="T95" s="79"/>
      <c r="AT95" s="24" t="s">
        <v>365</v>
      </c>
      <c r="AU95" s="24" t="s">
        <v>87</v>
      </c>
    </row>
    <row r="96" spans="2:65" s="1" customFormat="1" ht="16.5" customHeight="1">
      <c r="B96" s="42"/>
      <c r="C96" s="184" t="s">
        <v>171</v>
      </c>
      <c r="D96" s="184" t="s">
        <v>147</v>
      </c>
      <c r="E96" s="185" t="s">
        <v>1722</v>
      </c>
      <c r="F96" s="186" t="s">
        <v>1723</v>
      </c>
      <c r="G96" s="187" t="s">
        <v>641</v>
      </c>
      <c r="H96" s="188">
        <v>14</v>
      </c>
      <c r="I96" s="189"/>
      <c r="J96" s="190">
        <f>ROUND(I96*H96,2)</f>
        <v>0</v>
      </c>
      <c r="K96" s="186" t="s">
        <v>35</v>
      </c>
      <c r="L96" s="62"/>
      <c r="M96" s="191" t="s">
        <v>35</v>
      </c>
      <c r="N96" s="192" t="s">
        <v>50</v>
      </c>
      <c r="O96" s="43"/>
      <c r="P96" s="193">
        <f>O96*H96</f>
        <v>0</v>
      </c>
      <c r="Q96" s="193">
        <v>0</v>
      </c>
      <c r="R96" s="193">
        <f>Q96*H96</f>
        <v>0</v>
      </c>
      <c r="S96" s="193">
        <v>0</v>
      </c>
      <c r="T96" s="194">
        <f>S96*H96</f>
        <v>0</v>
      </c>
      <c r="AR96" s="24" t="s">
        <v>177</v>
      </c>
      <c r="AT96" s="24" t="s">
        <v>147</v>
      </c>
      <c r="AU96" s="24" t="s">
        <v>87</v>
      </c>
      <c r="AY96" s="24" t="s">
        <v>146</v>
      </c>
      <c r="BE96" s="195">
        <f>IF(N96="základní",J96,0)</f>
        <v>0</v>
      </c>
      <c r="BF96" s="195">
        <f>IF(N96="snížená",J96,0)</f>
        <v>0</v>
      </c>
      <c r="BG96" s="195">
        <f>IF(N96="zákl. přenesená",J96,0)</f>
        <v>0</v>
      </c>
      <c r="BH96" s="195">
        <f>IF(N96="sníž. přenesená",J96,0)</f>
        <v>0</v>
      </c>
      <c r="BI96" s="195">
        <f>IF(N96="nulová",J96,0)</f>
        <v>0</v>
      </c>
      <c r="BJ96" s="24" t="s">
        <v>87</v>
      </c>
      <c r="BK96" s="195">
        <f>ROUND(I96*H96,2)</f>
        <v>0</v>
      </c>
      <c r="BL96" s="24" t="s">
        <v>177</v>
      </c>
      <c r="BM96" s="24" t="s">
        <v>174</v>
      </c>
    </row>
    <row r="97" spans="2:65" s="1" customFormat="1" ht="27">
      <c r="B97" s="42"/>
      <c r="C97" s="64"/>
      <c r="D97" s="211" t="s">
        <v>365</v>
      </c>
      <c r="E97" s="64"/>
      <c r="F97" s="263" t="s">
        <v>1717</v>
      </c>
      <c r="G97" s="64"/>
      <c r="H97" s="64"/>
      <c r="I97" s="157"/>
      <c r="J97" s="64"/>
      <c r="K97" s="64"/>
      <c r="L97" s="62"/>
      <c r="M97" s="264"/>
      <c r="N97" s="43"/>
      <c r="O97" s="43"/>
      <c r="P97" s="43"/>
      <c r="Q97" s="43"/>
      <c r="R97" s="43"/>
      <c r="S97" s="43"/>
      <c r="T97" s="79"/>
      <c r="AT97" s="24" t="s">
        <v>365</v>
      </c>
      <c r="AU97" s="24" t="s">
        <v>87</v>
      </c>
    </row>
    <row r="98" spans="2:65" s="1" customFormat="1" ht="16.5" customHeight="1">
      <c r="B98" s="42"/>
      <c r="C98" s="184" t="s">
        <v>162</v>
      </c>
      <c r="D98" s="184" t="s">
        <v>147</v>
      </c>
      <c r="E98" s="185" t="s">
        <v>1724</v>
      </c>
      <c r="F98" s="186" t="s">
        <v>1725</v>
      </c>
      <c r="G98" s="187" t="s">
        <v>641</v>
      </c>
      <c r="H98" s="188">
        <v>6</v>
      </c>
      <c r="I98" s="189"/>
      <c r="J98" s="190">
        <f>ROUND(I98*H98,2)</f>
        <v>0</v>
      </c>
      <c r="K98" s="186" t="s">
        <v>35</v>
      </c>
      <c r="L98" s="62"/>
      <c r="M98" s="191" t="s">
        <v>35</v>
      </c>
      <c r="N98" s="192" t="s">
        <v>50</v>
      </c>
      <c r="O98" s="43"/>
      <c r="P98" s="193">
        <f>O98*H98</f>
        <v>0</v>
      </c>
      <c r="Q98" s="193">
        <v>0</v>
      </c>
      <c r="R98" s="193">
        <f>Q98*H98</f>
        <v>0</v>
      </c>
      <c r="S98" s="193">
        <v>0</v>
      </c>
      <c r="T98" s="194">
        <f>S98*H98</f>
        <v>0</v>
      </c>
      <c r="AR98" s="24" t="s">
        <v>177</v>
      </c>
      <c r="AT98" s="24" t="s">
        <v>147</v>
      </c>
      <c r="AU98" s="24" t="s">
        <v>87</v>
      </c>
      <c r="AY98" s="24" t="s">
        <v>146</v>
      </c>
      <c r="BE98" s="195">
        <f>IF(N98="základní",J98,0)</f>
        <v>0</v>
      </c>
      <c r="BF98" s="195">
        <f>IF(N98="snížená",J98,0)</f>
        <v>0</v>
      </c>
      <c r="BG98" s="195">
        <f>IF(N98="zákl. přenesená",J98,0)</f>
        <v>0</v>
      </c>
      <c r="BH98" s="195">
        <f>IF(N98="sníž. přenesená",J98,0)</f>
        <v>0</v>
      </c>
      <c r="BI98" s="195">
        <f>IF(N98="nulová",J98,0)</f>
        <v>0</v>
      </c>
      <c r="BJ98" s="24" t="s">
        <v>87</v>
      </c>
      <c r="BK98" s="195">
        <f>ROUND(I98*H98,2)</f>
        <v>0</v>
      </c>
      <c r="BL98" s="24" t="s">
        <v>177</v>
      </c>
      <c r="BM98" s="24" t="s">
        <v>177</v>
      </c>
    </row>
    <row r="99" spans="2:65" s="1" customFormat="1" ht="27">
      <c r="B99" s="42"/>
      <c r="C99" s="64"/>
      <c r="D99" s="211" t="s">
        <v>365</v>
      </c>
      <c r="E99" s="64"/>
      <c r="F99" s="263" t="s">
        <v>1717</v>
      </c>
      <c r="G99" s="64"/>
      <c r="H99" s="64"/>
      <c r="I99" s="157"/>
      <c r="J99" s="64"/>
      <c r="K99" s="64"/>
      <c r="L99" s="62"/>
      <c r="M99" s="264"/>
      <c r="N99" s="43"/>
      <c r="O99" s="43"/>
      <c r="P99" s="43"/>
      <c r="Q99" s="43"/>
      <c r="R99" s="43"/>
      <c r="S99" s="43"/>
      <c r="T99" s="79"/>
      <c r="AT99" s="24" t="s">
        <v>365</v>
      </c>
      <c r="AU99" s="24" t="s">
        <v>87</v>
      </c>
    </row>
    <row r="100" spans="2:65" s="1" customFormat="1" ht="16.5" customHeight="1">
      <c r="B100" s="42"/>
      <c r="C100" s="184" t="s">
        <v>180</v>
      </c>
      <c r="D100" s="184" t="s">
        <v>147</v>
      </c>
      <c r="E100" s="185" t="s">
        <v>1726</v>
      </c>
      <c r="F100" s="186" t="s">
        <v>1727</v>
      </c>
      <c r="G100" s="187" t="s">
        <v>641</v>
      </c>
      <c r="H100" s="188">
        <v>1</v>
      </c>
      <c r="I100" s="189"/>
      <c r="J100" s="190">
        <f>ROUND(I100*H100,2)</f>
        <v>0</v>
      </c>
      <c r="K100" s="186" t="s">
        <v>35</v>
      </c>
      <c r="L100" s="62"/>
      <c r="M100" s="191" t="s">
        <v>35</v>
      </c>
      <c r="N100" s="192" t="s">
        <v>50</v>
      </c>
      <c r="O100" s="43"/>
      <c r="P100" s="193">
        <f>O100*H100</f>
        <v>0</v>
      </c>
      <c r="Q100" s="193">
        <v>0</v>
      </c>
      <c r="R100" s="193">
        <f>Q100*H100</f>
        <v>0</v>
      </c>
      <c r="S100" s="193">
        <v>0</v>
      </c>
      <c r="T100" s="194">
        <f>S100*H100</f>
        <v>0</v>
      </c>
      <c r="AR100" s="24" t="s">
        <v>177</v>
      </c>
      <c r="AT100" s="24" t="s">
        <v>147</v>
      </c>
      <c r="AU100" s="24" t="s">
        <v>87</v>
      </c>
      <c r="AY100" s="24" t="s">
        <v>146</v>
      </c>
      <c r="BE100" s="195">
        <f>IF(N100="základní",J100,0)</f>
        <v>0</v>
      </c>
      <c r="BF100" s="195">
        <f>IF(N100="snížená",J100,0)</f>
        <v>0</v>
      </c>
      <c r="BG100" s="195">
        <f>IF(N100="zákl. přenesená",J100,0)</f>
        <v>0</v>
      </c>
      <c r="BH100" s="195">
        <f>IF(N100="sníž. přenesená",J100,0)</f>
        <v>0</v>
      </c>
      <c r="BI100" s="195">
        <f>IF(N100="nulová",J100,0)</f>
        <v>0</v>
      </c>
      <c r="BJ100" s="24" t="s">
        <v>87</v>
      </c>
      <c r="BK100" s="195">
        <f>ROUND(I100*H100,2)</f>
        <v>0</v>
      </c>
      <c r="BL100" s="24" t="s">
        <v>177</v>
      </c>
      <c r="BM100" s="24" t="s">
        <v>183</v>
      </c>
    </row>
    <row r="101" spans="2:65" s="1" customFormat="1" ht="27">
      <c r="B101" s="42"/>
      <c r="C101" s="64"/>
      <c r="D101" s="211" t="s">
        <v>365</v>
      </c>
      <c r="E101" s="64"/>
      <c r="F101" s="263" t="s">
        <v>1717</v>
      </c>
      <c r="G101" s="64"/>
      <c r="H101" s="64"/>
      <c r="I101" s="157"/>
      <c r="J101" s="64"/>
      <c r="K101" s="64"/>
      <c r="L101" s="62"/>
      <c r="M101" s="264"/>
      <c r="N101" s="43"/>
      <c r="O101" s="43"/>
      <c r="P101" s="43"/>
      <c r="Q101" s="43"/>
      <c r="R101" s="43"/>
      <c r="S101" s="43"/>
      <c r="T101" s="79"/>
      <c r="AT101" s="24" t="s">
        <v>365</v>
      </c>
      <c r="AU101" s="24" t="s">
        <v>87</v>
      </c>
    </row>
    <row r="102" spans="2:65" s="1" customFormat="1" ht="16.5" customHeight="1">
      <c r="B102" s="42"/>
      <c r="C102" s="184" t="s">
        <v>167</v>
      </c>
      <c r="D102" s="184" t="s">
        <v>147</v>
      </c>
      <c r="E102" s="185" t="s">
        <v>1728</v>
      </c>
      <c r="F102" s="186" t="s">
        <v>1729</v>
      </c>
      <c r="G102" s="187" t="s">
        <v>641</v>
      </c>
      <c r="H102" s="188">
        <v>1</v>
      </c>
      <c r="I102" s="189"/>
      <c r="J102" s="190">
        <f>ROUND(I102*H102,2)</f>
        <v>0</v>
      </c>
      <c r="K102" s="186" t="s">
        <v>35</v>
      </c>
      <c r="L102" s="62"/>
      <c r="M102" s="191" t="s">
        <v>35</v>
      </c>
      <c r="N102" s="192" t="s">
        <v>50</v>
      </c>
      <c r="O102" s="43"/>
      <c r="P102" s="193">
        <f>O102*H102</f>
        <v>0</v>
      </c>
      <c r="Q102" s="193">
        <v>0</v>
      </c>
      <c r="R102" s="193">
        <f>Q102*H102</f>
        <v>0</v>
      </c>
      <c r="S102" s="193">
        <v>0</v>
      </c>
      <c r="T102" s="194">
        <f>S102*H102</f>
        <v>0</v>
      </c>
      <c r="AR102" s="24" t="s">
        <v>177</v>
      </c>
      <c r="AT102" s="24" t="s">
        <v>147</v>
      </c>
      <c r="AU102" s="24" t="s">
        <v>87</v>
      </c>
      <c r="AY102" s="24" t="s">
        <v>146</v>
      </c>
      <c r="BE102" s="195">
        <f>IF(N102="základní",J102,0)</f>
        <v>0</v>
      </c>
      <c r="BF102" s="195">
        <f>IF(N102="snížená",J102,0)</f>
        <v>0</v>
      </c>
      <c r="BG102" s="195">
        <f>IF(N102="zákl. přenesená",J102,0)</f>
        <v>0</v>
      </c>
      <c r="BH102" s="195">
        <f>IF(N102="sníž. přenesená",J102,0)</f>
        <v>0</v>
      </c>
      <c r="BI102" s="195">
        <f>IF(N102="nulová",J102,0)</f>
        <v>0</v>
      </c>
      <c r="BJ102" s="24" t="s">
        <v>87</v>
      </c>
      <c r="BK102" s="195">
        <f>ROUND(I102*H102,2)</f>
        <v>0</v>
      </c>
      <c r="BL102" s="24" t="s">
        <v>177</v>
      </c>
      <c r="BM102" s="24" t="s">
        <v>186</v>
      </c>
    </row>
    <row r="103" spans="2:65" s="1" customFormat="1" ht="27">
      <c r="B103" s="42"/>
      <c r="C103" s="64"/>
      <c r="D103" s="211" t="s">
        <v>365</v>
      </c>
      <c r="E103" s="64"/>
      <c r="F103" s="263" t="s">
        <v>1717</v>
      </c>
      <c r="G103" s="64"/>
      <c r="H103" s="64"/>
      <c r="I103" s="157"/>
      <c r="J103" s="64"/>
      <c r="K103" s="64"/>
      <c r="L103" s="62"/>
      <c r="M103" s="264"/>
      <c r="N103" s="43"/>
      <c r="O103" s="43"/>
      <c r="P103" s="43"/>
      <c r="Q103" s="43"/>
      <c r="R103" s="43"/>
      <c r="S103" s="43"/>
      <c r="T103" s="79"/>
      <c r="AT103" s="24" t="s">
        <v>365</v>
      </c>
      <c r="AU103" s="24" t="s">
        <v>87</v>
      </c>
    </row>
    <row r="104" spans="2:65" s="1" customFormat="1" ht="16.5" customHeight="1">
      <c r="B104" s="42"/>
      <c r="C104" s="184" t="s">
        <v>189</v>
      </c>
      <c r="D104" s="184" t="s">
        <v>147</v>
      </c>
      <c r="E104" s="185" t="s">
        <v>1730</v>
      </c>
      <c r="F104" s="186" t="s">
        <v>1731</v>
      </c>
      <c r="G104" s="187" t="s">
        <v>641</v>
      </c>
      <c r="H104" s="188">
        <v>2</v>
      </c>
      <c r="I104" s="189"/>
      <c r="J104" s="190">
        <f>ROUND(I104*H104,2)</f>
        <v>0</v>
      </c>
      <c r="K104" s="186" t="s">
        <v>35</v>
      </c>
      <c r="L104" s="62"/>
      <c r="M104" s="191" t="s">
        <v>35</v>
      </c>
      <c r="N104" s="192" t="s">
        <v>50</v>
      </c>
      <c r="O104" s="43"/>
      <c r="P104" s="193">
        <f>O104*H104</f>
        <v>0</v>
      </c>
      <c r="Q104" s="193">
        <v>0</v>
      </c>
      <c r="R104" s="193">
        <f>Q104*H104</f>
        <v>0</v>
      </c>
      <c r="S104" s="193">
        <v>0</v>
      </c>
      <c r="T104" s="194">
        <f>S104*H104</f>
        <v>0</v>
      </c>
      <c r="AR104" s="24" t="s">
        <v>177</v>
      </c>
      <c r="AT104" s="24" t="s">
        <v>147</v>
      </c>
      <c r="AU104" s="24" t="s">
        <v>87</v>
      </c>
      <c r="AY104" s="24" t="s">
        <v>146</v>
      </c>
      <c r="BE104" s="195">
        <f>IF(N104="základní",J104,0)</f>
        <v>0</v>
      </c>
      <c r="BF104" s="195">
        <f>IF(N104="snížená",J104,0)</f>
        <v>0</v>
      </c>
      <c r="BG104" s="195">
        <f>IF(N104="zákl. přenesená",J104,0)</f>
        <v>0</v>
      </c>
      <c r="BH104" s="195">
        <f>IF(N104="sníž. přenesená",J104,0)</f>
        <v>0</v>
      </c>
      <c r="BI104" s="195">
        <f>IF(N104="nulová",J104,0)</f>
        <v>0</v>
      </c>
      <c r="BJ104" s="24" t="s">
        <v>87</v>
      </c>
      <c r="BK104" s="195">
        <f>ROUND(I104*H104,2)</f>
        <v>0</v>
      </c>
      <c r="BL104" s="24" t="s">
        <v>177</v>
      </c>
      <c r="BM104" s="24" t="s">
        <v>192</v>
      </c>
    </row>
    <row r="105" spans="2:65" s="1" customFormat="1" ht="16.5" customHeight="1">
      <c r="B105" s="42"/>
      <c r="C105" s="184" t="s">
        <v>170</v>
      </c>
      <c r="D105" s="184" t="s">
        <v>147</v>
      </c>
      <c r="E105" s="185" t="s">
        <v>1732</v>
      </c>
      <c r="F105" s="186" t="s">
        <v>1733</v>
      </c>
      <c r="G105" s="187" t="s">
        <v>641</v>
      </c>
      <c r="H105" s="188">
        <v>3</v>
      </c>
      <c r="I105" s="189"/>
      <c r="J105" s="190">
        <f>ROUND(I105*H105,2)</f>
        <v>0</v>
      </c>
      <c r="K105" s="186" t="s">
        <v>35</v>
      </c>
      <c r="L105" s="62"/>
      <c r="M105" s="191" t="s">
        <v>35</v>
      </c>
      <c r="N105" s="192" t="s">
        <v>50</v>
      </c>
      <c r="O105" s="43"/>
      <c r="P105" s="193">
        <f>O105*H105</f>
        <v>0</v>
      </c>
      <c r="Q105" s="193">
        <v>0</v>
      </c>
      <c r="R105" s="193">
        <f>Q105*H105</f>
        <v>0</v>
      </c>
      <c r="S105" s="193">
        <v>0</v>
      </c>
      <c r="T105" s="194">
        <f>S105*H105</f>
        <v>0</v>
      </c>
      <c r="AR105" s="24" t="s">
        <v>177</v>
      </c>
      <c r="AT105" s="24" t="s">
        <v>147</v>
      </c>
      <c r="AU105" s="24" t="s">
        <v>87</v>
      </c>
      <c r="AY105" s="24" t="s">
        <v>146</v>
      </c>
      <c r="BE105" s="195">
        <f>IF(N105="základní",J105,0)</f>
        <v>0</v>
      </c>
      <c r="BF105" s="195">
        <f>IF(N105="snížená",J105,0)</f>
        <v>0</v>
      </c>
      <c r="BG105" s="195">
        <f>IF(N105="zákl. přenesená",J105,0)</f>
        <v>0</v>
      </c>
      <c r="BH105" s="195">
        <f>IF(N105="sníž. přenesená",J105,0)</f>
        <v>0</v>
      </c>
      <c r="BI105" s="195">
        <f>IF(N105="nulová",J105,0)</f>
        <v>0</v>
      </c>
      <c r="BJ105" s="24" t="s">
        <v>87</v>
      </c>
      <c r="BK105" s="195">
        <f>ROUND(I105*H105,2)</f>
        <v>0</v>
      </c>
      <c r="BL105" s="24" t="s">
        <v>177</v>
      </c>
      <c r="BM105" s="24" t="s">
        <v>195</v>
      </c>
    </row>
    <row r="106" spans="2:65" s="1" customFormat="1" ht="16.5" customHeight="1">
      <c r="B106" s="42"/>
      <c r="C106" s="184" t="s">
        <v>198</v>
      </c>
      <c r="D106" s="184" t="s">
        <v>147</v>
      </c>
      <c r="E106" s="185" t="s">
        <v>1734</v>
      </c>
      <c r="F106" s="186" t="s">
        <v>1735</v>
      </c>
      <c r="G106" s="187" t="s">
        <v>641</v>
      </c>
      <c r="H106" s="188">
        <v>1</v>
      </c>
      <c r="I106" s="189"/>
      <c r="J106" s="190">
        <f>ROUND(I106*H106,2)</f>
        <v>0</v>
      </c>
      <c r="K106" s="186" t="s">
        <v>35</v>
      </c>
      <c r="L106" s="62"/>
      <c r="M106" s="191" t="s">
        <v>35</v>
      </c>
      <c r="N106" s="192" t="s">
        <v>50</v>
      </c>
      <c r="O106" s="43"/>
      <c r="P106" s="193">
        <f>O106*H106</f>
        <v>0</v>
      </c>
      <c r="Q106" s="193">
        <v>0</v>
      </c>
      <c r="R106" s="193">
        <f>Q106*H106</f>
        <v>0</v>
      </c>
      <c r="S106" s="193">
        <v>0</v>
      </c>
      <c r="T106" s="194">
        <f>S106*H106</f>
        <v>0</v>
      </c>
      <c r="AR106" s="24" t="s">
        <v>177</v>
      </c>
      <c r="AT106" s="24" t="s">
        <v>147</v>
      </c>
      <c r="AU106" s="24" t="s">
        <v>87</v>
      </c>
      <c r="AY106" s="24" t="s">
        <v>146</v>
      </c>
      <c r="BE106" s="195">
        <f>IF(N106="základní",J106,0)</f>
        <v>0</v>
      </c>
      <c r="BF106" s="195">
        <f>IF(N106="snížená",J106,0)</f>
        <v>0</v>
      </c>
      <c r="BG106" s="195">
        <f>IF(N106="zákl. přenesená",J106,0)</f>
        <v>0</v>
      </c>
      <c r="BH106" s="195">
        <f>IF(N106="sníž. přenesená",J106,0)</f>
        <v>0</v>
      </c>
      <c r="BI106" s="195">
        <f>IF(N106="nulová",J106,0)</f>
        <v>0</v>
      </c>
      <c r="BJ106" s="24" t="s">
        <v>87</v>
      </c>
      <c r="BK106" s="195">
        <f>ROUND(I106*H106,2)</f>
        <v>0</v>
      </c>
      <c r="BL106" s="24" t="s">
        <v>177</v>
      </c>
      <c r="BM106" s="24" t="s">
        <v>201</v>
      </c>
    </row>
    <row r="107" spans="2:65" s="1" customFormat="1" ht="25.5" customHeight="1">
      <c r="B107" s="42"/>
      <c r="C107" s="184" t="s">
        <v>174</v>
      </c>
      <c r="D107" s="184" t="s">
        <v>147</v>
      </c>
      <c r="E107" s="185" t="s">
        <v>1736</v>
      </c>
      <c r="F107" s="186" t="s">
        <v>1737</v>
      </c>
      <c r="G107" s="187" t="s">
        <v>641</v>
      </c>
      <c r="H107" s="188">
        <v>33</v>
      </c>
      <c r="I107" s="189"/>
      <c r="J107" s="190">
        <f>ROUND(I107*H107,2)</f>
        <v>0</v>
      </c>
      <c r="K107" s="186" t="s">
        <v>35</v>
      </c>
      <c r="L107" s="62"/>
      <c r="M107" s="191" t="s">
        <v>35</v>
      </c>
      <c r="N107" s="192" t="s">
        <v>50</v>
      </c>
      <c r="O107" s="43"/>
      <c r="P107" s="193">
        <f>O107*H107</f>
        <v>0</v>
      </c>
      <c r="Q107" s="193">
        <v>0</v>
      </c>
      <c r="R107" s="193">
        <f>Q107*H107</f>
        <v>0</v>
      </c>
      <c r="S107" s="193">
        <v>0</v>
      </c>
      <c r="T107" s="194">
        <f>S107*H107</f>
        <v>0</v>
      </c>
      <c r="AR107" s="24" t="s">
        <v>177</v>
      </c>
      <c r="AT107" s="24" t="s">
        <v>147</v>
      </c>
      <c r="AU107" s="24" t="s">
        <v>87</v>
      </c>
      <c r="AY107" s="24" t="s">
        <v>146</v>
      </c>
      <c r="BE107" s="195">
        <f>IF(N107="základní",J107,0)</f>
        <v>0</v>
      </c>
      <c r="BF107" s="195">
        <f>IF(N107="snížená",J107,0)</f>
        <v>0</v>
      </c>
      <c r="BG107" s="195">
        <f>IF(N107="zákl. přenesená",J107,0)</f>
        <v>0</v>
      </c>
      <c r="BH107" s="195">
        <f>IF(N107="sníž. přenesená",J107,0)</f>
        <v>0</v>
      </c>
      <c r="BI107" s="195">
        <f>IF(N107="nulová",J107,0)</f>
        <v>0</v>
      </c>
      <c r="BJ107" s="24" t="s">
        <v>87</v>
      </c>
      <c r="BK107" s="195">
        <f>ROUND(I107*H107,2)</f>
        <v>0</v>
      </c>
      <c r="BL107" s="24" t="s">
        <v>177</v>
      </c>
      <c r="BM107" s="24" t="s">
        <v>204</v>
      </c>
    </row>
    <row r="108" spans="2:65" s="1" customFormat="1" ht="27">
      <c r="B108" s="42"/>
      <c r="C108" s="64"/>
      <c r="D108" s="211" t="s">
        <v>365</v>
      </c>
      <c r="E108" s="64"/>
      <c r="F108" s="263" t="s">
        <v>1717</v>
      </c>
      <c r="G108" s="64"/>
      <c r="H108" s="64"/>
      <c r="I108" s="157"/>
      <c r="J108" s="64"/>
      <c r="K108" s="64"/>
      <c r="L108" s="62"/>
      <c r="M108" s="264"/>
      <c r="N108" s="43"/>
      <c r="O108" s="43"/>
      <c r="P108" s="43"/>
      <c r="Q108" s="43"/>
      <c r="R108" s="43"/>
      <c r="S108" s="43"/>
      <c r="T108" s="79"/>
      <c r="AT108" s="24" t="s">
        <v>365</v>
      </c>
      <c r="AU108" s="24" t="s">
        <v>87</v>
      </c>
    </row>
    <row r="109" spans="2:65" s="1" customFormat="1" ht="25.5" customHeight="1">
      <c r="B109" s="42"/>
      <c r="C109" s="184" t="s">
        <v>10</v>
      </c>
      <c r="D109" s="184" t="s">
        <v>147</v>
      </c>
      <c r="E109" s="185" t="s">
        <v>1738</v>
      </c>
      <c r="F109" s="186" t="s">
        <v>1739</v>
      </c>
      <c r="G109" s="187" t="s">
        <v>641</v>
      </c>
      <c r="H109" s="188">
        <v>1</v>
      </c>
      <c r="I109" s="189"/>
      <c r="J109" s="190">
        <f>ROUND(I109*H109,2)</f>
        <v>0</v>
      </c>
      <c r="K109" s="186" t="s">
        <v>35</v>
      </c>
      <c r="L109" s="62"/>
      <c r="M109" s="191" t="s">
        <v>35</v>
      </c>
      <c r="N109" s="192" t="s">
        <v>50</v>
      </c>
      <c r="O109" s="43"/>
      <c r="P109" s="193">
        <f>O109*H109</f>
        <v>0</v>
      </c>
      <c r="Q109" s="193">
        <v>0</v>
      </c>
      <c r="R109" s="193">
        <f>Q109*H109</f>
        <v>0</v>
      </c>
      <c r="S109" s="193">
        <v>0</v>
      </c>
      <c r="T109" s="194">
        <f>S109*H109</f>
        <v>0</v>
      </c>
      <c r="AR109" s="24" t="s">
        <v>177</v>
      </c>
      <c r="AT109" s="24" t="s">
        <v>147</v>
      </c>
      <c r="AU109" s="24" t="s">
        <v>87</v>
      </c>
      <c r="AY109" s="24" t="s">
        <v>146</v>
      </c>
      <c r="BE109" s="195">
        <f>IF(N109="základní",J109,0)</f>
        <v>0</v>
      </c>
      <c r="BF109" s="195">
        <f>IF(N109="snížená",J109,0)</f>
        <v>0</v>
      </c>
      <c r="BG109" s="195">
        <f>IF(N109="zákl. přenesená",J109,0)</f>
        <v>0</v>
      </c>
      <c r="BH109" s="195">
        <f>IF(N109="sníž. přenesená",J109,0)</f>
        <v>0</v>
      </c>
      <c r="BI109" s="195">
        <f>IF(N109="nulová",J109,0)</f>
        <v>0</v>
      </c>
      <c r="BJ109" s="24" t="s">
        <v>87</v>
      </c>
      <c r="BK109" s="195">
        <f>ROUND(I109*H109,2)</f>
        <v>0</v>
      </c>
      <c r="BL109" s="24" t="s">
        <v>177</v>
      </c>
      <c r="BM109" s="24" t="s">
        <v>208</v>
      </c>
    </row>
    <row r="110" spans="2:65" s="1" customFormat="1" ht="27">
      <c r="B110" s="42"/>
      <c r="C110" s="64"/>
      <c r="D110" s="211" t="s">
        <v>365</v>
      </c>
      <c r="E110" s="64"/>
      <c r="F110" s="263" t="s">
        <v>1717</v>
      </c>
      <c r="G110" s="64"/>
      <c r="H110" s="64"/>
      <c r="I110" s="157"/>
      <c r="J110" s="64"/>
      <c r="K110" s="64"/>
      <c r="L110" s="62"/>
      <c r="M110" s="264"/>
      <c r="N110" s="43"/>
      <c r="O110" s="43"/>
      <c r="P110" s="43"/>
      <c r="Q110" s="43"/>
      <c r="R110" s="43"/>
      <c r="S110" s="43"/>
      <c r="T110" s="79"/>
      <c r="AT110" s="24" t="s">
        <v>365</v>
      </c>
      <c r="AU110" s="24" t="s">
        <v>87</v>
      </c>
    </row>
    <row r="111" spans="2:65" s="9" customFormat="1" ht="37.35" customHeight="1">
      <c r="B111" s="170"/>
      <c r="C111" s="171"/>
      <c r="D111" s="172" t="s">
        <v>78</v>
      </c>
      <c r="E111" s="173" t="s">
        <v>1740</v>
      </c>
      <c r="F111" s="173" t="s">
        <v>1741</v>
      </c>
      <c r="G111" s="171"/>
      <c r="H111" s="171"/>
      <c r="I111" s="174"/>
      <c r="J111" s="175">
        <f>BK111</f>
        <v>0</v>
      </c>
      <c r="K111" s="171"/>
      <c r="L111" s="176"/>
      <c r="M111" s="177"/>
      <c r="N111" s="178"/>
      <c r="O111" s="178"/>
      <c r="P111" s="179">
        <f>SUM(P112:P119)</f>
        <v>0</v>
      </c>
      <c r="Q111" s="178"/>
      <c r="R111" s="179">
        <f>SUM(R112:R119)</f>
        <v>0</v>
      </c>
      <c r="S111" s="178"/>
      <c r="T111" s="180">
        <f>SUM(T112:T119)</f>
        <v>0</v>
      </c>
      <c r="AR111" s="181" t="s">
        <v>89</v>
      </c>
      <c r="AT111" s="182" t="s">
        <v>78</v>
      </c>
      <c r="AU111" s="182" t="s">
        <v>79</v>
      </c>
      <c r="AY111" s="181" t="s">
        <v>146</v>
      </c>
      <c r="BK111" s="183">
        <f>SUM(BK112:BK119)</f>
        <v>0</v>
      </c>
    </row>
    <row r="112" spans="2:65" s="1" customFormat="1" ht="25.5" customHeight="1">
      <c r="B112" s="42"/>
      <c r="C112" s="184" t="s">
        <v>177</v>
      </c>
      <c r="D112" s="184" t="s">
        <v>147</v>
      </c>
      <c r="E112" s="185" t="s">
        <v>1742</v>
      </c>
      <c r="F112" s="186" t="s">
        <v>1743</v>
      </c>
      <c r="G112" s="187" t="s">
        <v>641</v>
      </c>
      <c r="H112" s="188">
        <v>22</v>
      </c>
      <c r="I112" s="189"/>
      <c r="J112" s="190">
        <f>ROUND(I112*H112,2)</f>
        <v>0</v>
      </c>
      <c r="K112" s="186" t="s">
        <v>35</v>
      </c>
      <c r="L112" s="62"/>
      <c r="M112" s="191" t="s">
        <v>35</v>
      </c>
      <c r="N112" s="192" t="s">
        <v>50</v>
      </c>
      <c r="O112" s="43"/>
      <c r="P112" s="193">
        <f>O112*H112</f>
        <v>0</v>
      </c>
      <c r="Q112" s="193">
        <v>0</v>
      </c>
      <c r="R112" s="193">
        <f>Q112*H112</f>
        <v>0</v>
      </c>
      <c r="S112" s="193">
        <v>0</v>
      </c>
      <c r="T112" s="194">
        <f>S112*H112</f>
        <v>0</v>
      </c>
      <c r="AR112" s="24" t="s">
        <v>177</v>
      </c>
      <c r="AT112" s="24" t="s">
        <v>147</v>
      </c>
      <c r="AU112" s="24" t="s">
        <v>87</v>
      </c>
      <c r="AY112" s="24" t="s">
        <v>146</v>
      </c>
      <c r="BE112" s="195">
        <f>IF(N112="základní",J112,0)</f>
        <v>0</v>
      </c>
      <c r="BF112" s="195">
        <f>IF(N112="snížená",J112,0)</f>
        <v>0</v>
      </c>
      <c r="BG112" s="195">
        <f>IF(N112="zákl. přenesená",J112,0)</f>
        <v>0</v>
      </c>
      <c r="BH112" s="195">
        <f>IF(N112="sníž. přenesená",J112,0)</f>
        <v>0</v>
      </c>
      <c r="BI112" s="195">
        <f>IF(N112="nulová",J112,0)</f>
        <v>0</v>
      </c>
      <c r="BJ112" s="24" t="s">
        <v>87</v>
      </c>
      <c r="BK112" s="195">
        <f>ROUND(I112*H112,2)</f>
        <v>0</v>
      </c>
      <c r="BL112" s="24" t="s">
        <v>177</v>
      </c>
      <c r="BM112" s="24" t="s">
        <v>211</v>
      </c>
    </row>
    <row r="113" spans="2:65" s="1" customFormat="1" ht="27">
      <c r="B113" s="42"/>
      <c r="C113" s="64"/>
      <c r="D113" s="211" t="s">
        <v>365</v>
      </c>
      <c r="E113" s="64"/>
      <c r="F113" s="263" t="s">
        <v>1744</v>
      </c>
      <c r="G113" s="64"/>
      <c r="H113" s="64"/>
      <c r="I113" s="157"/>
      <c r="J113" s="64"/>
      <c r="K113" s="64"/>
      <c r="L113" s="62"/>
      <c r="M113" s="264"/>
      <c r="N113" s="43"/>
      <c r="O113" s="43"/>
      <c r="P113" s="43"/>
      <c r="Q113" s="43"/>
      <c r="R113" s="43"/>
      <c r="S113" s="43"/>
      <c r="T113" s="79"/>
      <c r="AT113" s="24" t="s">
        <v>365</v>
      </c>
      <c r="AU113" s="24" t="s">
        <v>87</v>
      </c>
    </row>
    <row r="114" spans="2:65" s="1" customFormat="1" ht="25.5" customHeight="1">
      <c r="B114" s="42"/>
      <c r="C114" s="184" t="s">
        <v>214</v>
      </c>
      <c r="D114" s="184" t="s">
        <v>147</v>
      </c>
      <c r="E114" s="185" t="s">
        <v>1745</v>
      </c>
      <c r="F114" s="186" t="s">
        <v>1746</v>
      </c>
      <c r="G114" s="187" t="s">
        <v>641</v>
      </c>
      <c r="H114" s="188">
        <v>17</v>
      </c>
      <c r="I114" s="189"/>
      <c r="J114" s="190">
        <f>ROUND(I114*H114,2)</f>
        <v>0</v>
      </c>
      <c r="K114" s="186" t="s">
        <v>35</v>
      </c>
      <c r="L114" s="62"/>
      <c r="M114" s="191" t="s">
        <v>35</v>
      </c>
      <c r="N114" s="192" t="s">
        <v>50</v>
      </c>
      <c r="O114" s="43"/>
      <c r="P114" s="193">
        <f>O114*H114</f>
        <v>0</v>
      </c>
      <c r="Q114" s="193">
        <v>0</v>
      </c>
      <c r="R114" s="193">
        <f>Q114*H114</f>
        <v>0</v>
      </c>
      <c r="S114" s="193">
        <v>0</v>
      </c>
      <c r="T114" s="194">
        <f>S114*H114</f>
        <v>0</v>
      </c>
      <c r="AR114" s="24" t="s">
        <v>177</v>
      </c>
      <c r="AT114" s="24" t="s">
        <v>147</v>
      </c>
      <c r="AU114" s="24" t="s">
        <v>87</v>
      </c>
      <c r="AY114" s="24" t="s">
        <v>146</v>
      </c>
      <c r="BE114" s="195">
        <f>IF(N114="základní",J114,0)</f>
        <v>0</v>
      </c>
      <c r="BF114" s="195">
        <f>IF(N114="snížená",J114,0)</f>
        <v>0</v>
      </c>
      <c r="BG114" s="195">
        <f>IF(N114="zákl. přenesená",J114,0)</f>
        <v>0</v>
      </c>
      <c r="BH114" s="195">
        <f>IF(N114="sníž. přenesená",J114,0)</f>
        <v>0</v>
      </c>
      <c r="BI114" s="195">
        <f>IF(N114="nulová",J114,0)</f>
        <v>0</v>
      </c>
      <c r="BJ114" s="24" t="s">
        <v>87</v>
      </c>
      <c r="BK114" s="195">
        <f>ROUND(I114*H114,2)</f>
        <v>0</v>
      </c>
      <c r="BL114" s="24" t="s">
        <v>177</v>
      </c>
      <c r="BM114" s="24" t="s">
        <v>217</v>
      </c>
    </row>
    <row r="115" spans="2:65" s="1" customFormat="1" ht="27">
      <c r="B115" s="42"/>
      <c r="C115" s="64"/>
      <c r="D115" s="211" t="s">
        <v>365</v>
      </c>
      <c r="E115" s="64"/>
      <c r="F115" s="263" t="s">
        <v>1744</v>
      </c>
      <c r="G115" s="64"/>
      <c r="H115" s="64"/>
      <c r="I115" s="157"/>
      <c r="J115" s="64"/>
      <c r="K115" s="64"/>
      <c r="L115" s="62"/>
      <c r="M115" s="264"/>
      <c r="N115" s="43"/>
      <c r="O115" s="43"/>
      <c r="P115" s="43"/>
      <c r="Q115" s="43"/>
      <c r="R115" s="43"/>
      <c r="S115" s="43"/>
      <c r="T115" s="79"/>
      <c r="AT115" s="24" t="s">
        <v>365</v>
      </c>
      <c r="AU115" s="24" t="s">
        <v>87</v>
      </c>
    </row>
    <row r="116" spans="2:65" s="1" customFormat="1" ht="25.5" customHeight="1">
      <c r="B116" s="42"/>
      <c r="C116" s="184" t="s">
        <v>183</v>
      </c>
      <c r="D116" s="184" t="s">
        <v>147</v>
      </c>
      <c r="E116" s="185" t="s">
        <v>1747</v>
      </c>
      <c r="F116" s="186" t="s">
        <v>1748</v>
      </c>
      <c r="G116" s="187" t="s">
        <v>641</v>
      </c>
      <c r="H116" s="188">
        <v>3</v>
      </c>
      <c r="I116" s="189"/>
      <c r="J116" s="190">
        <f>ROUND(I116*H116,2)</f>
        <v>0</v>
      </c>
      <c r="K116" s="186" t="s">
        <v>35</v>
      </c>
      <c r="L116" s="62"/>
      <c r="M116" s="191" t="s">
        <v>35</v>
      </c>
      <c r="N116" s="192" t="s">
        <v>50</v>
      </c>
      <c r="O116" s="43"/>
      <c r="P116" s="193">
        <f>O116*H116</f>
        <v>0</v>
      </c>
      <c r="Q116" s="193">
        <v>0</v>
      </c>
      <c r="R116" s="193">
        <f>Q116*H116</f>
        <v>0</v>
      </c>
      <c r="S116" s="193">
        <v>0</v>
      </c>
      <c r="T116" s="194">
        <f>S116*H116</f>
        <v>0</v>
      </c>
      <c r="AR116" s="24" t="s">
        <v>177</v>
      </c>
      <c r="AT116" s="24" t="s">
        <v>147</v>
      </c>
      <c r="AU116" s="24" t="s">
        <v>87</v>
      </c>
      <c r="AY116" s="24" t="s">
        <v>146</v>
      </c>
      <c r="BE116" s="195">
        <f>IF(N116="základní",J116,0)</f>
        <v>0</v>
      </c>
      <c r="BF116" s="195">
        <f>IF(N116="snížená",J116,0)</f>
        <v>0</v>
      </c>
      <c r="BG116" s="195">
        <f>IF(N116="zákl. přenesená",J116,0)</f>
        <v>0</v>
      </c>
      <c r="BH116" s="195">
        <f>IF(N116="sníž. přenesená",J116,0)</f>
        <v>0</v>
      </c>
      <c r="BI116" s="195">
        <f>IF(N116="nulová",J116,0)</f>
        <v>0</v>
      </c>
      <c r="BJ116" s="24" t="s">
        <v>87</v>
      </c>
      <c r="BK116" s="195">
        <f>ROUND(I116*H116,2)</f>
        <v>0</v>
      </c>
      <c r="BL116" s="24" t="s">
        <v>177</v>
      </c>
      <c r="BM116" s="24" t="s">
        <v>220</v>
      </c>
    </row>
    <row r="117" spans="2:65" s="1" customFormat="1" ht="27">
      <c r="B117" s="42"/>
      <c r="C117" s="64"/>
      <c r="D117" s="211" t="s">
        <v>365</v>
      </c>
      <c r="E117" s="64"/>
      <c r="F117" s="263" t="s">
        <v>1744</v>
      </c>
      <c r="G117" s="64"/>
      <c r="H117" s="64"/>
      <c r="I117" s="157"/>
      <c r="J117" s="64"/>
      <c r="K117" s="64"/>
      <c r="L117" s="62"/>
      <c r="M117" s="264"/>
      <c r="N117" s="43"/>
      <c r="O117" s="43"/>
      <c r="P117" s="43"/>
      <c r="Q117" s="43"/>
      <c r="R117" s="43"/>
      <c r="S117" s="43"/>
      <c r="T117" s="79"/>
      <c r="AT117" s="24" t="s">
        <v>365</v>
      </c>
      <c r="AU117" s="24" t="s">
        <v>87</v>
      </c>
    </row>
    <row r="118" spans="2:65" s="1" customFormat="1" ht="25.5" customHeight="1">
      <c r="B118" s="42"/>
      <c r="C118" s="184" t="s">
        <v>221</v>
      </c>
      <c r="D118" s="184" t="s">
        <v>147</v>
      </c>
      <c r="E118" s="185" t="s">
        <v>1749</v>
      </c>
      <c r="F118" s="186" t="s">
        <v>1750</v>
      </c>
      <c r="G118" s="187" t="s">
        <v>641</v>
      </c>
      <c r="H118" s="188">
        <v>2</v>
      </c>
      <c r="I118" s="189"/>
      <c r="J118" s="190">
        <f>ROUND(I118*H118,2)</f>
        <v>0</v>
      </c>
      <c r="K118" s="186" t="s">
        <v>35</v>
      </c>
      <c r="L118" s="62"/>
      <c r="M118" s="191" t="s">
        <v>35</v>
      </c>
      <c r="N118" s="192" t="s">
        <v>50</v>
      </c>
      <c r="O118" s="43"/>
      <c r="P118" s="193">
        <f>O118*H118</f>
        <v>0</v>
      </c>
      <c r="Q118" s="193">
        <v>0</v>
      </c>
      <c r="R118" s="193">
        <f>Q118*H118</f>
        <v>0</v>
      </c>
      <c r="S118" s="193">
        <v>0</v>
      </c>
      <c r="T118" s="194">
        <f>S118*H118</f>
        <v>0</v>
      </c>
      <c r="AR118" s="24" t="s">
        <v>177</v>
      </c>
      <c r="AT118" s="24" t="s">
        <v>147</v>
      </c>
      <c r="AU118" s="24" t="s">
        <v>87</v>
      </c>
      <c r="AY118" s="24" t="s">
        <v>146</v>
      </c>
      <c r="BE118" s="195">
        <f>IF(N118="základní",J118,0)</f>
        <v>0</v>
      </c>
      <c r="BF118" s="195">
        <f>IF(N118="snížená",J118,0)</f>
        <v>0</v>
      </c>
      <c r="BG118" s="195">
        <f>IF(N118="zákl. přenesená",J118,0)</f>
        <v>0</v>
      </c>
      <c r="BH118" s="195">
        <f>IF(N118="sníž. přenesená",J118,0)</f>
        <v>0</v>
      </c>
      <c r="BI118" s="195">
        <f>IF(N118="nulová",J118,0)</f>
        <v>0</v>
      </c>
      <c r="BJ118" s="24" t="s">
        <v>87</v>
      </c>
      <c r="BK118" s="195">
        <f>ROUND(I118*H118,2)</f>
        <v>0</v>
      </c>
      <c r="BL118" s="24" t="s">
        <v>177</v>
      </c>
      <c r="BM118" s="24" t="s">
        <v>224</v>
      </c>
    </row>
    <row r="119" spans="2:65" s="1" customFormat="1" ht="27">
      <c r="B119" s="42"/>
      <c r="C119" s="64"/>
      <c r="D119" s="211" t="s">
        <v>365</v>
      </c>
      <c r="E119" s="64"/>
      <c r="F119" s="263" t="s">
        <v>1744</v>
      </c>
      <c r="G119" s="64"/>
      <c r="H119" s="64"/>
      <c r="I119" s="157"/>
      <c r="J119" s="64"/>
      <c r="K119" s="64"/>
      <c r="L119" s="62"/>
      <c r="M119" s="264"/>
      <c r="N119" s="43"/>
      <c r="O119" s="43"/>
      <c r="P119" s="43"/>
      <c r="Q119" s="43"/>
      <c r="R119" s="43"/>
      <c r="S119" s="43"/>
      <c r="T119" s="79"/>
      <c r="AT119" s="24" t="s">
        <v>365</v>
      </c>
      <c r="AU119" s="24" t="s">
        <v>87</v>
      </c>
    </row>
    <row r="120" spans="2:65" s="9" customFormat="1" ht="37.35" customHeight="1">
      <c r="B120" s="170"/>
      <c r="C120" s="171"/>
      <c r="D120" s="172" t="s">
        <v>78</v>
      </c>
      <c r="E120" s="173" t="s">
        <v>1751</v>
      </c>
      <c r="F120" s="173" t="s">
        <v>1752</v>
      </c>
      <c r="G120" s="171"/>
      <c r="H120" s="171"/>
      <c r="I120" s="174"/>
      <c r="J120" s="175">
        <f>BK120</f>
        <v>0</v>
      </c>
      <c r="K120" s="171"/>
      <c r="L120" s="176"/>
      <c r="M120" s="177"/>
      <c r="N120" s="178"/>
      <c r="O120" s="178"/>
      <c r="P120" s="179">
        <f>SUM(P121:P135)</f>
        <v>0</v>
      </c>
      <c r="Q120" s="178"/>
      <c r="R120" s="179">
        <f>SUM(R121:R135)</f>
        <v>0</v>
      </c>
      <c r="S120" s="178"/>
      <c r="T120" s="180">
        <f>SUM(T121:T135)</f>
        <v>0</v>
      </c>
      <c r="AR120" s="181" t="s">
        <v>89</v>
      </c>
      <c r="AT120" s="182" t="s">
        <v>78</v>
      </c>
      <c r="AU120" s="182" t="s">
        <v>79</v>
      </c>
      <c r="AY120" s="181" t="s">
        <v>146</v>
      </c>
      <c r="BK120" s="183">
        <f>SUM(BK121:BK135)</f>
        <v>0</v>
      </c>
    </row>
    <row r="121" spans="2:65" s="1" customFormat="1" ht="16.5" customHeight="1">
      <c r="B121" s="42"/>
      <c r="C121" s="184" t="s">
        <v>186</v>
      </c>
      <c r="D121" s="184" t="s">
        <v>147</v>
      </c>
      <c r="E121" s="185" t="s">
        <v>1753</v>
      </c>
      <c r="F121" s="186" t="s">
        <v>1754</v>
      </c>
      <c r="G121" s="187" t="s">
        <v>166</v>
      </c>
      <c r="H121" s="188">
        <v>453</v>
      </c>
      <c r="I121" s="189"/>
      <c r="J121" s="190">
        <f t="shared" ref="J121:J135" si="0">ROUND(I121*H121,2)</f>
        <v>0</v>
      </c>
      <c r="K121" s="186" t="s">
        <v>35</v>
      </c>
      <c r="L121" s="62"/>
      <c r="M121" s="191" t="s">
        <v>35</v>
      </c>
      <c r="N121" s="192" t="s">
        <v>50</v>
      </c>
      <c r="O121" s="43"/>
      <c r="P121" s="193">
        <f t="shared" ref="P121:P135" si="1">O121*H121</f>
        <v>0</v>
      </c>
      <c r="Q121" s="193">
        <v>0</v>
      </c>
      <c r="R121" s="193">
        <f t="shared" ref="R121:R135" si="2">Q121*H121</f>
        <v>0</v>
      </c>
      <c r="S121" s="193">
        <v>0</v>
      </c>
      <c r="T121" s="194">
        <f t="shared" ref="T121:T135" si="3">S121*H121</f>
        <v>0</v>
      </c>
      <c r="AR121" s="24" t="s">
        <v>177</v>
      </c>
      <c r="AT121" s="24" t="s">
        <v>147</v>
      </c>
      <c r="AU121" s="24" t="s">
        <v>87</v>
      </c>
      <c r="AY121" s="24" t="s">
        <v>146</v>
      </c>
      <c r="BE121" s="195">
        <f t="shared" ref="BE121:BE135" si="4">IF(N121="základní",J121,0)</f>
        <v>0</v>
      </c>
      <c r="BF121" s="195">
        <f t="shared" ref="BF121:BF135" si="5">IF(N121="snížená",J121,0)</f>
        <v>0</v>
      </c>
      <c r="BG121" s="195">
        <f t="shared" ref="BG121:BG135" si="6">IF(N121="zákl. přenesená",J121,0)</f>
        <v>0</v>
      </c>
      <c r="BH121" s="195">
        <f t="shared" ref="BH121:BH135" si="7">IF(N121="sníž. přenesená",J121,0)</f>
        <v>0</v>
      </c>
      <c r="BI121" s="195">
        <f t="shared" ref="BI121:BI135" si="8">IF(N121="nulová",J121,0)</f>
        <v>0</v>
      </c>
      <c r="BJ121" s="24" t="s">
        <v>87</v>
      </c>
      <c r="BK121" s="195">
        <f t="shared" ref="BK121:BK135" si="9">ROUND(I121*H121,2)</f>
        <v>0</v>
      </c>
      <c r="BL121" s="24" t="s">
        <v>177</v>
      </c>
      <c r="BM121" s="24" t="s">
        <v>227</v>
      </c>
    </row>
    <row r="122" spans="2:65" s="1" customFormat="1" ht="16.5" customHeight="1">
      <c r="B122" s="42"/>
      <c r="C122" s="184" t="s">
        <v>9</v>
      </c>
      <c r="D122" s="184" t="s">
        <v>147</v>
      </c>
      <c r="E122" s="185" t="s">
        <v>1755</v>
      </c>
      <c r="F122" s="186" t="s">
        <v>1756</v>
      </c>
      <c r="G122" s="187" t="s">
        <v>166</v>
      </c>
      <c r="H122" s="188">
        <v>138</v>
      </c>
      <c r="I122" s="189"/>
      <c r="J122" s="190">
        <f t="shared" si="0"/>
        <v>0</v>
      </c>
      <c r="K122" s="186" t="s">
        <v>35</v>
      </c>
      <c r="L122" s="62"/>
      <c r="M122" s="191" t="s">
        <v>35</v>
      </c>
      <c r="N122" s="192" t="s">
        <v>50</v>
      </c>
      <c r="O122" s="43"/>
      <c r="P122" s="193">
        <f t="shared" si="1"/>
        <v>0</v>
      </c>
      <c r="Q122" s="193">
        <v>0</v>
      </c>
      <c r="R122" s="193">
        <f t="shared" si="2"/>
        <v>0</v>
      </c>
      <c r="S122" s="193">
        <v>0</v>
      </c>
      <c r="T122" s="194">
        <f t="shared" si="3"/>
        <v>0</v>
      </c>
      <c r="AR122" s="24" t="s">
        <v>177</v>
      </c>
      <c r="AT122" s="24" t="s">
        <v>147</v>
      </c>
      <c r="AU122" s="24" t="s">
        <v>87</v>
      </c>
      <c r="AY122" s="24" t="s">
        <v>146</v>
      </c>
      <c r="BE122" s="195">
        <f t="shared" si="4"/>
        <v>0</v>
      </c>
      <c r="BF122" s="195">
        <f t="shared" si="5"/>
        <v>0</v>
      </c>
      <c r="BG122" s="195">
        <f t="shared" si="6"/>
        <v>0</v>
      </c>
      <c r="BH122" s="195">
        <f t="shared" si="7"/>
        <v>0</v>
      </c>
      <c r="BI122" s="195">
        <f t="shared" si="8"/>
        <v>0</v>
      </c>
      <c r="BJ122" s="24" t="s">
        <v>87</v>
      </c>
      <c r="BK122" s="195">
        <f t="shared" si="9"/>
        <v>0</v>
      </c>
      <c r="BL122" s="24" t="s">
        <v>177</v>
      </c>
      <c r="BM122" s="24" t="s">
        <v>496</v>
      </c>
    </row>
    <row r="123" spans="2:65" s="1" customFormat="1" ht="16.5" customHeight="1">
      <c r="B123" s="42"/>
      <c r="C123" s="184" t="s">
        <v>192</v>
      </c>
      <c r="D123" s="184" t="s">
        <v>147</v>
      </c>
      <c r="E123" s="185" t="s">
        <v>1757</v>
      </c>
      <c r="F123" s="186" t="s">
        <v>1758</v>
      </c>
      <c r="G123" s="187" t="s">
        <v>166</v>
      </c>
      <c r="H123" s="188">
        <v>673</v>
      </c>
      <c r="I123" s="189"/>
      <c r="J123" s="190">
        <f t="shared" si="0"/>
        <v>0</v>
      </c>
      <c r="K123" s="186" t="s">
        <v>35</v>
      </c>
      <c r="L123" s="62"/>
      <c r="M123" s="191" t="s">
        <v>35</v>
      </c>
      <c r="N123" s="192" t="s">
        <v>50</v>
      </c>
      <c r="O123" s="43"/>
      <c r="P123" s="193">
        <f t="shared" si="1"/>
        <v>0</v>
      </c>
      <c r="Q123" s="193">
        <v>0</v>
      </c>
      <c r="R123" s="193">
        <f t="shared" si="2"/>
        <v>0</v>
      </c>
      <c r="S123" s="193">
        <v>0</v>
      </c>
      <c r="T123" s="194">
        <f t="shared" si="3"/>
        <v>0</v>
      </c>
      <c r="AR123" s="24" t="s">
        <v>177</v>
      </c>
      <c r="AT123" s="24" t="s">
        <v>147</v>
      </c>
      <c r="AU123" s="24" t="s">
        <v>87</v>
      </c>
      <c r="AY123" s="24" t="s">
        <v>146</v>
      </c>
      <c r="BE123" s="195">
        <f t="shared" si="4"/>
        <v>0</v>
      </c>
      <c r="BF123" s="195">
        <f t="shared" si="5"/>
        <v>0</v>
      </c>
      <c r="BG123" s="195">
        <f t="shared" si="6"/>
        <v>0</v>
      </c>
      <c r="BH123" s="195">
        <f t="shared" si="7"/>
        <v>0</v>
      </c>
      <c r="BI123" s="195">
        <f t="shared" si="8"/>
        <v>0</v>
      </c>
      <c r="BJ123" s="24" t="s">
        <v>87</v>
      </c>
      <c r="BK123" s="195">
        <f t="shared" si="9"/>
        <v>0</v>
      </c>
      <c r="BL123" s="24" t="s">
        <v>177</v>
      </c>
      <c r="BM123" s="24" t="s">
        <v>508</v>
      </c>
    </row>
    <row r="124" spans="2:65" s="1" customFormat="1" ht="16.5" customHeight="1">
      <c r="B124" s="42"/>
      <c r="C124" s="184" t="s">
        <v>401</v>
      </c>
      <c r="D124" s="184" t="s">
        <v>147</v>
      </c>
      <c r="E124" s="185" t="s">
        <v>1759</v>
      </c>
      <c r="F124" s="186" t="s">
        <v>1760</v>
      </c>
      <c r="G124" s="187" t="s">
        <v>166</v>
      </c>
      <c r="H124" s="188">
        <v>236</v>
      </c>
      <c r="I124" s="189"/>
      <c r="J124" s="190">
        <f t="shared" si="0"/>
        <v>0</v>
      </c>
      <c r="K124" s="186" t="s">
        <v>35</v>
      </c>
      <c r="L124" s="62"/>
      <c r="M124" s="191" t="s">
        <v>35</v>
      </c>
      <c r="N124" s="192" t="s">
        <v>50</v>
      </c>
      <c r="O124" s="43"/>
      <c r="P124" s="193">
        <f t="shared" si="1"/>
        <v>0</v>
      </c>
      <c r="Q124" s="193">
        <v>0</v>
      </c>
      <c r="R124" s="193">
        <f t="shared" si="2"/>
        <v>0</v>
      </c>
      <c r="S124" s="193">
        <v>0</v>
      </c>
      <c r="T124" s="194">
        <f t="shared" si="3"/>
        <v>0</v>
      </c>
      <c r="AR124" s="24" t="s">
        <v>177</v>
      </c>
      <c r="AT124" s="24" t="s">
        <v>147</v>
      </c>
      <c r="AU124" s="24" t="s">
        <v>87</v>
      </c>
      <c r="AY124" s="24" t="s">
        <v>146</v>
      </c>
      <c r="BE124" s="195">
        <f t="shared" si="4"/>
        <v>0</v>
      </c>
      <c r="BF124" s="195">
        <f t="shared" si="5"/>
        <v>0</v>
      </c>
      <c r="BG124" s="195">
        <f t="shared" si="6"/>
        <v>0</v>
      </c>
      <c r="BH124" s="195">
        <f t="shared" si="7"/>
        <v>0</v>
      </c>
      <c r="BI124" s="195">
        <f t="shared" si="8"/>
        <v>0</v>
      </c>
      <c r="BJ124" s="24" t="s">
        <v>87</v>
      </c>
      <c r="BK124" s="195">
        <f t="shared" si="9"/>
        <v>0</v>
      </c>
      <c r="BL124" s="24" t="s">
        <v>177</v>
      </c>
      <c r="BM124" s="24" t="s">
        <v>519</v>
      </c>
    </row>
    <row r="125" spans="2:65" s="1" customFormat="1" ht="16.5" customHeight="1">
      <c r="B125" s="42"/>
      <c r="C125" s="184" t="s">
        <v>195</v>
      </c>
      <c r="D125" s="184" t="s">
        <v>147</v>
      </c>
      <c r="E125" s="185" t="s">
        <v>1761</v>
      </c>
      <c r="F125" s="186" t="s">
        <v>1762</v>
      </c>
      <c r="G125" s="187" t="s">
        <v>166</v>
      </c>
      <c r="H125" s="188">
        <v>76</v>
      </c>
      <c r="I125" s="189"/>
      <c r="J125" s="190">
        <f t="shared" si="0"/>
        <v>0</v>
      </c>
      <c r="K125" s="186" t="s">
        <v>35</v>
      </c>
      <c r="L125" s="62"/>
      <c r="M125" s="191" t="s">
        <v>35</v>
      </c>
      <c r="N125" s="192" t="s">
        <v>50</v>
      </c>
      <c r="O125" s="43"/>
      <c r="P125" s="193">
        <f t="shared" si="1"/>
        <v>0</v>
      </c>
      <c r="Q125" s="193">
        <v>0</v>
      </c>
      <c r="R125" s="193">
        <f t="shared" si="2"/>
        <v>0</v>
      </c>
      <c r="S125" s="193">
        <v>0</v>
      </c>
      <c r="T125" s="194">
        <f t="shared" si="3"/>
        <v>0</v>
      </c>
      <c r="AR125" s="24" t="s">
        <v>177</v>
      </c>
      <c r="AT125" s="24" t="s">
        <v>147</v>
      </c>
      <c r="AU125" s="24" t="s">
        <v>87</v>
      </c>
      <c r="AY125" s="24" t="s">
        <v>146</v>
      </c>
      <c r="BE125" s="195">
        <f t="shared" si="4"/>
        <v>0</v>
      </c>
      <c r="BF125" s="195">
        <f t="shared" si="5"/>
        <v>0</v>
      </c>
      <c r="BG125" s="195">
        <f t="shared" si="6"/>
        <v>0</v>
      </c>
      <c r="BH125" s="195">
        <f t="shared" si="7"/>
        <v>0</v>
      </c>
      <c r="BI125" s="195">
        <f t="shared" si="8"/>
        <v>0</v>
      </c>
      <c r="BJ125" s="24" t="s">
        <v>87</v>
      </c>
      <c r="BK125" s="195">
        <f t="shared" si="9"/>
        <v>0</v>
      </c>
      <c r="BL125" s="24" t="s">
        <v>177</v>
      </c>
      <c r="BM125" s="24" t="s">
        <v>549</v>
      </c>
    </row>
    <row r="126" spans="2:65" s="1" customFormat="1" ht="16.5" customHeight="1">
      <c r="B126" s="42"/>
      <c r="C126" s="184" t="s">
        <v>413</v>
      </c>
      <c r="D126" s="184" t="s">
        <v>147</v>
      </c>
      <c r="E126" s="185" t="s">
        <v>1763</v>
      </c>
      <c r="F126" s="186" t="s">
        <v>1764</v>
      </c>
      <c r="G126" s="187" t="s">
        <v>166</v>
      </c>
      <c r="H126" s="188">
        <v>76</v>
      </c>
      <c r="I126" s="189"/>
      <c r="J126" s="190">
        <f t="shared" si="0"/>
        <v>0</v>
      </c>
      <c r="K126" s="186" t="s">
        <v>35</v>
      </c>
      <c r="L126" s="62"/>
      <c r="M126" s="191" t="s">
        <v>35</v>
      </c>
      <c r="N126" s="192" t="s">
        <v>50</v>
      </c>
      <c r="O126" s="43"/>
      <c r="P126" s="193">
        <f t="shared" si="1"/>
        <v>0</v>
      </c>
      <c r="Q126" s="193">
        <v>0</v>
      </c>
      <c r="R126" s="193">
        <f t="shared" si="2"/>
        <v>0</v>
      </c>
      <c r="S126" s="193">
        <v>0</v>
      </c>
      <c r="T126" s="194">
        <f t="shared" si="3"/>
        <v>0</v>
      </c>
      <c r="AR126" s="24" t="s">
        <v>177</v>
      </c>
      <c r="AT126" s="24" t="s">
        <v>147</v>
      </c>
      <c r="AU126" s="24" t="s">
        <v>87</v>
      </c>
      <c r="AY126" s="24" t="s">
        <v>146</v>
      </c>
      <c r="BE126" s="195">
        <f t="shared" si="4"/>
        <v>0</v>
      </c>
      <c r="BF126" s="195">
        <f t="shared" si="5"/>
        <v>0</v>
      </c>
      <c r="BG126" s="195">
        <f t="shared" si="6"/>
        <v>0</v>
      </c>
      <c r="BH126" s="195">
        <f t="shared" si="7"/>
        <v>0</v>
      </c>
      <c r="BI126" s="195">
        <f t="shared" si="8"/>
        <v>0</v>
      </c>
      <c r="BJ126" s="24" t="s">
        <v>87</v>
      </c>
      <c r="BK126" s="195">
        <f t="shared" si="9"/>
        <v>0</v>
      </c>
      <c r="BL126" s="24" t="s">
        <v>177</v>
      </c>
      <c r="BM126" s="24" t="s">
        <v>575</v>
      </c>
    </row>
    <row r="127" spans="2:65" s="1" customFormat="1" ht="16.5" customHeight="1">
      <c r="B127" s="42"/>
      <c r="C127" s="184" t="s">
        <v>201</v>
      </c>
      <c r="D127" s="184" t="s">
        <v>147</v>
      </c>
      <c r="E127" s="185" t="s">
        <v>1765</v>
      </c>
      <c r="F127" s="186" t="s">
        <v>1766</v>
      </c>
      <c r="G127" s="187" t="s">
        <v>166</v>
      </c>
      <c r="H127" s="188">
        <v>22</v>
      </c>
      <c r="I127" s="189"/>
      <c r="J127" s="190">
        <f t="shared" si="0"/>
        <v>0</v>
      </c>
      <c r="K127" s="186" t="s">
        <v>35</v>
      </c>
      <c r="L127" s="62"/>
      <c r="M127" s="191" t="s">
        <v>35</v>
      </c>
      <c r="N127" s="192" t="s">
        <v>50</v>
      </c>
      <c r="O127" s="43"/>
      <c r="P127" s="193">
        <f t="shared" si="1"/>
        <v>0</v>
      </c>
      <c r="Q127" s="193">
        <v>0</v>
      </c>
      <c r="R127" s="193">
        <f t="shared" si="2"/>
        <v>0</v>
      </c>
      <c r="S127" s="193">
        <v>0</v>
      </c>
      <c r="T127" s="194">
        <f t="shared" si="3"/>
        <v>0</v>
      </c>
      <c r="AR127" s="24" t="s">
        <v>177</v>
      </c>
      <c r="AT127" s="24" t="s">
        <v>147</v>
      </c>
      <c r="AU127" s="24" t="s">
        <v>87</v>
      </c>
      <c r="AY127" s="24" t="s">
        <v>146</v>
      </c>
      <c r="BE127" s="195">
        <f t="shared" si="4"/>
        <v>0</v>
      </c>
      <c r="BF127" s="195">
        <f t="shared" si="5"/>
        <v>0</v>
      </c>
      <c r="BG127" s="195">
        <f t="shared" si="6"/>
        <v>0</v>
      </c>
      <c r="BH127" s="195">
        <f t="shared" si="7"/>
        <v>0</v>
      </c>
      <c r="BI127" s="195">
        <f t="shared" si="8"/>
        <v>0</v>
      </c>
      <c r="BJ127" s="24" t="s">
        <v>87</v>
      </c>
      <c r="BK127" s="195">
        <f t="shared" si="9"/>
        <v>0</v>
      </c>
      <c r="BL127" s="24" t="s">
        <v>177</v>
      </c>
      <c r="BM127" s="24" t="s">
        <v>583</v>
      </c>
    </row>
    <row r="128" spans="2:65" s="1" customFormat="1" ht="16.5" customHeight="1">
      <c r="B128" s="42"/>
      <c r="C128" s="184" t="s">
        <v>422</v>
      </c>
      <c r="D128" s="184" t="s">
        <v>147</v>
      </c>
      <c r="E128" s="185" t="s">
        <v>1767</v>
      </c>
      <c r="F128" s="186" t="s">
        <v>1768</v>
      </c>
      <c r="G128" s="187" t="s">
        <v>166</v>
      </c>
      <c r="H128" s="188">
        <v>26</v>
      </c>
      <c r="I128" s="189"/>
      <c r="J128" s="190">
        <f t="shared" si="0"/>
        <v>0</v>
      </c>
      <c r="K128" s="186" t="s">
        <v>35</v>
      </c>
      <c r="L128" s="62"/>
      <c r="M128" s="191" t="s">
        <v>35</v>
      </c>
      <c r="N128" s="192" t="s">
        <v>50</v>
      </c>
      <c r="O128" s="43"/>
      <c r="P128" s="193">
        <f t="shared" si="1"/>
        <v>0</v>
      </c>
      <c r="Q128" s="193">
        <v>0</v>
      </c>
      <c r="R128" s="193">
        <f t="shared" si="2"/>
        <v>0</v>
      </c>
      <c r="S128" s="193">
        <v>0</v>
      </c>
      <c r="T128" s="194">
        <f t="shared" si="3"/>
        <v>0</v>
      </c>
      <c r="AR128" s="24" t="s">
        <v>177</v>
      </c>
      <c r="AT128" s="24" t="s">
        <v>147</v>
      </c>
      <c r="AU128" s="24" t="s">
        <v>87</v>
      </c>
      <c r="AY128" s="24" t="s">
        <v>146</v>
      </c>
      <c r="BE128" s="195">
        <f t="shared" si="4"/>
        <v>0</v>
      </c>
      <c r="BF128" s="195">
        <f t="shared" si="5"/>
        <v>0</v>
      </c>
      <c r="BG128" s="195">
        <f t="shared" si="6"/>
        <v>0</v>
      </c>
      <c r="BH128" s="195">
        <f t="shared" si="7"/>
        <v>0</v>
      </c>
      <c r="BI128" s="195">
        <f t="shared" si="8"/>
        <v>0</v>
      </c>
      <c r="BJ128" s="24" t="s">
        <v>87</v>
      </c>
      <c r="BK128" s="195">
        <f t="shared" si="9"/>
        <v>0</v>
      </c>
      <c r="BL128" s="24" t="s">
        <v>177</v>
      </c>
      <c r="BM128" s="24" t="s">
        <v>592</v>
      </c>
    </row>
    <row r="129" spans="2:65" s="1" customFormat="1" ht="16.5" customHeight="1">
      <c r="B129" s="42"/>
      <c r="C129" s="184" t="s">
        <v>204</v>
      </c>
      <c r="D129" s="184" t="s">
        <v>147</v>
      </c>
      <c r="E129" s="185" t="s">
        <v>1769</v>
      </c>
      <c r="F129" s="186" t="s">
        <v>1770</v>
      </c>
      <c r="G129" s="187" t="s">
        <v>166</v>
      </c>
      <c r="H129" s="188">
        <v>6</v>
      </c>
      <c r="I129" s="189"/>
      <c r="J129" s="190">
        <f t="shared" si="0"/>
        <v>0</v>
      </c>
      <c r="K129" s="186" t="s">
        <v>35</v>
      </c>
      <c r="L129" s="62"/>
      <c r="M129" s="191" t="s">
        <v>35</v>
      </c>
      <c r="N129" s="192" t="s">
        <v>50</v>
      </c>
      <c r="O129" s="43"/>
      <c r="P129" s="193">
        <f t="shared" si="1"/>
        <v>0</v>
      </c>
      <c r="Q129" s="193">
        <v>0</v>
      </c>
      <c r="R129" s="193">
        <f t="shared" si="2"/>
        <v>0</v>
      </c>
      <c r="S129" s="193">
        <v>0</v>
      </c>
      <c r="T129" s="194">
        <f t="shared" si="3"/>
        <v>0</v>
      </c>
      <c r="AR129" s="24" t="s">
        <v>177</v>
      </c>
      <c r="AT129" s="24" t="s">
        <v>147</v>
      </c>
      <c r="AU129" s="24" t="s">
        <v>87</v>
      </c>
      <c r="AY129" s="24" t="s">
        <v>146</v>
      </c>
      <c r="BE129" s="195">
        <f t="shared" si="4"/>
        <v>0</v>
      </c>
      <c r="BF129" s="195">
        <f t="shared" si="5"/>
        <v>0</v>
      </c>
      <c r="BG129" s="195">
        <f t="shared" si="6"/>
        <v>0</v>
      </c>
      <c r="BH129" s="195">
        <f t="shared" si="7"/>
        <v>0</v>
      </c>
      <c r="BI129" s="195">
        <f t="shared" si="8"/>
        <v>0</v>
      </c>
      <c r="BJ129" s="24" t="s">
        <v>87</v>
      </c>
      <c r="BK129" s="195">
        <f t="shared" si="9"/>
        <v>0</v>
      </c>
      <c r="BL129" s="24" t="s">
        <v>177</v>
      </c>
      <c r="BM129" s="24" t="s">
        <v>600</v>
      </c>
    </row>
    <row r="130" spans="2:65" s="1" customFormat="1" ht="16.5" customHeight="1">
      <c r="B130" s="42"/>
      <c r="C130" s="184" t="s">
        <v>430</v>
      </c>
      <c r="D130" s="184" t="s">
        <v>147</v>
      </c>
      <c r="E130" s="185" t="s">
        <v>1771</v>
      </c>
      <c r="F130" s="186" t="s">
        <v>1772</v>
      </c>
      <c r="G130" s="187" t="s">
        <v>166</v>
      </c>
      <c r="H130" s="188">
        <v>28</v>
      </c>
      <c r="I130" s="189"/>
      <c r="J130" s="190">
        <f t="shared" si="0"/>
        <v>0</v>
      </c>
      <c r="K130" s="186" t="s">
        <v>35</v>
      </c>
      <c r="L130" s="62"/>
      <c r="M130" s="191" t="s">
        <v>35</v>
      </c>
      <c r="N130" s="192" t="s">
        <v>50</v>
      </c>
      <c r="O130" s="43"/>
      <c r="P130" s="193">
        <f t="shared" si="1"/>
        <v>0</v>
      </c>
      <c r="Q130" s="193">
        <v>0</v>
      </c>
      <c r="R130" s="193">
        <f t="shared" si="2"/>
        <v>0</v>
      </c>
      <c r="S130" s="193">
        <v>0</v>
      </c>
      <c r="T130" s="194">
        <f t="shared" si="3"/>
        <v>0</v>
      </c>
      <c r="AR130" s="24" t="s">
        <v>177</v>
      </c>
      <c r="AT130" s="24" t="s">
        <v>147</v>
      </c>
      <c r="AU130" s="24" t="s">
        <v>87</v>
      </c>
      <c r="AY130" s="24" t="s">
        <v>146</v>
      </c>
      <c r="BE130" s="195">
        <f t="shared" si="4"/>
        <v>0</v>
      </c>
      <c r="BF130" s="195">
        <f t="shared" si="5"/>
        <v>0</v>
      </c>
      <c r="BG130" s="195">
        <f t="shared" si="6"/>
        <v>0</v>
      </c>
      <c r="BH130" s="195">
        <f t="shared" si="7"/>
        <v>0</v>
      </c>
      <c r="BI130" s="195">
        <f t="shared" si="8"/>
        <v>0</v>
      </c>
      <c r="BJ130" s="24" t="s">
        <v>87</v>
      </c>
      <c r="BK130" s="195">
        <f t="shared" si="9"/>
        <v>0</v>
      </c>
      <c r="BL130" s="24" t="s">
        <v>177</v>
      </c>
      <c r="BM130" s="24" t="s">
        <v>609</v>
      </c>
    </row>
    <row r="131" spans="2:65" s="1" customFormat="1" ht="16.5" customHeight="1">
      <c r="B131" s="42"/>
      <c r="C131" s="184" t="s">
        <v>208</v>
      </c>
      <c r="D131" s="184" t="s">
        <v>147</v>
      </c>
      <c r="E131" s="185" t="s">
        <v>1773</v>
      </c>
      <c r="F131" s="186" t="s">
        <v>1774</v>
      </c>
      <c r="G131" s="187" t="s">
        <v>166</v>
      </c>
      <c r="H131" s="188">
        <v>12</v>
      </c>
      <c r="I131" s="189"/>
      <c r="J131" s="190">
        <f t="shared" si="0"/>
        <v>0</v>
      </c>
      <c r="K131" s="186" t="s">
        <v>35</v>
      </c>
      <c r="L131" s="62"/>
      <c r="M131" s="191" t="s">
        <v>35</v>
      </c>
      <c r="N131" s="192" t="s">
        <v>50</v>
      </c>
      <c r="O131" s="43"/>
      <c r="P131" s="193">
        <f t="shared" si="1"/>
        <v>0</v>
      </c>
      <c r="Q131" s="193">
        <v>0</v>
      </c>
      <c r="R131" s="193">
        <f t="shared" si="2"/>
        <v>0</v>
      </c>
      <c r="S131" s="193">
        <v>0</v>
      </c>
      <c r="T131" s="194">
        <f t="shared" si="3"/>
        <v>0</v>
      </c>
      <c r="AR131" s="24" t="s">
        <v>177</v>
      </c>
      <c r="AT131" s="24" t="s">
        <v>147</v>
      </c>
      <c r="AU131" s="24" t="s">
        <v>87</v>
      </c>
      <c r="AY131" s="24" t="s">
        <v>146</v>
      </c>
      <c r="BE131" s="195">
        <f t="shared" si="4"/>
        <v>0</v>
      </c>
      <c r="BF131" s="195">
        <f t="shared" si="5"/>
        <v>0</v>
      </c>
      <c r="BG131" s="195">
        <f t="shared" si="6"/>
        <v>0</v>
      </c>
      <c r="BH131" s="195">
        <f t="shared" si="7"/>
        <v>0</v>
      </c>
      <c r="BI131" s="195">
        <f t="shared" si="8"/>
        <v>0</v>
      </c>
      <c r="BJ131" s="24" t="s">
        <v>87</v>
      </c>
      <c r="BK131" s="195">
        <f t="shared" si="9"/>
        <v>0</v>
      </c>
      <c r="BL131" s="24" t="s">
        <v>177</v>
      </c>
      <c r="BM131" s="24" t="s">
        <v>617</v>
      </c>
    </row>
    <row r="132" spans="2:65" s="1" customFormat="1" ht="16.5" customHeight="1">
      <c r="B132" s="42"/>
      <c r="C132" s="184" t="s">
        <v>438</v>
      </c>
      <c r="D132" s="184" t="s">
        <v>147</v>
      </c>
      <c r="E132" s="185" t="s">
        <v>1775</v>
      </c>
      <c r="F132" s="186" t="s">
        <v>1776</v>
      </c>
      <c r="G132" s="187" t="s">
        <v>166</v>
      </c>
      <c r="H132" s="188">
        <v>12</v>
      </c>
      <c r="I132" s="189"/>
      <c r="J132" s="190">
        <f t="shared" si="0"/>
        <v>0</v>
      </c>
      <c r="K132" s="186" t="s">
        <v>35</v>
      </c>
      <c r="L132" s="62"/>
      <c r="M132" s="191" t="s">
        <v>35</v>
      </c>
      <c r="N132" s="192" t="s">
        <v>50</v>
      </c>
      <c r="O132" s="43"/>
      <c r="P132" s="193">
        <f t="shared" si="1"/>
        <v>0</v>
      </c>
      <c r="Q132" s="193">
        <v>0</v>
      </c>
      <c r="R132" s="193">
        <f t="shared" si="2"/>
        <v>0</v>
      </c>
      <c r="S132" s="193">
        <v>0</v>
      </c>
      <c r="T132" s="194">
        <f t="shared" si="3"/>
        <v>0</v>
      </c>
      <c r="AR132" s="24" t="s">
        <v>177</v>
      </c>
      <c r="AT132" s="24" t="s">
        <v>147</v>
      </c>
      <c r="AU132" s="24" t="s">
        <v>87</v>
      </c>
      <c r="AY132" s="24" t="s">
        <v>146</v>
      </c>
      <c r="BE132" s="195">
        <f t="shared" si="4"/>
        <v>0</v>
      </c>
      <c r="BF132" s="195">
        <f t="shared" si="5"/>
        <v>0</v>
      </c>
      <c r="BG132" s="195">
        <f t="shared" si="6"/>
        <v>0</v>
      </c>
      <c r="BH132" s="195">
        <f t="shared" si="7"/>
        <v>0</v>
      </c>
      <c r="BI132" s="195">
        <f t="shared" si="8"/>
        <v>0</v>
      </c>
      <c r="BJ132" s="24" t="s">
        <v>87</v>
      </c>
      <c r="BK132" s="195">
        <f t="shared" si="9"/>
        <v>0</v>
      </c>
      <c r="BL132" s="24" t="s">
        <v>177</v>
      </c>
      <c r="BM132" s="24" t="s">
        <v>625</v>
      </c>
    </row>
    <row r="133" spans="2:65" s="1" customFormat="1" ht="16.5" customHeight="1">
      <c r="B133" s="42"/>
      <c r="C133" s="184" t="s">
        <v>211</v>
      </c>
      <c r="D133" s="184" t="s">
        <v>147</v>
      </c>
      <c r="E133" s="185" t="s">
        <v>1777</v>
      </c>
      <c r="F133" s="186" t="s">
        <v>1778</v>
      </c>
      <c r="G133" s="187" t="s">
        <v>166</v>
      </c>
      <c r="H133" s="188">
        <v>48</v>
      </c>
      <c r="I133" s="189"/>
      <c r="J133" s="190">
        <f t="shared" si="0"/>
        <v>0</v>
      </c>
      <c r="K133" s="186" t="s">
        <v>35</v>
      </c>
      <c r="L133" s="62"/>
      <c r="M133" s="191" t="s">
        <v>35</v>
      </c>
      <c r="N133" s="192" t="s">
        <v>50</v>
      </c>
      <c r="O133" s="43"/>
      <c r="P133" s="193">
        <f t="shared" si="1"/>
        <v>0</v>
      </c>
      <c r="Q133" s="193">
        <v>0</v>
      </c>
      <c r="R133" s="193">
        <f t="shared" si="2"/>
        <v>0</v>
      </c>
      <c r="S133" s="193">
        <v>0</v>
      </c>
      <c r="T133" s="194">
        <f t="shared" si="3"/>
        <v>0</v>
      </c>
      <c r="AR133" s="24" t="s">
        <v>177</v>
      </c>
      <c r="AT133" s="24" t="s">
        <v>147</v>
      </c>
      <c r="AU133" s="24" t="s">
        <v>87</v>
      </c>
      <c r="AY133" s="24" t="s">
        <v>146</v>
      </c>
      <c r="BE133" s="195">
        <f t="shared" si="4"/>
        <v>0</v>
      </c>
      <c r="BF133" s="195">
        <f t="shared" si="5"/>
        <v>0</v>
      </c>
      <c r="BG133" s="195">
        <f t="shared" si="6"/>
        <v>0</v>
      </c>
      <c r="BH133" s="195">
        <f t="shared" si="7"/>
        <v>0</v>
      </c>
      <c r="BI133" s="195">
        <f t="shared" si="8"/>
        <v>0</v>
      </c>
      <c r="BJ133" s="24" t="s">
        <v>87</v>
      </c>
      <c r="BK133" s="195">
        <f t="shared" si="9"/>
        <v>0</v>
      </c>
      <c r="BL133" s="24" t="s">
        <v>177</v>
      </c>
      <c r="BM133" s="24" t="s">
        <v>634</v>
      </c>
    </row>
    <row r="134" spans="2:65" s="1" customFormat="1" ht="16.5" customHeight="1">
      <c r="B134" s="42"/>
      <c r="C134" s="184" t="s">
        <v>451</v>
      </c>
      <c r="D134" s="184" t="s">
        <v>147</v>
      </c>
      <c r="E134" s="185" t="s">
        <v>1779</v>
      </c>
      <c r="F134" s="186" t="s">
        <v>1780</v>
      </c>
      <c r="G134" s="187" t="s">
        <v>166</v>
      </c>
      <c r="H134" s="188">
        <v>50</v>
      </c>
      <c r="I134" s="189"/>
      <c r="J134" s="190">
        <f t="shared" si="0"/>
        <v>0</v>
      </c>
      <c r="K134" s="186" t="s">
        <v>35</v>
      </c>
      <c r="L134" s="62"/>
      <c r="M134" s="191" t="s">
        <v>35</v>
      </c>
      <c r="N134" s="192" t="s">
        <v>50</v>
      </c>
      <c r="O134" s="43"/>
      <c r="P134" s="193">
        <f t="shared" si="1"/>
        <v>0</v>
      </c>
      <c r="Q134" s="193">
        <v>0</v>
      </c>
      <c r="R134" s="193">
        <f t="shared" si="2"/>
        <v>0</v>
      </c>
      <c r="S134" s="193">
        <v>0</v>
      </c>
      <c r="T134" s="194">
        <f t="shared" si="3"/>
        <v>0</v>
      </c>
      <c r="AR134" s="24" t="s">
        <v>177</v>
      </c>
      <c r="AT134" s="24" t="s">
        <v>147</v>
      </c>
      <c r="AU134" s="24" t="s">
        <v>87</v>
      </c>
      <c r="AY134" s="24" t="s">
        <v>146</v>
      </c>
      <c r="BE134" s="195">
        <f t="shared" si="4"/>
        <v>0</v>
      </c>
      <c r="BF134" s="195">
        <f t="shared" si="5"/>
        <v>0</v>
      </c>
      <c r="BG134" s="195">
        <f t="shared" si="6"/>
        <v>0</v>
      </c>
      <c r="BH134" s="195">
        <f t="shared" si="7"/>
        <v>0</v>
      </c>
      <c r="BI134" s="195">
        <f t="shared" si="8"/>
        <v>0</v>
      </c>
      <c r="BJ134" s="24" t="s">
        <v>87</v>
      </c>
      <c r="BK134" s="195">
        <f t="shared" si="9"/>
        <v>0</v>
      </c>
      <c r="BL134" s="24" t="s">
        <v>177</v>
      </c>
      <c r="BM134" s="24" t="s">
        <v>643</v>
      </c>
    </row>
    <row r="135" spans="2:65" s="1" customFormat="1" ht="25.5" customHeight="1">
      <c r="B135" s="42"/>
      <c r="C135" s="184" t="s">
        <v>217</v>
      </c>
      <c r="D135" s="184" t="s">
        <v>147</v>
      </c>
      <c r="E135" s="185" t="s">
        <v>1781</v>
      </c>
      <c r="F135" s="186" t="s">
        <v>1782</v>
      </c>
      <c r="G135" s="187" t="s">
        <v>641</v>
      </c>
      <c r="H135" s="188">
        <v>173</v>
      </c>
      <c r="I135" s="189"/>
      <c r="J135" s="190">
        <f t="shared" si="0"/>
        <v>0</v>
      </c>
      <c r="K135" s="186" t="s">
        <v>35</v>
      </c>
      <c r="L135" s="62"/>
      <c r="M135" s="191" t="s">
        <v>35</v>
      </c>
      <c r="N135" s="192" t="s">
        <v>50</v>
      </c>
      <c r="O135" s="43"/>
      <c r="P135" s="193">
        <f t="shared" si="1"/>
        <v>0</v>
      </c>
      <c r="Q135" s="193">
        <v>0</v>
      </c>
      <c r="R135" s="193">
        <f t="shared" si="2"/>
        <v>0</v>
      </c>
      <c r="S135" s="193">
        <v>0</v>
      </c>
      <c r="T135" s="194">
        <f t="shared" si="3"/>
        <v>0</v>
      </c>
      <c r="AR135" s="24" t="s">
        <v>177</v>
      </c>
      <c r="AT135" s="24" t="s">
        <v>147</v>
      </c>
      <c r="AU135" s="24" t="s">
        <v>87</v>
      </c>
      <c r="AY135" s="24" t="s">
        <v>146</v>
      </c>
      <c r="BE135" s="195">
        <f t="shared" si="4"/>
        <v>0</v>
      </c>
      <c r="BF135" s="195">
        <f t="shared" si="5"/>
        <v>0</v>
      </c>
      <c r="BG135" s="195">
        <f t="shared" si="6"/>
        <v>0</v>
      </c>
      <c r="BH135" s="195">
        <f t="shared" si="7"/>
        <v>0</v>
      </c>
      <c r="BI135" s="195">
        <f t="shared" si="8"/>
        <v>0</v>
      </c>
      <c r="BJ135" s="24" t="s">
        <v>87</v>
      </c>
      <c r="BK135" s="195">
        <f t="shared" si="9"/>
        <v>0</v>
      </c>
      <c r="BL135" s="24" t="s">
        <v>177</v>
      </c>
      <c r="BM135" s="24" t="s">
        <v>651</v>
      </c>
    </row>
    <row r="136" spans="2:65" s="9" customFormat="1" ht="37.35" customHeight="1">
      <c r="B136" s="170"/>
      <c r="C136" s="171"/>
      <c r="D136" s="172" t="s">
        <v>78</v>
      </c>
      <c r="E136" s="173" t="s">
        <v>1783</v>
      </c>
      <c r="F136" s="173" t="s">
        <v>1784</v>
      </c>
      <c r="G136" s="171"/>
      <c r="H136" s="171"/>
      <c r="I136" s="174"/>
      <c r="J136" s="175">
        <f>BK136</f>
        <v>0</v>
      </c>
      <c r="K136" s="171"/>
      <c r="L136" s="176"/>
      <c r="M136" s="177"/>
      <c r="N136" s="178"/>
      <c r="O136" s="178"/>
      <c r="P136" s="179">
        <f>SUM(P137:P149)</f>
        <v>0</v>
      </c>
      <c r="Q136" s="178"/>
      <c r="R136" s="179">
        <f>SUM(R137:R149)</f>
        <v>0</v>
      </c>
      <c r="S136" s="178"/>
      <c r="T136" s="180">
        <f>SUM(T137:T149)</f>
        <v>0</v>
      </c>
      <c r="AR136" s="181" t="s">
        <v>89</v>
      </c>
      <c r="AT136" s="182" t="s">
        <v>78</v>
      </c>
      <c r="AU136" s="182" t="s">
        <v>79</v>
      </c>
      <c r="AY136" s="181" t="s">
        <v>146</v>
      </c>
      <c r="BK136" s="183">
        <f>SUM(BK137:BK149)</f>
        <v>0</v>
      </c>
    </row>
    <row r="137" spans="2:65" s="1" customFormat="1" ht="16.5" customHeight="1">
      <c r="B137" s="42"/>
      <c r="C137" s="184" t="s">
        <v>462</v>
      </c>
      <c r="D137" s="184" t="s">
        <v>147</v>
      </c>
      <c r="E137" s="185" t="s">
        <v>1785</v>
      </c>
      <c r="F137" s="186" t="s">
        <v>1786</v>
      </c>
      <c r="G137" s="187" t="s">
        <v>641</v>
      </c>
      <c r="H137" s="188">
        <v>155</v>
      </c>
      <c r="I137" s="189"/>
      <c r="J137" s="190">
        <f t="shared" ref="J137:J149" si="10">ROUND(I137*H137,2)</f>
        <v>0</v>
      </c>
      <c r="K137" s="186" t="s">
        <v>35</v>
      </c>
      <c r="L137" s="62"/>
      <c r="M137" s="191" t="s">
        <v>35</v>
      </c>
      <c r="N137" s="192" t="s">
        <v>50</v>
      </c>
      <c r="O137" s="43"/>
      <c r="P137" s="193">
        <f t="shared" ref="P137:P149" si="11">O137*H137</f>
        <v>0</v>
      </c>
      <c r="Q137" s="193">
        <v>0</v>
      </c>
      <c r="R137" s="193">
        <f t="shared" ref="R137:R149" si="12">Q137*H137</f>
        <v>0</v>
      </c>
      <c r="S137" s="193">
        <v>0</v>
      </c>
      <c r="T137" s="194">
        <f t="shared" ref="T137:T149" si="13">S137*H137</f>
        <v>0</v>
      </c>
      <c r="AR137" s="24" t="s">
        <v>177</v>
      </c>
      <c r="AT137" s="24" t="s">
        <v>147</v>
      </c>
      <c r="AU137" s="24" t="s">
        <v>87</v>
      </c>
      <c r="AY137" s="24" t="s">
        <v>146</v>
      </c>
      <c r="BE137" s="195">
        <f t="shared" ref="BE137:BE149" si="14">IF(N137="základní",J137,0)</f>
        <v>0</v>
      </c>
      <c r="BF137" s="195">
        <f t="shared" ref="BF137:BF149" si="15">IF(N137="snížená",J137,0)</f>
        <v>0</v>
      </c>
      <c r="BG137" s="195">
        <f t="shared" ref="BG137:BG149" si="16">IF(N137="zákl. přenesená",J137,0)</f>
        <v>0</v>
      </c>
      <c r="BH137" s="195">
        <f t="shared" ref="BH137:BH149" si="17">IF(N137="sníž. přenesená",J137,0)</f>
        <v>0</v>
      </c>
      <c r="BI137" s="195">
        <f t="shared" ref="BI137:BI149" si="18">IF(N137="nulová",J137,0)</f>
        <v>0</v>
      </c>
      <c r="BJ137" s="24" t="s">
        <v>87</v>
      </c>
      <c r="BK137" s="195">
        <f t="shared" ref="BK137:BK149" si="19">ROUND(I137*H137,2)</f>
        <v>0</v>
      </c>
      <c r="BL137" s="24" t="s">
        <v>177</v>
      </c>
      <c r="BM137" s="24" t="s">
        <v>659</v>
      </c>
    </row>
    <row r="138" spans="2:65" s="1" customFormat="1" ht="16.5" customHeight="1">
      <c r="B138" s="42"/>
      <c r="C138" s="184" t="s">
        <v>220</v>
      </c>
      <c r="D138" s="184" t="s">
        <v>147</v>
      </c>
      <c r="E138" s="185" t="s">
        <v>1787</v>
      </c>
      <c r="F138" s="186" t="s">
        <v>1788</v>
      </c>
      <c r="G138" s="187" t="s">
        <v>641</v>
      </c>
      <c r="H138" s="188">
        <v>14</v>
      </c>
      <c r="I138" s="189"/>
      <c r="J138" s="190">
        <f t="shared" si="10"/>
        <v>0</v>
      </c>
      <c r="K138" s="186" t="s">
        <v>35</v>
      </c>
      <c r="L138" s="62"/>
      <c r="M138" s="191" t="s">
        <v>35</v>
      </c>
      <c r="N138" s="192" t="s">
        <v>50</v>
      </c>
      <c r="O138" s="43"/>
      <c r="P138" s="193">
        <f t="shared" si="11"/>
        <v>0</v>
      </c>
      <c r="Q138" s="193">
        <v>0</v>
      </c>
      <c r="R138" s="193">
        <f t="shared" si="12"/>
        <v>0</v>
      </c>
      <c r="S138" s="193">
        <v>0</v>
      </c>
      <c r="T138" s="194">
        <f t="shared" si="13"/>
        <v>0</v>
      </c>
      <c r="AR138" s="24" t="s">
        <v>177</v>
      </c>
      <c r="AT138" s="24" t="s">
        <v>147</v>
      </c>
      <c r="AU138" s="24" t="s">
        <v>87</v>
      </c>
      <c r="AY138" s="24" t="s">
        <v>146</v>
      </c>
      <c r="BE138" s="195">
        <f t="shared" si="14"/>
        <v>0</v>
      </c>
      <c r="BF138" s="195">
        <f t="shared" si="15"/>
        <v>0</v>
      </c>
      <c r="BG138" s="195">
        <f t="shared" si="16"/>
        <v>0</v>
      </c>
      <c r="BH138" s="195">
        <f t="shared" si="17"/>
        <v>0</v>
      </c>
      <c r="BI138" s="195">
        <f t="shared" si="18"/>
        <v>0</v>
      </c>
      <c r="BJ138" s="24" t="s">
        <v>87</v>
      </c>
      <c r="BK138" s="195">
        <f t="shared" si="19"/>
        <v>0</v>
      </c>
      <c r="BL138" s="24" t="s">
        <v>177</v>
      </c>
      <c r="BM138" s="24" t="s">
        <v>671</v>
      </c>
    </row>
    <row r="139" spans="2:65" s="1" customFormat="1" ht="25.5" customHeight="1">
      <c r="B139" s="42"/>
      <c r="C139" s="184" t="s">
        <v>470</v>
      </c>
      <c r="D139" s="184" t="s">
        <v>147</v>
      </c>
      <c r="E139" s="185" t="s">
        <v>1789</v>
      </c>
      <c r="F139" s="186" t="s">
        <v>1790</v>
      </c>
      <c r="G139" s="187" t="s">
        <v>641</v>
      </c>
      <c r="H139" s="188">
        <v>30</v>
      </c>
      <c r="I139" s="189"/>
      <c r="J139" s="190">
        <f t="shared" si="10"/>
        <v>0</v>
      </c>
      <c r="K139" s="186" t="s">
        <v>35</v>
      </c>
      <c r="L139" s="62"/>
      <c r="M139" s="191" t="s">
        <v>35</v>
      </c>
      <c r="N139" s="192" t="s">
        <v>50</v>
      </c>
      <c r="O139" s="43"/>
      <c r="P139" s="193">
        <f t="shared" si="11"/>
        <v>0</v>
      </c>
      <c r="Q139" s="193">
        <v>0</v>
      </c>
      <c r="R139" s="193">
        <f t="shared" si="12"/>
        <v>0</v>
      </c>
      <c r="S139" s="193">
        <v>0</v>
      </c>
      <c r="T139" s="194">
        <f t="shared" si="13"/>
        <v>0</v>
      </c>
      <c r="AR139" s="24" t="s">
        <v>177</v>
      </c>
      <c r="AT139" s="24" t="s">
        <v>147</v>
      </c>
      <c r="AU139" s="24" t="s">
        <v>87</v>
      </c>
      <c r="AY139" s="24" t="s">
        <v>146</v>
      </c>
      <c r="BE139" s="195">
        <f t="shared" si="14"/>
        <v>0</v>
      </c>
      <c r="BF139" s="195">
        <f t="shared" si="15"/>
        <v>0</v>
      </c>
      <c r="BG139" s="195">
        <f t="shared" si="16"/>
        <v>0</v>
      </c>
      <c r="BH139" s="195">
        <f t="shared" si="17"/>
        <v>0</v>
      </c>
      <c r="BI139" s="195">
        <f t="shared" si="18"/>
        <v>0</v>
      </c>
      <c r="BJ139" s="24" t="s">
        <v>87</v>
      </c>
      <c r="BK139" s="195">
        <f t="shared" si="19"/>
        <v>0</v>
      </c>
      <c r="BL139" s="24" t="s">
        <v>177</v>
      </c>
      <c r="BM139" s="24" t="s">
        <v>680</v>
      </c>
    </row>
    <row r="140" spans="2:65" s="1" customFormat="1" ht="25.5" customHeight="1">
      <c r="B140" s="42"/>
      <c r="C140" s="184" t="s">
        <v>224</v>
      </c>
      <c r="D140" s="184" t="s">
        <v>147</v>
      </c>
      <c r="E140" s="185" t="s">
        <v>1791</v>
      </c>
      <c r="F140" s="186" t="s">
        <v>1792</v>
      </c>
      <c r="G140" s="187" t="s">
        <v>166</v>
      </c>
      <c r="H140" s="188">
        <v>25</v>
      </c>
      <c r="I140" s="189"/>
      <c r="J140" s="190">
        <f t="shared" si="10"/>
        <v>0</v>
      </c>
      <c r="K140" s="186" t="s">
        <v>35</v>
      </c>
      <c r="L140" s="62"/>
      <c r="M140" s="191" t="s">
        <v>35</v>
      </c>
      <c r="N140" s="192" t="s">
        <v>50</v>
      </c>
      <c r="O140" s="43"/>
      <c r="P140" s="193">
        <f t="shared" si="11"/>
        <v>0</v>
      </c>
      <c r="Q140" s="193">
        <v>0</v>
      </c>
      <c r="R140" s="193">
        <f t="shared" si="12"/>
        <v>0</v>
      </c>
      <c r="S140" s="193">
        <v>0</v>
      </c>
      <c r="T140" s="194">
        <f t="shared" si="13"/>
        <v>0</v>
      </c>
      <c r="AR140" s="24" t="s">
        <v>177</v>
      </c>
      <c r="AT140" s="24" t="s">
        <v>147</v>
      </c>
      <c r="AU140" s="24" t="s">
        <v>87</v>
      </c>
      <c r="AY140" s="24" t="s">
        <v>146</v>
      </c>
      <c r="BE140" s="195">
        <f t="shared" si="14"/>
        <v>0</v>
      </c>
      <c r="BF140" s="195">
        <f t="shared" si="15"/>
        <v>0</v>
      </c>
      <c r="BG140" s="195">
        <f t="shared" si="16"/>
        <v>0</v>
      </c>
      <c r="BH140" s="195">
        <f t="shared" si="17"/>
        <v>0</v>
      </c>
      <c r="BI140" s="195">
        <f t="shared" si="18"/>
        <v>0</v>
      </c>
      <c r="BJ140" s="24" t="s">
        <v>87</v>
      </c>
      <c r="BK140" s="195">
        <f t="shared" si="19"/>
        <v>0</v>
      </c>
      <c r="BL140" s="24" t="s">
        <v>177</v>
      </c>
      <c r="BM140" s="24" t="s">
        <v>691</v>
      </c>
    </row>
    <row r="141" spans="2:65" s="1" customFormat="1" ht="25.5" customHeight="1">
      <c r="B141" s="42"/>
      <c r="C141" s="184" t="s">
        <v>479</v>
      </c>
      <c r="D141" s="184" t="s">
        <v>147</v>
      </c>
      <c r="E141" s="185" t="s">
        <v>1793</v>
      </c>
      <c r="F141" s="186" t="s">
        <v>1794</v>
      </c>
      <c r="G141" s="187" t="s">
        <v>166</v>
      </c>
      <c r="H141" s="188">
        <v>21</v>
      </c>
      <c r="I141" s="189"/>
      <c r="J141" s="190">
        <f t="shared" si="10"/>
        <v>0</v>
      </c>
      <c r="K141" s="186" t="s">
        <v>35</v>
      </c>
      <c r="L141" s="62"/>
      <c r="M141" s="191" t="s">
        <v>35</v>
      </c>
      <c r="N141" s="192" t="s">
        <v>50</v>
      </c>
      <c r="O141" s="43"/>
      <c r="P141" s="193">
        <f t="shared" si="11"/>
        <v>0</v>
      </c>
      <c r="Q141" s="193">
        <v>0</v>
      </c>
      <c r="R141" s="193">
        <f t="shared" si="12"/>
        <v>0</v>
      </c>
      <c r="S141" s="193">
        <v>0</v>
      </c>
      <c r="T141" s="194">
        <f t="shared" si="13"/>
        <v>0</v>
      </c>
      <c r="AR141" s="24" t="s">
        <v>177</v>
      </c>
      <c r="AT141" s="24" t="s">
        <v>147</v>
      </c>
      <c r="AU141" s="24" t="s">
        <v>87</v>
      </c>
      <c r="AY141" s="24" t="s">
        <v>146</v>
      </c>
      <c r="BE141" s="195">
        <f t="shared" si="14"/>
        <v>0</v>
      </c>
      <c r="BF141" s="195">
        <f t="shared" si="15"/>
        <v>0</v>
      </c>
      <c r="BG141" s="195">
        <f t="shared" si="16"/>
        <v>0</v>
      </c>
      <c r="BH141" s="195">
        <f t="shared" si="17"/>
        <v>0</v>
      </c>
      <c r="BI141" s="195">
        <f t="shared" si="18"/>
        <v>0</v>
      </c>
      <c r="BJ141" s="24" t="s">
        <v>87</v>
      </c>
      <c r="BK141" s="195">
        <f t="shared" si="19"/>
        <v>0</v>
      </c>
      <c r="BL141" s="24" t="s">
        <v>177</v>
      </c>
      <c r="BM141" s="24" t="s">
        <v>699</v>
      </c>
    </row>
    <row r="142" spans="2:65" s="1" customFormat="1" ht="16.5" customHeight="1">
      <c r="B142" s="42"/>
      <c r="C142" s="184" t="s">
        <v>227</v>
      </c>
      <c r="D142" s="184" t="s">
        <v>147</v>
      </c>
      <c r="E142" s="185" t="s">
        <v>1795</v>
      </c>
      <c r="F142" s="186" t="s">
        <v>1796</v>
      </c>
      <c r="G142" s="187" t="s">
        <v>166</v>
      </c>
      <c r="H142" s="188">
        <v>12</v>
      </c>
      <c r="I142" s="189"/>
      <c r="J142" s="190">
        <f t="shared" si="10"/>
        <v>0</v>
      </c>
      <c r="K142" s="186" t="s">
        <v>35</v>
      </c>
      <c r="L142" s="62"/>
      <c r="M142" s="191" t="s">
        <v>35</v>
      </c>
      <c r="N142" s="192" t="s">
        <v>50</v>
      </c>
      <c r="O142" s="43"/>
      <c r="P142" s="193">
        <f t="shared" si="11"/>
        <v>0</v>
      </c>
      <c r="Q142" s="193">
        <v>0</v>
      </c>
      <c r="R142" s="193">
        <f t="shared" si="12"/>
        <v>0</v>
      </c>
      <c r="S142" s="193">
        <v>0</v>
      </c>
      <c r="T142" s="194">
        <f t="shared" si="13"/>
        <v>0</v>
      </c>
      <c r="AR142" s="24" t="s">
        <v>177</v>
      </c>
      <c r="AT142" s="24" t="s">
        <v>147</v>
      </c>
      <c r="AU142" s="24" t="s">
        <v>87</v>
      </c>
      <c r="AY142" s="24" t="s">
        <v>146</v>
      </c>
      <c r="BE142" s="195">
        <f t="shared" si="14"/>
        <v>0</v>
      </c>
      <c r="BF142" s="195">
        <f t="shared" si="15"/>
        <v>0</v>
      </c>
      <c r="BG142" s="195">
        <f t="shared" si="16"/>
        <v>0</v>
      </c>
      <c r="BH142" s="195">
        <f t="shared" si="17"/>
        <v>0</v>
      </c>
      <c r="BI142" s="195">
        <f t="shared" si="18"/>
        <v>0</v>
      </c>
      <c r="BJ142" s="24" t="s">
        <v>87</v>
      </c>
      <c r="BK142" s="195">
        <f t="shared" si="19"/>
        <v>0</v>
      </c>
      <c r="BL142" s="24" t="s">
        <v>177</v>
      </c>
      <c r="BM142" s="24" t="s">
        <v>707</v>
      </c>
    </row>
    <row r="143" spans="2:65" s="1" customFormat="1" ht="16.5" customHeight="1">
      <c r="B143" s="42"/>
      <c r="C143" s="184" t="s">
        <v>492</v>
      </c>
      <c r="D143" s="184" t="s">
        <v>147</v>
      </c>
      <c r="E143" s="185" t="s">
        <v>1797</v>
      </c>
      <c r="F143" s="186" t="s">
        <v>1798</v>
      </c>
      <c r="G143" s="187" t="s">
        <v>166</v>
      </c>
      <c r="H143" s="188">
        <v>297</v>
      </c>
      <c r="I143" s="189"/>
      <c r="J143" s="190">
        <f t="shared" si="10"/>
        <v>0</v>
      </c>
      <c r="K143" s="186" t="s">
        <v>35</v>
      </c>
      <c r="L143" s="62"/>
      <c r="M143" s="191" t="s">
        <v>35</v>
      </c>
      <c r="N143" s="192" t="s">
        <v>50</v>
      </c>
      <c r="O143" s="43"/>
      <c r="P143" s="193">
        <f t="shared" si="11"/>
        <v>0</v>
      </c>
      <c r="Q143" s="193">
        <v>0</v>
      </c>
      <c r="R143" s="193">
        <f t="shared" si="12"/>
        <v>0</v>
      </c>
      <c r="S143" s="193">
        <v>0</v>
      </c>
      <c r="T143" s="194">
        <f t="shared" si="13"/>
        <v>0</v>
      </c>
      <c r="AR143" s="24" t="s">
        <v>177</v>
      </c>
      <c r="AT143" s="24" t="s">
        <v>147</v>
      </c>
      <c r="AU143" s="24" t="s">
        <v>87</v>
      </c>
      <c r="AY143" s="24" t="s">
        <v>146</v>
      </c>
      <c r="BE143" s="195">
        <f t="shared" si="14"/>
        <v>0</v>
      </c>
      <c r="BF143" s="195">
        <f t="shared" si="15"/>
        <v>0</v>
      </c>
      <c r="BG143" s="195">
        <f t="shared" si="16"/>
        <v>0</v>
      </c>
      <c r="BH143" s="195">
        <f t="shared" si="17"/>
        <v>0</v>
      </c>
      <c r="BI143" s="195">
        <f t="shared" si="18"/>
        <v>0</v>
      </c>
      <c r="BJ143" s="24" t="s">
        <v>87</v>
      </c>
      <c r="BK143" s="195">
        <f t="shared" si="19"/>
        <v>0</v>
      </c>
      <c r="BL143" s="24" t="s">
        <v>177</v>
      </c>
      <c r="BM143" s="24" t="s">
        <v>721</v>
      </c>
    </row>
    <row r="144" spans="2:65" s="1" customFormat="1" ht="16.5" customHeight="1">
      <c r="B144" s="42"/>
      <c r="C144" s="184" t="s">
        <v>496</v>
      </c>
      <c r="D144" s="184" t="s">
        <v>147</v>
      </c>
      <c r="E144" s="185" t="s">
        <v>1799</v>
      </c>
      <c r="F144" s="186" t="s">
        <v>1800</v>
      </c>
      <c r="G144" s="187" t="s">
        <v>166</v>
      </c>
      <c r="H144" s="188">
        <v>40</v>
      </c>
      <c r="I144" s="189"/>
      <c r="J144" s="190">
        <f t="shared" si="10"/>
        <v>0</v>
      </c>
      <c r="K144" s="186" t="s">
        <v>35</v>
      </c>
      <c r="L144" s="62"/>
      <c r="M144" s="191" t="s">
        <v>35</v>
      </c>
      <c r="N144" s="192" t="s">
        <v>50</v>
      </c>
      <c r="O144" s="43"/>
      <c r="P144" s="193">
        <f t="shared" si="11"/>
        <v>0</v>
      </c>
      <c r="Q144" s="193">
        <v>0</v>
      </c>
      <c r="R144" s="193">
        <f t="shared" si="12"/>
        <v>0</v>
      </c>
      <c r="S144" s="193">
        <v>0</v>
      </c>
      <c r="T144" s="194">
        <f t="shared" si="13"/>
        <v>0</v>
      </c>
      <c r="AR144" s="24" t="s">
        <v>177</v>
      </c>
      <c r="AT144" s="24" t="s">
        <v>147</v>
      </c>
      <c r="AU144" s="24" t="s">
        <v>87</v>
      </c>
      <c r="AY144" s="24" t="s">
        <v>146</v>
      </c>
      <c r="BE144" s="195">
        <f t="shared" si="14"/>
        <v>0</v>
      </c>
      <c r="BF144" s="195">
        <f t="shared" si="15"/>
        <v>0</v>
      </c>
      <c r="BG144" s="195">
        <f t="shared" si="16"/>
        <v>0</v>
      </c>
      <c r="BH144" s="195">
        <f t="shared" si="17"/>
        <v>0</v>
      </c>
      <c r="BI144" s="195">
        <f t="shared" si="18"/>
        <v>0</v>
      </c>
      <c r="BJ144" s="24" t="s">
        <v>87</v>
      </c>
      <c r="BK144" s="195">
        <f t="shared" si="19"/>
        <v>0</v>
      </c>
      <c r="BL144" s="24" t="s">
        <v>177</v>
      </c>
      <c r="BM144" s="24" t="s">
        <v>742</v>
      </c>
    </row>
    <row r="145" spans="2:65" s="1" customFormat="1" ht="16.5" customHeight="1">
      <c r="B145" s="42"/>
      <c r="C145" s="184" t="s">
        <v>501</v>
      </c>
      <c r="D145" s="184" t="s">
        <v>147</v>
      </c>
      <c r="E145" s="185" t="s">
        <v>1801</v>
      </c>
      <c r="F145" s="186" t="s">
        <v>1802</v>
      </c>
      <c r="G145" s="187" t="s">
        <v>166</v>
      </c>
      <c r="H145" s="188">
        <v>15</v>
      </c>
      <c r="I145" s="189"/>
      <c r="J145" s="190">
        <f t="shared" si="10"/>
        <v>0</v>
      </c>
      <c r="K145" s="186" t="s">
        <v>35</v>
      </c>
      <c r="L145" s="62"/>
      <c r="M145" s="191" t="s">
        <v>35</v>
      </c>
      <c r="N145" s="192" t="s">
        <v>50</v>
      </c>
      <c r="O145" s="43"/>
      <c r="P145" s="193">
        <f t="shared" si="11"/>
        <v>0</v>
      </c>
      <c r="Q145" s="193">
        <v>0</v>
      </c>
      <c r="R145" s="193">
        <f t="shared" si="12"/>
        <v>0</v>
      </c>
      <c r="S145" s="193">
        <v>0</v>
      </c>
      <c r="T145" s="194">
        <f t="shared" si="13"/>
        <v>0</v>
      </c>
      <c r="AR145" s="24" t="s">
        <v>177</v>
      </c>
      <c r="AT145" s="24" t="s">
        <v>147</v>
      </c>
      <c r="AU145" s="24" t="s">
        <v>87</v>
      </c>
      <c r="AY145" s="24" t="s">
        <v>146</v>
      </c>
      <c r="BE145" s="195">
        <f t="shared" si="14"/>
        <v>0</v>
      </c>
      <c r="BF145" s="195">
        <f t="shared" si="15"/>
        <v>0</v>
      </c>
      <c r="BG145" s="195">
        <f t="shared" si="16"/>
        <v>0</v>
      </c>
      <c r="BH145" s="195">
        <f t="shared" si="17"/>
        <v>0</v>
      </c>
      <c r="BI145" s="195">
        <f t="shared" si="18"/>
        <v>0</v>
      </c>
      <c r="BJ145" s="24" t="s">
        <v>87</v>
      </c>
      <c r="BK145" s="195">
        <f t="shared" si="19"/>
        <v>0</v>
      </c>
      <c r="BL145" s="24" t="s">
        <v>177</v>
      </c>
      <c r="BM145" s="24" t="s">
        <v>752</v>
      </c>
    </row>
    <row r="146" spans="2:65" s="1" customFormat="1" ht="16.5" customHeight="1">
      <c r="B146" s="42"/>
      <c r="C146" s="184" t="s">
        <v>508</v>
      </c>
      <c r="D146" s="184" t="s">
        <v>147</v>
      </c>
      <c r="E146" s="185" t="s">
        <v>1803</v>
      </c>
      <c r="F146" s="186" t="s">
        <v>1804</v>
      </c>
      <c r="G146" s="187" t="s">
        <v>166</v>
      </c>
      <c r="H146" s="188">
        <v>15</v>
      </c>
      <c r="I146" s="189"/>
      <c r="J146" s="190">
        <f t="shared" si="10"/>
        <v>0</v>
      </c>
      <c r="K146" s="186" t="s">
        <v>35</v>
      </c>
      <c r="L146" s="62"/>
      <c r="M146" s="191" t="s">
        <v>35</v>
      </c>
      <c r="N146" s="192" t="s">
        <v>50</v>
      </c>
      <c r="O146" s="43"/>
      <c r="P146" s="193">
        <f t="shared" si="11"/>
        <v>0</v>
      </c>
      <c r="Q146" s="193">
        <v>0</v>
      </c>
      <c r="R146" s="193">
        <f t="shared" si="12"/>
        <v>0</v>
      </c>
      <c r="S146" s="193">
        <v>0</v>
      </c>
      <c r="T146" s="194">
        <f t="shared" si="13"/>
        <v>0</v>
      </c>
      <c r="AR146" s="24" t="s">
        <v>177</v>
      </c>
      <c r="AT146" s="24" t="s">
        <v>147</v>
      </c>
      <c r="AU146" s="24" t="s">
        <v>87</v>
      </c>
      <c r="AY146" s="24" t="s">
        <v>146</v>
      </c>
      <c r="BE146" s="195">
        <f t="shared" si="14"/>
        <v>0</v>
      </c>
      <c r="BF146" s="195">
        <f t="shared" si="15"/>
        <v>0</v>
      </c>
      <c r="BG146" s="195">
        <f t="shared" si="16"/>
        <v>0</v>
      </c>
      <c r="BH146" s="195">
        <f t="shared" si="17"/>
        <v>0</v>
      </c>
      <c r="BI146" s="195">
        <f t="shared" si="18"/>
        <v>0</v>
      </c>
      <c r="BJ146" s="24" t="s">
        <v>87</v>
      </c>
      <c r="BK146" s="195">
        <f t="shared" si="19"/>
        <v>0</v>
      </c>
      <c r="BL146" s="24" t="s">
        <v>177</v>
      </c>
      <c r="BM146" s="24" t="s">
        <v>762</v>
      </c>
    </row>
    <row r="147" spans="2:65" s="1" customFormat="1" ht="16.5" customHeight="1">
      <c r="B147" s="42"/>
      <c r="C147" s="184" t="s">
        <v>513</v>
      </c>
      <c r="D147" s="184" t="s">
        <v>147</v>
      </c>
      <c r="E147" s="185" t="s">
        <v>1805</v>
      </c>
      <c r="F147" s="186" t="s">
        <v>1806</v>
      </c>
      <c r="G147" s="187" t="s">
        <v>166</v>
      </c>
      <c r="H147" s="188">
        <v>95</v>
      </c>
      <c r="I147" s="189"/>
      <c r="J147" s="190">
        <f t="shared" si="10"/>
        <v>0</v>
      </c>
      <c r="K147" s="186" t="s">
        <v>35</v>
      </c>
      <c r="L147" s="62"/>
      <c r="M147" s="191" t="s">
        <v>35</v>
      </c>
      <c r="N147" s="192" t="s">
        <v>50</v>
      </c>
      <c r="O147" s="43"/>
      <c r="P147" s="193">
        <f t="shared" si="11"/>
        <v>0</v>
      </c>
      <c r="Q147" s="193">
        <v>0</v>
      </c>
      <c r="R147" s="193">
        <f t="shared" si="12"/>
        <v>0</v>
      </c>
      <c r="S147" s="193">
        <v>0</v>
      </c>
      <c r="T147" s="194">
        <f t="shared" si="13"/>
        <v>0</v>
      </c>
      <c r="AR147" s="24" t="s">
        <v>177</v>
      </c>
      <c r="AT147" s="24" t="s">
        <v>147</v>
      </c>
      <c r="AU147" s="24" t="s">
        <v>87</v>
      </c>
      <c r="AY147" s="24" t="s">
        <v>146</v>
      </c>
      <c r="BE147" s="195">
        <f t="shared" si="14"/>
        <v>0</v>
      </c>
      <c r="BF147" s="195">
        <f t="shared" si="15"/>
        <v>0</v>
      </c>
      <c r="BG147" s="195">
        <f t="shared" si="16"/>
        <v>0</v>
      </c>
      <c r="BH147" s="195">
        <f t="shared" si="17"/>
        <v>0</v>
      </c>
      <c r="BI147" s="195">
        <f t="shared" si="18"/>
        <v>0</v>
      </c>
      <c r="BJ147" s="24" t="s">
        <v>87</v>
      </c>
      <c r="BK147" s="195">
        <f t="shared" si="19"/>
        <v>0</v>
      </c>
      <c r="BL147" s="24" t="s">
        <v>177</v>
      </c>
      <c r="BM147" s="24" t="s">
        <v>772</v>
      </c>
    </row>
    <row r="148" spans="2:65" s="1" customFormat="1" ht="16.5" customHeight="1">
      <c r="B148" s="42"/>
      <c r="C148" s="184" t="s">
        <v>519</v>
      </c>
      <c r="D148" s="184" t="s">
        <v>147</v>
      </c>
      <c r="E148" s="185" t="s">
        <v>1807</v>
      </c>
      <c r="F148" s="186" t="s">
        <v>1808</v>
      </c>
      <c r="G148" s="187" t="s">
        <v>166</v>
      </c>
      <c r="H148" s="188">
        <v>30</v>
      </c>
      <c r="I148" s="189"/>
      <c r="J148" s="190">
        <f t="shared" si="10"/>
        <v>0</v>
      </c>
      <c r="K148" s="186" t="s">
        <v>35</v>
      </c>
      <c r="L148" s="62"/>
      <c r="M148" s="191" t="s">
        <v>35</v>
      </c>
      <c r="N148" s="192" t="s">
        <v>50</v>
      </c>
      <c r="O148" s="43"/>
      <c r="P148" s="193">
        <f t="shared" si="11"/>
        <v>0</v>
      </c>
      <c r="Q148" s="193">
        <v>0</v>
      </c>
      <c r="R148" s="193">
        <f t="shared" si="12"/>
        <v>0</v>
      </c>
      <c r="S148" s="193">
        <v>0</v>
      </c>
      <c r="T148" s="194">
        <f t="shared" si="13"/>
        <v>0</v>
      </c>
      <c r="AR148" s="24" t="s">
        <v>177</v>
      </c>
      <c r="AT148" s="24" t="s">
        <v>147</v>
      </c>
      <c r="AU148" s="24" t="s">
        <v>87</v>
      </c>
      <c r="AY148" s="24" t="s">
        <v>146</v>
      </c>
      <c r="BE148" s="195">
        <f t="shared" si="14"/>
        <v>0</v>
      </c>
      <c r="BF148" s="195">
        <f t="shared" si="15"/>
        <v>0</v>
      </c>
      <c r="BG148" s="195">
        <f t="shared" si="16"/>
        <v>0</v>
      </c>
      <c r="BH148" s="195">
        <f t="shared" si="17"/>
        <v>0</v>
      </c>
      <c r="BI148" s="195">
        <f t="shared" si="18"/>
        <v>0</v>
      </c>
      <c r="BJ148" s="24" t="s">
        <v>87</v>
      </c>
      <c r="BK148" s="195">
        <f t="shared" si="19"/>
        <v>0</v>
      </c>
      <c r="BL148" s="24" t="s">
        <v>177</v>
      </c>
      <c r="BM148" s="24" t="s">
        <v>780</v>
      </c>
    </row>
    <row r="149" spans="2:65" s="1" customFormat="1" ht="16.5" customHeight="1">
      <c r="B149" s="42"/>
      <c r="C149" s="184" t="s">
        <v>524</v>
      </c>
      <c r="D149" s="184" t="s">
        <v>147</v>
      </c>
      <c r="E149" s="185" t="s">
        <v>1809</v>
      </c>
      <c r="F149" s="186" t="s">
        <v>1810</v>
      </c>
      <c r="G149" s="187" t="s">
        <v>166</v>
      </c>
      <c r="H149" s="188">
        <v>20</v>
      </c>
      <c r="I149" s="189"/>
      <c r="J149" s="190">
        <f t="shared" si="10"/>
        <v>0</v>
      </c>
      <c r="K149" s="186" t="s">
        <v>35</v>
      </c>
      <c r="L149" s="62"/>
      <c r="M149" s="191" t="s">
        <v>35</v>
      </c>
      <c r="N149" s="192" t="s">
        <v>50</v>
      </c>
      <c r="O149" s="43"/>
      <c r="P149" s="193">
        <f t="shared" si="11"/>
        <v>0</v>
      </c>
      <c r="Q149" s="193">
        <v>0</v>
      </c>
      <c r="R149" s="193">
        <f t="shared" si="12"/>
        <v>0</v>
      </c>
      <c r="S149" s="193">
        <v>0</v>
      </c>
      <c r="T149" s="194">
        <f t="shared" si="13"/>
        <v>0</v>
      </c>
      <c r="AR149" s="24" t="s">
        <v>177</v>
      </c>
      <c r="AT149" s="24" t="s">
        <v>147</v>
      </c>
      <c r="AU149" s="24" t="s">
        <v>87</v>
      </c>
      <c r="AY149" s="24" t="s">
        <v>146</v>
      </c>
      <c r="BE149" s="195">
        <f t="shared" si="14"/>
        <v>0</v>
      </c>
      <c r="BF149" s="195">
        <f t="shared" si="15"/>
        <v>0</v>
      </c>
      <c r="BG149" s="195">
        <f t="shared" si="16"/>
        <v>0</v>
      </c>
      <c r="BH149" s="195">
        <f t="shared" si="17"/>
        <v>0</v>
      </c>
      <c r="BI149" s="195">
        <f t="shared" si="18"/>
        <v>0</v>
      </c>
      <c r="BJ149" s="24" t="s">
        <v>87</v>
      </c>
      <c r="BK149" s="195">
        <f t="shared" si="19"/>
        <v>0</v>
      </c>
      <c r="BL149" s="24" t="s">
        <v>177</v>
      </c>
      <c r="BM149" s="24" t="s">
        <v>790</v>
      </c>
    </row>
    <row r="150" spans="2:65" s="9" customFormat="1" ht="37.35" customHeight="1">
      <c r="B150" s="170"/>
      <c r="C150" s="171"/>
      <c r="D150" s="172" t="s">
        <v>78</v>
      </c>
      <c r="E150" s="173" t="s">
        <v>1811</v>
      </c>
      <c r="F150" s="173" t="s">
        <v>1812</v>
      </c>
      <c r="G150" s="171"/>
      <c r="H150" s="171"/>
      <c r="I150" s="174"/>
      <c r="J150" s="175">
        <f>BK150</f>
        <v>0</v>
      </c>
      <c r="K150" s="171"/>
      <c r="L150" s="176"/>
      <c r="M150" s="177"/>
      <c r="N150" s="178"/>
      <c r="O150" s="178"/>
      <c r="P150" s="179">
        <f>SUM(P151:P156)</f>
        <v>0</v>
      </c>
      <c r="Q150" s="178"/>
      <c r="R150" s="179">
        <f>SUM(R151:R156)</f>
        <v>0</v>
      </c>
      <c r="S150" s="178"/>
      <c r="T150" s="180">
        <f>SUM(T151:T156)</f>
        <v>0</v>
      </c>
      <c r="AR150" s="181" t="s">
        <v>89</v>
      </c>
      <c r="AT150" s="182" t="s">
        <v>78</v>
      </c>
      <c r="AU150" s="182" t="s">
        <v>79</v>
      </c>
      <c r="AY150" s="181" t="s">
        <v>146</v>
      </c>
      <c r="BK150" s="183">
        <f>SUM(BK151:BK156)</f>
        <v>0</v>
      </c>
    </row>
    <row r="151" spans="2:65" s="1" customFormat="1" ht="16.5" customHeight="1">
      <c r="B151" s="42"/>
      <c r="C151" s="184" t="s">
        <v>549</v>
      </c>
      <c r="D151" s="184" t="s">
        <v>147</v>
      </c>
      <c r="E151" s="185" t="s">
        <v>1813</v>
      </c>
      <c r="F151" s="186" t="s">
        <v>1814</v>
      </c>
      <c r="G151" s="187" t="s">
        <v>641</v>
      </c>
      <c r="H151" s="188">
        <v>3</v>
      </c>
      <c r="I151" s="189"/>
      <c r="J151" s="190">
        <f t="shared" ref="J151:J156" si="20">ROUND(I151*H151,2)</f>
        <v>0</v>
      </c>
      <c r="K151" s="186" t="s">
        <v>35</v>
      </c>
      <c r="L151" s="62"/>
      <c r="M151" s="191" t="s">
        <v>35</v>
      </c>
      <c r="N151" s="192" t="s">
        <v>50</v>
      </c>
      <c r="O151" s="43"/>
      <c r="P151" s="193">
        <f t="shared" ref="P151:P156" si="21">O151*H151</f>
        <v>0</v>
      </c>
      <c r="Q151" s="193">
        <v>0</v>
      </c>
      <c r="R151" s="193">
        <f t="shared" ref="R151:R156" si="22">Q151*H151</f>
        <v>0</v>
      </c>
      <c r="S151" s="193">
        <v>0</v>
      </c>
      <c r="T151" s="194">
        <f t="shared" ref="T151:T156" si="23">S151*H151</f>
        <v>0</v>
      </c>
      <c r="AR151" s="24" t="s">
        <v>177</v>
      </c>
      <c r="AT151" s="24" t="s">
        <v>147</v>
      </c>
      <c r="AU151" s="24" t="s">
        <v>87</v>
      </c>
      <c r="AY151" s="24" t="s">
        <v>146</v>
      </c>
      <c r="BE151" s="195">
        <f t="shared" ref="BE151:BE156" si="24">IF(N151="základní",J151,0)</f>
        <v>0</v>
      </c>
      <c r="BF151" s="195">
        <f t="shared" ref="BF151:BF156" si="25">IF(N151="snížená",J151,0)</f>
        <v>0</v>
      </c>
      <c r="BG151" s="195">
        <f t="shared" ref="BG151:BG156" si="26">IF(N151="zákl. přenesená",J151,0)</f>
        <v>0</v>
      </c>
      <c r="BH151" s="195">
        <f t="shared" ref="BH151:BH156" si="27">IF(N151="sníž. přenesená",J151,0)</f>
        <v>0</v>
      </c>
      <c r="BI151" s="195">
        <f t="shared" ref="BI151:BI156" si="28">IF(N151="nulová",J151,0)</f>
        <v>0</v>
      </c>
      <c r="BJ151" s="24" t="s">
        <v>87</v>
      </c>
      <c r="BK151" s="195">
        <f t="shared" ref="BK151:BK156" si="29">ROUND(I151*H151,2)</f>
        <v>0</v>
      </c>
      <c r="BL151" s="24" t="s">
        <v>177</v>
      </c>
      <c r="BM151" s="24" t="s">
        <v>800</v>
      </c>
    </row>
    <row r="152" spans="2:65" s="1" customFormat="1" ht="16.5" customHeight="1">
      <c r="B152" s="42"/>
      <c r="C152" s="184" t="s">
        <v>570</v>
      </c>
      <c r="D152" s="184" t="s">
        <v>147</v>
      </c>
      <c r="E152" s="185" t="s">
        <v>1815</v>
      </c>
      <c r="F152" s="186" t="s">
        <v>1816</v>
      </c>
      <c r="G152" s="187" t="s">
        <v>641</v>
      </c>
      <c r="H152" s="188">
        <v>1</v>
      </c>
      <c r="I152" s="189"/>
      <c r="J152" s="190">
        <f t="shared" si="20"/>
        <v>0</v>
      </c>
      <c r="K152" s="186" t="s">
        <v>35</v>
      </c>
      <c r="L152" s="62"/>
      <c r="M152" s="191" t="s">
        <v>35</v>
      </c>
      <c r="N152" s="192" t="s">
        <v>50</v>
      </c>
      <c r="O152" s="43"/>
      <c r="P152" s="193">
        <f t="shared" si="21"/>
        <v>0</v>
      </c>
      <c r="Q152" s="193">
        <v>0</v>
      </c>
      <c r="R152" s="193">
        <f t="shared" si="22"/>
        <v>0</v>
      </c>
      <c r="S152" s="193">
        <v>0</v>
      </c>
      <c r="T152" s="194">
        <f t="shared" si="23"/>
        <v>0</v>
      </c>
      <c r="AR152" s="24" t="s">
        <v>177</v>
      </c>
      <c r="AT152" s="24" t="s">
        <v>147</v>
      </c>
      <c r="AU152" s="24" t="s">
        <v>87</v>
      </c>
      <c r="AY152" s="24" t="s">
        <v>146</v>
      </c>
      <c r="BE152" s="195">
        <f t="shared" si="24"/>
        <v>0</v>
      </c>
      <c r="BF152" s="195">
        <f t="shared" si="25"/>
        <v>0</v>
      </c>
      <c r="BG152" s="195">
        <f t="shared" si="26"/>
        <v>0</v>
      </c>
      <c r="BH152" s="195">
        <f t="shared" si="27"/>
        <v>0</v>
      </c>
      <c r="BI152" s="195">
        <f t="shared" si="28"/>
        <v>0</v>
      </c>
      <c r="BJ152" s="24" t="s">
        <v>87</v>
      </c>
      <c r="BK152" s="195">
        <f t="shared" si="29"/>
        <v>0</v>
      </c>
      <c r="BL152" s="24" t="s">
        <v>177</v>
      </c>
      <c r="BM152" s="24" t="s">
        <v>810</v>
      </c>
    </row>
    <row r="153" spans="2:65" s="1" customFormat="1" ht="16.5" customHeight="1">
      <c r="B153" s="42"/>
      <c r="C153" s="184" t="s">
        <v>575</v>
      </c>
      <c r="D153" s="184" t="s">
        <v>147</v>
      </c>
      <c r="E153" s="185" t="s">
        <v>1817</v>
      </c>
      <c r="F153" s="186" t="s">
        <v>1818</v>
      </c>
      <c r="G153" s="187" t="s">
        <v>641</v>
      </c>
      <c r="H153" s="188">
        <v>12</v>
      </c>
      <c r="I153" s="189"/>
      <c r="J153" s="190">
        <f t="shared" si="20"/>
        <v>0</v>
      </c>
      <c r="K153" s="186" t="s">
        <v>35</v>
      </c>
      <c r="L153" s="62"/>
      <c r="M153" s="191" t="s">
        <v>35</v>
      </c>
      <c r="N153" s="192" t="s">
        <v>50</v>
      </c>
      <c r="O153" s="43"/>
      <c r="P153" s="193">
        <f t="shared" si="21"/>
        <v>0</v>
      </c>
      <c r="Q153" s="193">
        <v>0</v>
      </c>
      <c r="R153" s="193">
        <f t="shared" si="22"/>
        <v>0</v>
      </c>
      <c r="S153" s="193">
        <v>0</v>
      </c>
      <c r="T153" s="194">
        <f t="shared" si="23"/>
        <v>0</v>
      </c>
      <c r="AR153" s="24" t="s">
        <v>177</v>
      </c>
      <c r="AT153" s="24" t="s">
        <v>147</v>
      </c>
      <c r="AU153" s="24" t="s">
        <v>87</v>
      </c>
      <c r="AY153" s="24" t="s">
        <v>146</v>
      </c>
      <c r="BE153" s="195">
        <f t="shared" si="24"/>
        <v>0</v>
      </c>
      <c r="BF153" s="195">
        <f t="shared" si="25"/>
        <v>0</v>
      </c>
      <c r="BG153" s="195">
        <f t="shared" si="26"/>
        <v>0</v>
      </c>
      <c r="BH153" s="195">
        <f t="shared" si="27"/>
        <v>0</v>
      </c>
      <c r="BI153" s="195">
        <f t="shared" si="28"/>
        <v>0</v>
      </c>
      <c r="BJ153" s="24" t="s">
        <v>87</v>
      </c>
      <c r="BK153" s="195">
        <f t="shared" si="29"/>
        <v>0</v>
      </c>
      <c r="BL153" s="24" t="s">
        <v>177</v>
      </c>
      <c r="BM153" s="24" t="s">
        <v>823</v>
      </c>
    </row>
    <row r="154" spans="2:65" s="1" customFormat="1" ht="16.5" customHeight="1">
      <c r="B154" s="42"/>
      <c r="C154" s="184" t="s">
        <v>579</v>
      </c>
      <c r="D154" s="184" t="s">
        <v>147</v>
      </c>
      <c r="E154" s="185" t="s">
        <v>1819</v>
      </c>
      <c r="F154" s="186" t="s">
        <v>1820</v>
      </c>
      <c r="G154" s="187" t="s">
        <v>166</v>
      </c>
      <c r="H154" s="188">
        <v>675</v>
      </c>
      <c r="I154" s="189"/>
      <c r="J154" s="190">
        <f t="shared" si="20"/>
        <v>0</v>
      </c>
      <c r="K154" s="186" t="s">
        <v>35</v>
      </c>
      <c r="L154" s="62"/>
      <c r="M154" s="191" t="s">
        <v>35</v>
      </c>
      <c r="N154" s="192" t="s">
        <v>50</v>
      </c>
      <c r="O154" s="43"/>
      <c r="P154" s="193">
        <f t="shared" si="21"/>
        <v>0</v>
      </c>
      <c r="Q154" s="193">
        <v>0</v>
      </c>
      <c r="R154" s="193">
        <f t="shared" si="22"/>
        <v>0</v>
      </c>
      <c r="S154" s="193">
        <v>0</v>
      </c>
      <c r="T154" s="194">
        <f t="shared" si="23"/>
        <v>0</v>
      </c>
      <c r="AR154" s="24" t="s">
        <v>177</v>
      </c>
      <c r="AT154" s="24" t="s">
        <v>147</v>
      </c>
      <c r="AU154" s="24" t="s">
        <v>87</v>
      </c>
      <c r="AY154" s="24" t="s">
        <v>146</v>
      </c>
      <c r="BE154" s="195">
        <f t="shared" si="24"/>
        <v>0</v>
      </c>
      <c r="BF154" s="195">
        <f t="shared" si="25"/>
        <v>0</v>
      </c>
      <c r="BG154" s="195">
        <f t="shared" si="26"/>
        <v>0</v>
      </c>
      <c r="BH154" s="195">
        <f t="shared" si="27"/>
        <v>0</v>
      </c>
      <c r="BI154" s="195">
        <f t="shared" si="28"/>
        <v>0</v>
      </c>
      <c r="BJ154" s="24" t="s">
        <v>87</v>
      </c>
      <c r="BK154" s="195">
        <f t="shared" si="29"/>
        <v>0</v>
      </c>
      <c r="BL154" s="24" t="s">
        <v>177</v>
      </c>
      <c r="BM154" s="24" t="s">
        <v>831</v>
      </c>
    </row>
    <row r="155" spans="2:65" s="1" customFormat="1" ht="16.5" customHeight="1">
      <c r="B155" s="42"/>
      <c r="C155" s="184" t="s">
        <v>583</v>
      </c>
      <c r="D155" s="184" t="s">
        <v>147</v>
      </c>
      <c r="E155" s="185" t="s">
        <v>1821</v>
      </c>
      <c r="F155" s="186" t="s">
        <v>1822</v>
      </c>
      <c r="G155" s="187" t="s">
        <v>166</v>
      </c>
      <c r="H155" s="188">
        <v>26</v>
      </c>
      <c r="I155" s="189"/>
      <c r="J155" s="190">
        <f t="shared" si="20"/>
        <v>0</v>
      </c>
      <c r="K155" s="186" t="s">
        <v>35</v>
      </c>
      <c r="L155" s="62"/>
      <c r="M155" s="191" t="s">
        <v>35</v>
      </c>
      <c r="N155" s="192" t="s">
        <v>50</v>
      </c>
      <c r="O155" s="43"/>
      <c r="P155" s="193">
        <f t="shared" si="21"/>
        <v>0</v>
      </c>
      <c r="Q155" s="193">
        <v>0</v>
      </c>
      <c r="R155" s="193">
        <f t="shared" si="22"/>
        <v>0</v>
      </c>
      <c r="S155" s="193">
        <v>0</v>
      </c>
      <c r="T155" s="194">
        <f t="shared" si="23"/>
        <v>0</v>
      </c>
      <c r="AR155" s="24" t="s">
        <v>177</v>
      </c>
      <c r="AT155" s="24" t="s">
        <v>147</v>
      </c>
      <c r="AU155" s="24" t="s">
        <v>87</v>
      </c>
      <c r="AY155" s="24" t="s">
        <v>146</v>
      </c>
      <c r="BE155" s="195">
        <f t="shared" si="24"/>
        <v>0</v>
      </c>
      <c r="BF155" s="195">
        <f t="shared" si="25"/>
        <v>0</v>
      </c>
      <c r="BG155" s="195">
        <f t="shared" si="26"/>
        <v>0</v>
      </c>
      <c r="BH155" s="195">
        <f t="shared" si="27"/>
        <v>0</v>
      </c>
      <c r="BI155" s="195">
        <f t="shared" si="28"/>
        <v>0</v>
      </c>
      <c r="BJ155" s="24" t="s">
        <v>87</v>
      </c>
      <c r="BK155" s="195">
        <f t="shared" si="29"/>
        <v>0</v>
      </c>
      <c r="BL155" s="24" t="s">
        <v>177</v>
      </c>
      <c r="BM155" s="24" t="s">
        <v>840</v>
      </c>
    </row>
    <row r="156" spans="2:65" s="1" customFormat="1" ht="38.25" customHeight="1">
      <c r="B156" s="42"/>
      <c r="C156" s="184" t="s">
        <v>588</v>
      </c>
      <c r="D156" s="184" t="s">
        <v>147</v>
      </c>
      <c r="E156" s="185" t="s">
        <v>1823</v>
      </c>
      <c r="F156" s="186" t="s">
        <v>1824</v>
      </c>
      <c r="G156" s="187" t="s">
        <v>641</v>
      </c>
      <c r="H156" s="188">
        <v>4</v>
      </c>
      <c r="I156" s="189"/>
      <c r="J156" s="190">
        <f t="shared" si="20"/>
        <v>0</v>
      </c>
      <c r="K156" s="186" t="s">
        <v>35</v>
      </c>
      <c r="L156" s="62"/>
      <c r="M156" s="191" t="s">
        <v>35</v>
      </c>
      <c r="N156" s="192" t="s">
        <v>50</v>
      </c>
      <c r="O156" s="43"/>
      <c r="P156" s="193">
        <f t="shared" si="21"/>
        <v>0</v>
      </c>
      <c r="Q156" s="193">
        <v>0</v>
      </c>
      <c r="R156" s="193">
        <f t="shared" si="22"/>
        <v>0</v>
      </c>
      <c r="S156" s="193">
        <v>0</v>
      </c>
      <c r="T156" s="194">
        <f t="shared" si="23"/>
        <v>0</v>
      </c>
      <c r="AR156" s="24" t="s">
        <v>177</v>
      </c>
      <c r="AT156" s="24" t="s">
        <v>147</v>
      </c>
      <c r="AU156" s="24" t="s">
        <v>87</v>
      </c>
      <c r="AY156" s="24" t="s">
        <v>146</v>
      </c>
      <c r="BE156" s="195">
        <f t="shared" si="24"/>
        <v>0</v>
      </c>
      <c r="BF156" s="195">
        <f t="shared" si="25"/>
        <v>0</v>
      </c>
      <c r="BG156" s="195">
        <f t="shared" si="26"/>
        <v>0</v>
      </c>
      <c r="BH156" s="195">
        <f t="shared" si="27"/>
        <v>0</v>
      </c>
      <c r="BI156" s="195">
        <f t="shared" si="28"/>
        <v>0</v>
      </c>
      <c r="BJ156" s="24" t="s">
        <v>87</v>
      </c>
      <c r="BK156" s="195">
        <f t="shared" si="29"/>
        <v>0</v>
      </c>
      <c r="BL156" s="24" t="s">
        <v>177</v>
      </c>
      <c r="BM156" s="24" t="s">
        <v>849</v>
      </c>
    </row>
    <row r="157" spans="2:65" s="9" customFormat="1" ht="37.35" customHeight="1">
      <c r="B157" s="170"/>
      <c r="C157" s="171"/>
      <c r="D157" s="172" t="s">
        <v>78</v>
      </c>
      <c r="E157" s="173" t="s">
        <v>1825</v>
      </c>
      <c r="F157" s="173" t="s">
        <v>1826</v>
      </c>
      <c r="G157" s="171"/>
      <c r="H157" s="171"/>
      <c r="I157" s="174"/>
      <c r="J157" s="175">
        <f>BK157</f>
        <v>0</v>
      </c>
      <c r="K157" s="171"/>
      <c r="L157" s="176"/>
      <c r="M157" s="177"/>
      <c r="N157" s="178"/>
      <c r="O157" s="178"/>
      <c r="P157" s="179">
        <f>SUM(P158:P160)</f>
        <v>0</v>
      </c>
      <c r="Q157" s="178"/>
      <c r="R157" s="179">
        <f>SUM(R158:R160)</f>
        <v>0</v>
      </c>
      <c r="S157" s="178"/>
      <c r="T157" s="180">
        <f>SUM(T158:T160)</f>
        <v>0</v>
      </c>
      <c r="AR157" s="181" t="s">
        <v>89</v>
      </c>
      <c r="AT157" s="182" t="s">
        <v>78</v>
      </c>
      <c r="AU157" s="182" t="s">
        <v>79</v>
      </c>
      <c r="AY157" s="181" t="s">
        <v>146</v>
      </c>
      <c r="BK157" s="183">
        <f>SUM(BK158:BK160)</f>
        <v>0</v>
      </c>
    </row>
    <row r="158" spans="2:65" s="1" customFormat="1" ht="16.5" customHeight="1">
      <c r="B158" s="42"/>
      <c r="C158" s="184" t="s">
        <v>592</v>
      </c>
      <c r="D158" s="184" t="s">
        <v>147</v>
      </c>
      <c r="E158" s="185" t="s">
        <v>1827</v>
      </c>
      <c r="F158" s="186" t="s">
        <v>1828</v>
      </c>
      <c r="G158" s="187" t="s">
        <v>641</v>
      </c>
      <c r="H158" s="188">
        <v>158</v>
      </c>
      <c r="I158" s="189"/>
      <c r="J158" s="190">
        <f>ROUND(I158*H158,2)</f>
        <v>0</v>
      </c>
      <c r="K158" s="186" t="s">
        <v>35</v>
      </c>
      <c r="L158" s="62"/>
      <c r="M158" s="191" t="s">
        <v>35</v>
      </c>
      <c r="N158" s="192" t="s">
        <v>50</v>
      </c>
      <c r="O158" s="43"/>
      <c r="P158" s="193">
        <f>O158*H158</f>
        <v>0</v>
      </c>
      <c r="Q158" s="193">
        <v>0</v>
      </c>
      <c r="R158" s="193">
        <f>Q158*H158</f>
        <v>0</v>
      </c>
      <c r="S158" s="193">
        <v>0</v>
      </c>
      <c r="T158" s="194">
        <f>S158*H158</f>
        <v>0</v>
      </c>
      <c r="AR158" s="24" t="s">
        <v>177</v>
      </c>
      <c r="AT158" s="24" t="s">
        <v>147</v>
      </c>
      <c r="AU158" s="24" t="s">
        <v>87</v>
      </c>
      <c r="AY158" s="24" t="s">
        <v>146</v>
      </c>
      <c r="BE158" s="195">
        <f>IF(N158="základní",J158,0)</f>
        <v>0</v>
      </c>
      <c r="BF158" s="195">
        <f>IF(N158="snížená",J158,0)</f>
        <v>0</v>
      </c>
      <c r="BG158" s="195">
        <f>IF(N158="zákl. přenesená",J158,0)</f>
        <v>0</v>
      </c>
      <c r="BH158" s="195">
        <f>IF(N158="sníž. přenesená",J158,0)</f>
        <v>0</v>
      </c>
      <c r="BI158" s="195">
        <f>IF(N158="nulová",J158,0)</f>
        <v>0</v>
      </c>
      <c r="BJ158" s="24" t="s">
        <v>87</v>
      </c>
      <c r="BK158" s="195">
        <f>ROUND(I158*H158,2)</f>
        <v>0</v>
      </c>
      <c r="BL158" s="24" t="s">
        <v>177</v>
      </c>
      <c r="BM158" s="24" t="s">
        <v>859</v>
      </c>
    </row>
    <row r="159" spans="2:65" s="1" customFormat="1" ht="16.5" customHeight="1">
      <c r="B159" s="42"/>
      <c r="C159" s="184" t="s">
        <v>596</v>
      </c>
      <c r="D159" s="184" t="s">
        <v>147</v>
      </c>
      <c r="E159" s="185" t="s">
        <v>1829</v>
      </c>
      <c r="F159" s="186" t="s">
        <v>1830</v>
      </c>
      <c r="G159" s="187" t="s">
        <v>166</v>
      </c>
      <c r="H159" s="188">
        <v>248</v>
      </c>
      <c r="I159" s="189"/>
      <c r="J159" s="190">
        <f>ROUND(I159*H159,2)</f>
        <v>0</v>
      </c>
      <c r="K159" s="186" t="s">
        <v>35</v>
      </c>
      <c r="L159" s="62"/>
      <c r="M159" s="191" t="s">
        <v>35</v>
      </c>
      <c r="N159" s="192" t="s">
        <v>50</v>
      </c>
      <c r="O159" s="43"/>
      <c r="P159" s="193">
        <f>O159*H159</f>
        <v>0</v>
      </c>
      <c r="Q159" s="193">
        <v>0</v>
      </c>
      <c r="R159" s="193">
        <f>Q159*H159</f>
        <v>0</v>
      </c>
      <c r="S159" s="193">
        <v>0</v>
      </c>
      <c r="T159" s="194">
        <f>S159*H159</f>
        <v>0</v>
      </c>
      <c r="AR159" s="24" t="s">
        <v>177</v>
      </c>
      <c r="AT159" s="24" t="s">
        <v>147</v>
      </c>
      <c r="AU159" s="24" t="s">
        <v>87</v>
      </c>
      <c r="AY159" s="24" t="s">
        <v>146</v>
      </c>
      <c r="BE159" s="195">
        <f>IF(N159="základní",J159,0)</f>
        <v>0</v>
      </c>
      <c r="BF159" s="195">
        <f>IF(N159="snížená",J159,0)</f>
        <v>0</v>
      </c>
      <c r="BG159" s="195">
        <f>IF(N159="zákl. přenesená",J159,0)</f>
        <v>0</v>
      </c>
      <c r="BH159" s="195">
        <f>IF(N159="sníž. přenesená",J159,0)</f>
        <v>0</v>
      </c>
      <c r="BI159" s="195">
        <f>IF(N159="nulová",J159,0)</f>
        <v>0</v>
      </c>
      <c r="BJ159" s="24" t="s">
        <v>87</v>
      </c>
      <c r="BK159" s="195">
        <f>ROUND(I159*H159,2)</f>
        <v>0</v>
      </c>
      <c r="BL159" s="24" t="s">
        <v>177</v>
      </c>
      <c r="BM159" s="24" t="s">
        <v>872</v>
      </c>
    </row>
    <row r="160" spans="2:65" s="1" customFormat="1" ht="16.5" customHeight="1">
      <c r="B160" s="42"/>
      <c r="C160" s="184" t="s">
        <v>600</v>
      </c>
      <c r="D160" s="184" t="s">
        <v>147</v>
      </c>
      <c r="E160" s="185" t="s">
        <v>1831</v>
      </c>
      <c r="F160" s="186" t="s">
        <v>1832</v>
      </c>
      <c r="G160" s="187" t="s">
        <v>166</v>
      </c>
      <c r="H160" s="188">
        <v>948</v>
      </c>
      <c r="I160" s="189"/>
      <c r="J160" s="190">
        <f>ROUND(I160*H160,2)</f>
        <v>0</v>
      </c>
      <c r="K160" s="186" t="s">
        <v>35</v>
      </c>
      <c r="L160" s="62"/>
      <c r="M160" s="191" t="s">
        <v>35</v>
      </c>
      <c r="N160" s="192" t="s">
        <v>50</v>
      </c>
      <c r="O160" s="43"/>
      <c r="P160" s="193">
        <f>O160*H160</f>
        <v>0</v>
      </c>
      <c r="Q160" s="193">
        <v>0</v>
      </c>
      <c r="R160" s="193">
        <f>Q160*H160</f>
        <v>0</v>
      </c>
      <c r="S160" s="193">
        <v>0</v>
      </c>
      <c r="T160" s="194">
        <f>S160*H160</f>
        <v>0</v>
      </c>
      <c r="AR160" s="24" t="s">
        <v>177</v>
      </c>
      <c r="AT160" s="24" t="s">
        <v>147</v>
      </c>
      <c r="AU160" s="24" t="s">
        <v>87</v>
      </c>
      <c r="AY160" s="24" t="s">
        <v>146</v>
      </c>
      <c r="BE160" s="195">
        <f>IF(N160="základní",J160,0)</f>
        <v>0</v>
      </c>
      <c r="BF160" s="195">
        <f>IF(N160="snížená",J160,0)</f>
        <v>0</v>
      </c>
      <c r="BG160" s="195">
        <f>IF(N160="zákl. přenesená",J160,0)</f>
        <v>0</v>
      </c>
      <c r="BH160" s="195">
        <f>IF(N160="sníž. přenesená",J160,0)</f>
        <v>0</v>
      </c>
      <c r="BI160" s="195">
        <f>IF(N160="nulová",J160,0)</f>
        <v>0</v>
      </c>
      <c r="BJ160" s="24" t="s">
        <v>87</v>
      </c>
      <c r="BK160" s="195">
        <f>ROUND(I160*H160,2)</f>
        <v>0</v>
      </c>
      <c r="BL160" s="24" t="s">
        <v>177</v>
      </c>
      <c r="BM160" s="24" t="s">
        <v>882</v>
      </c>
    </row>
    <row r="161" spans="2:65" s="9" customFormat="1" ht="37.35" customHeight="1">
      <c r="B161" s="170"/>
      <c r="C161" s="171"/>
      <c r="D161" s="172" t="s">
        <v>78</v>
      </c>
      <c r="E161" s="173" t="s">
        <v>1653</v>
      </c>
      <c r="F161" s="173" t="s">
        <v>1654</v>
      </c>
      <c r="G161" s="171"/>
      <c r="H161" s="171"/>
      <c r="I161" s="174"/>
      <c r="J161" s="175">
        <f>BK161</f>
        <v>0</v>
      </c>
      <c r="K161" s="171"/>
      <c r="L161" s="176"/>
      <c r="M161" s="177"/>
      <c r="N161" s="178"/>
      <c r="O161" s="178"/>
      <c r="P161" s="179">
        <f>SUM(P162:P179)</f>
        <v>0</v>
      </c>
      <c r="Q161" s="178"/>
      <c r="R161" s="179">
        <f>SUM(R162:R179)</f>
        <v>0</v>
      </c>
      <c r="S161" s="178"/>
      <c r="T161" s="180">
        <f>SUM(T162:T179)</f>
        <v>0</v>
      </c>
      <c r="AR161" s="181" t="s">
        <v>89</v>
      </c>
      <c r="AT161" s="182" t="s">
        <v>78</v>
      </c>
      <c r="AU161" s="182" t="s">
        <v>79</v>
      </c>
      <c r="AY161" s="181" t="s">
        <v>146</v>
      </c>
      <c r="BK161" s="183">
        <f>SUM(BK162:BK179)</f>
        <v>0</v>
      </c>
    </row>
    <row r="162" spans="2:65" s="1" customFormat="1" ht="16.5" customHeight="1">
      <c r="B162" s="42"/>
      <c r="C162" s="184" t="s">
        <v>604</v>
      </c>
      <c r="D162" s="184" t="s">
        <v>147</v>
      </c>
      <c r="E162" s="185" t="s">
        <v>1833</v>
      </c>
      <c r="F162" s="186" t="s">
        <v>1834</v>
      </c>
      <c r="G162" s="187" t="s">
        <v>641</v>
      </c>
      <c r="H162" s="188">
        <v>14</v>
      </c>
      <c r="I162" s="189"/>
      <c r="J162" s="190">
        <f t="shared" ref="J162:J179" si="30">ROUND(I162*H162,2)</f>
        <v>0</v>
      </c>
      <c r="K162" s="186" t="s">
        <v>35</v>
      </c>
      <c r="L162" s="62"/>
      <c r="M162" s="191" t="s">
        <v>35</v>
      </c>
      <c r="N162" s="192" t="s">
        <v>50</v>
      </c>
      <c r="O162" s="43"/>
      <c r="P162" s="193">
        <f t="shared" ref="P162:P179" si="31">O162*H162</f>
        <v>0</v>
      </c>
      <c r="Q162" s="193">
        <v>0</v>
      </c>
      <c r="R162" s="193">
        <f t="shared" ref="R162:R179" si="32">Q162*H162</f>
        <v>0</v>
      </c>
      <c r="S162" s="193">
        <v>0</v>
      </c>
      <c r="T162" s="194">
        <f t="shared" ref="T162:T179" si="33">S162*H162</f>
        <v>0</v>
      </c>
      <c r="AR162" s="24" t="s">
        <v>177</v>
      </c>
      <c r="AT162" s="24" t="s">
        <v>147</v>
      </c>
      <c r="AU162" s="24" t="s">
        <v>87</v>
      </c>
      <c r="AY162" s="24" t="s">
        <v>146</v>
      </c>
      <c r="BE162" s="195">
        <f t="shared" ref="BE162:BE179" si="34">IF(N162="základní",J162,0)</f>
        <v>0</v>
      </c>
      <c r="BF162" s="195">
        <f t="shared" ref="BF162:BF179" si="35">IF(N162="snížená",J162,0)</f>
        <v>0</v>
      </c>
      <c r="BG162" s="195">
        <f t="shared" ref="BG162:BG179" si="36">IF(N162="zákl. přenesená",J162,0)</f>
        <v>0</v>
      </c>
      <c r="BH162" s="195">
        <f t="shared" ref="BH162:BH179" si="37">IF(N162="sníž. přenesená",J162,0)</f>
        <v>0</v>
      </c>
      <c r="BI162" s="195">
        <f t="shared" ref="BI162:BI179" si="38">IF(N162="nulová",J162,0)</f>
        <v>0</v>
      </c>
      <c r="BJ162" s="24" t="s">
        <v>87</v>
      </c>
      <c r="BK162" s="195">
        <f t="shared" ref="BK162:BK179" si="39">ROUND(I162*H162,2)</f>
        <v>0</v>
      </c>
      <c r="BL162" s="24" t="s">
        <v>177</v>
      </c>
      <c r="BM162" s="24" t="s">
        <v>890</v>
      </c>
    </row>
    <row r="163" spans="2:65" s="1" customFormat="1" ht="25.5" customHeight="1">
      <c r="B163" s="42"/>
      <c r="C163" s="184" t="s">
        <v>609</v>
      </c>
      <c r="D163" s="184" t="s">
        <v>147</v>
      </c>
      <c r="E163" s="185" t="s">
        <v>1835</v>
      </c>
      <c r="F163" s="186" t="s">
        <v>1836</v>
      </c>
      <c r="G163" s="187" t="s">
        <v>641</v>
      </c>
      <c r="H163" s="188">
        <v>10</v>
      </c>
      <c r="I163" s="189"/>
      <c r="J163" s="190">
        <f t="shared" si="30"/>
        <v>0</v>
      </c>
      <c r="K163" s="186" t="s">
        <v>35</v>
      </c>
      <c r="L163" s="62"/>
      <c r="M163" s="191" t="s">
        <v>35</v>
      </c>
      <c r="N163" s="192" t="s">
        <v>50</v>
      </c>
      <c r="O163" s="43"/>
      <c r="P163" s="193">
        <f t="shared" si="31"/>
        <v>0</v>
      </c>
      <c r="Q163" s="193">
        <v>0</v>
      </c>
      <c r="R163" s="193">
        <f t="shared" si="32"/>
        <v>0</v>
      </c>
      <c r="S163" s="193">
        <v>0</v>
      </c>
      <c r="T163" s="194">
        <f t="shared" si="33"/>
        <v>0</v>
      </c>
      <c r="AR163" s="24" t="s">
        <v>177</v>
      </c>
      <c r="AT163" s="24" t="s">
        <v>147</v>
      </c>
      <c r="AU163" s="24" t="s">
        <v>87</v>
      </c>
      <c r="AY163" s="24" t="s">
        <v>146</v>
      </c>
      <c r="BE163" s="195">
        <f t="shared" si="34"/>
        <v>0</v>
      </c>
      <c r="BF163" s="195">
        <f t="shared" si="35"/>
        <v>0</v>
      </c>
      <c r="BG163" s="195">
        <f t="shared" si="36"/>
        <v>0</v>
      </c>
      <c r="BH163" s="195">
        <f t="shared" si="37"/>
        <v>0</v>
      </c>
      <c r="BI163" s="195">
        <f t="shared" si="38"/>
        <v>0</v>
      </c>
      <c r="BJ163" s="24" t="s">
        <v>87</v>
      </c>
      <c r="BK163" s="195">
        <f t="shared" si="39"/>
        <v>0</v>
      </c>
      <c r="BL163" s="24" t="s">
        <v>177</v>
      </c>
      <c r="BM163" s="24" t="s">
        <v>900</v>
      </c>
    </row>
    <row r="164" spans="2:65" s="1" customFormat="1" ht="16.5" customHeight="1">
      <c r="B164" s="42"/>
      <c r="C164" s="184" t="s">
        <v>613</v>
      </c>
      <c r="D164" s="184" t="s">
        <v>147</v>
      </c>
      <c r="E164" s="185" t="s">
        <v>1837</v>
      </c>
      <c r="F164" s="186" t="s">
        <v>1838</v>
      </c>
      <c r="G164" s="187" t="s">
        <v>641</v>
      </c>
      <c r="H164" s="188">
        <v>1</v>
      </c>
      <c r="I164" s="189"/>
      <c r="J164" s="190">
        <f t="shared" si="30"/>
        <v>0</v>
      </c>
      <c r="K164" s="186" t="s">
        <v>35</v>
      </c>
      <c r="L164" s="62"/>
      <c r="M164" s="191" t="s">
        <v>35</v>
      </c>
      <c r="N164" s="192" t="s">
        <v>50</v>
      </c>
      <c r="O164" s="43"/>
      <c r="P164" s="193">
        <f t="shared" si="31"/>
        <v>0</v>
      </c>
      <c r="Q164" s="193">
        <v>0</v>
      </c>
      <c r="R164" s="193">
        <f t="shared" si="32"/>
        <v>0</v>
      </c>
      <c r="S164" s="193">
        <v>0</v>
      </c>
      <c r="T164" s="194">
        <f t="shared" si="33"/>
        <v>0</v>
      </c>
      <c r="AR164" s="24" t="s">
        <v>177</v>
      </c>
      <c r="AT164" s="24" t="s">
        <v>147</v>
      </c>
      <c r="AU164" s="24" t="s">
        <v>87</v>
      </c>
      <c r="AY164" s="24" t="s">
        <v>146</v>
      </c>
      <c r="BE164" s="195">
        <f t="shared" si="34"/>
        <v>0</v>
      </c>
      <c r="BF164" s="195">
        <f t="shared" si="35"/>
        <v>0</v>
      </c>
      <c r="BG164" s="195">
        <f t="shared" si="36"/>
        <v>0</v>
      </c>
      <c r="BH164" s="195">
        <f t="shared" si="37"/>
        <v>0</v>
      </c>
      <c r="BI164" s="195">
        <f t="shared" si="38"/>
        <v>0</v>
      </c>
      <c r="BJ164" s="24" t="s">
        <v>87</v>
      </c>
      <c r="BK164" s="195">
        <f t="shared" si="39"/>
        <v>0</v>
      </c>
      <c r="BL164" s="24" t="s">
        <v>177</v>
      </c>
      <c r="BM164" s="24" t="s">
        <v>908</v>
      </c>
    </row>
    <row r="165" spans="2:65" s="1" customFormat="1" ht="25.5" customHeight="1">
      <c r="B165" s="42"/>
      <c r="C165" s="184" t="s">
        <v>617</v>
      </c>
      <c r="D165" s="184" t="s">
        <v>147</v>
      </c>
      <c r="E165" s="185" t="s">
        <v>1839</v>
      </c>
      <c r="F165" s="186" t="s">
        <v>1840</v>
      </c>
      <c r="G165" s="187" t="s">
        <v>641</v>
      </c>
      <c r="H165" s="188">
        <v>1</v>
      </c>
      <c r="I165" s="189"/>
      <c r="J165" s="190">
        <f t="shared" si="30"/>
        <v>0</v>
      </c>
      <c r="K165" s="186" t="s">
        <v>35</v>
      </c>
      <c r="L165" s="62"/>
      <c r="M165" s="191" t="s">
        <v>35</v>
      </c>
      <c r="N165" s="192" t="s">
        <v>50</v>
      </c>
      <c r="O165" s="43"/>
      <c r="P165" s="193">
        <f t="shared" si="31"/>
        <v>0</v>
      </c>
      <c r="Q165" s="193">
        <v>0</v>
      </c>
      <c r="R165" s="193">
        <f t="shared" si="32"/>
        <v>0</v>
      </c>
      <c r="S165" s="193">
        <v>0</v>
      </c>
      <c r="T165" s="194">
        <f t="shared" si="33"/>
        <v>0</v>
      </c>
      <c r="AR165" s="24" t="s">
        <v>177</v>
      </c>
      <c r="AT165" s="24" t="s">
        <v>147</v>
      </c>
      <c r="AU165" s="24" t="s">
        <v>87</v>
      </c>
      <c r="AY165" s="24" t="s">
        <v>146</v>
      </c>
      <c r="BE165" s="195">
        <f t="shared" si="34"/>
        <v>0</v>
      </c>
      <c r="BF165" s="195">
        <f t="shared" si="35"/>
        <v>0</v>
      </c>
      <c r="BG165" s="195">
        <f t="shared" si="36"/>
        <v>0</v>
      </c>
      <c r="BH165" s="195">
        <f t="shared" si="37"/>
        <v>0</v>
      </c>
      <c r="BI165" s="195">
        <f t="shared" si="38"/>
        <v>0</v>
      </c>
      <c r="BJ165" s="24" t="s">
        <v>87</v>
      </c>
      <c r="BK165" s="195">
        <f t="shared" si="39"/>
        <v>0</v>
      </c>
      <c r="BL165" s="24" t="s">
        <v>177</v>
      </c>
      <c r="BM165" s="24" t="s">
        <v>916</v>
      </c>
    </row>
    <row r="166" spans="2:65" s="1" customFormat="1" ht="16.5" customHeight="1">
      <c r="B166" s="42"/>
      <c r="C166" s="184" t="s">
        <v>621</v>
      </c>
      <c r="D166" s="184" t="s">
        <v>147</v>
      </c>
      <c r="E166" s="185" t="s">
        <v>1841</v>
      </c>
      <c r="F166" s="186" t="s">
        <v>1842</v>
      </c>
      <c r="G166" s="187" t="s">
        <v>641</v>
      </c>
      <c r="H166" s="188">
        <v>1</v>
      </c>
      <c r="I166" s="189"/>
      <c r="J166" s="190">
        <f t="shared" si="30"/>
        <v>0</v>
      </c>
      <c r="K166" s="186" t="s">
        <v>35</v>
      </c>
      <c r="L166" s="62"/>
      <c r="M166" s="191" t="s">
        <v>35</v>
      </c>
      <c r="N166" s="192" t="s">
        <v>50</v>
      </c>
      <c r="O166" s="43"/>
      <c r="P166" s="193">
        <f t="shared" si="31"/>
        <v>0</v>
      </c>
      <c r="Q166" s="193">
        <v>0</v>
      </c>
      <c r="R166" s="193">
        <f t="shared" si="32"/>
        <v>0</v>
      </c>
      <c r="S166" s="193">
        <v>0</v>
      </c>
      <c r="T166" s="194">
        <f t="shared" si="33"/>
        <v>0</v>
      </c>
      <c r="AR166" s="24" t="s">
        <v>177</v>
      </c>
      <c r="AT166" s="24" t="s">
        <v>147</v>
      </c>
      <c r="AU166" s="24" t="s">
        <v>87</v>
      </c>
      <c r="AY166" s="24" t="s">
        <v>146</v>
      </c>
      <c r="BE166" s="195">
        <f t="shared" si="34"/>
        <v>0</v>
      </c>
      <c r="BF166" s="195">
        <f t="shared" si="35"/>
        <v>0</v>
      </c>
      <c r="BG166" s="195">
        <f t="shared" si="36"/>
        <v>0</v>
      </c>
      <c r="BH166" s="195">
        <f t="shared" si="37"/>
        <v>0</v>
      </c>
      <c r="BI166" s="195">
        <f t="shared" si="38"/>
        <v>0</v>
      </c>
      <c r="BJ166" s="24" t="s">
        <v>87</v>
      </c>
      <c r="BK166" s="195">
        <f t="shared" si="39"/>
        <v>0</v>
      </c>
      <c r="BL166" s="24" t="s">
        <v>177</v>
      </c>
      <c r="BM166" s="24" t="s">
        <v>924</v>
      </c>
    </row>
    <row r="167" spans="2:65" s="1" customFormat="1" ht="16.5" customHeight="1">
      <c r="B167" s="42"/>
      <c r="C167" s="184" t="s">
        <v>625</v>
      </c>
      <c r="D167" s="184" t="s">
        <v>147</v>
      </c>
      <c r="E167" s="185" t="s">
        <v>1843</v>
      </c>
      <c r="F167" s="186" t="s">
        <v>1844</v>
      </c>
      <c r="G167" s="187" t="s">
        <v>641</v>
      </c>
      <c r="H167" s="188">
        <v>1</v>
      </c>
      <c r="I167" s="189"/>
      <c r="J167" s="190">
        <f t="shared" si="30"/>
        <v>0</v>
      </c>
      <c r="K167" s="186" t="s">
        <v>35</v>
      </c>
      <c r="L167" s="62"/>
      <c r="M167" s="191" t="s">
        <v>35</v>
      </c>
      <c r="N167" s="192" t="s">
        <v>50</v>
      </c>
      <c r="O167" s="43"/>
      <c r="P167" s="193">
        <f t="shared" si="31"/>
        <v>0</v>
      </c>
      <c r="Q167" s="193">
        <v>0</v>
      </c>
      <c r="R167" s="193">
        <f t="shared" si="32"/>
        <v>0</v>
      </c>
      <c r="S167" s="193">
        <v>0</v>
      </c>
      <c r="T167" s="194">
        <f t="shared" si="33"/>
        <v>0</v>
      </c>
      <c r="AR167" s="24" t="s">
        <v>177</v>
      </c>
      <c r="AT167" s="24" t="s">
        <v>147</v>
      </c>
      <c r="AU167" s="24" t="s">
        <v>87</v>
      </c>
      <c r="AY167" s="24" t="s">
        <v>146</v>
      </c>
      <c r="BE167" s="195">
        <f t="shared" si="34"/>
        <v>0</v>
      </c>
      <c r="BF167" s="195">
        <f t="shared" si="35"/>
        <v>0</v>
      </c>
      <c r="BG167" s="195">
        <f t="shared" si="36"/>
        <v>0</v>
      </c>
      <c r="BH167" s="195">
        <f t="shared" si="37"/>
        <v>0</v>
      </c>
      <c r="BI167" s="195">
        <f t="shared" si="38"/>
        <v>0</v>
      </c>
      <c r="BJ167" s="24" t="s">
        <v>87</v>
      </c>
      <c r="BK167" s="195">
        <f t="shared" si="39"/>
        <v>0</v>
      </c>
      <c r="BL167" s="24" t="s">
        <v>177</v>
      </c>
      <c r="BM167" s="24" t="s">
        <v>932</v>
      </c>
    </row>
    <row r="168" spans="2:65" s="1" customFormat="1" ht="16.5" customHeight="1">
      <c r="B168" s="42"/>
      <c r="C168" s="184" t="s">
        <v>629</v>
      </c>
      <c r="D168" s="184" t="s">
        <v>147</v>
      </c>
      <c r="E168" s="185" t="s">
        <v>1845</v>
      </c>
      <c r="F168" s="186" t="s">
        <v>1846</v>
      </c>
      <c r="G168" s="187" t="s">
        <v>1847</v>
      </c>
      <c r="H168" s="188">
        <v>3</v>
      </c>
      <c r="I168" s="189"/>
      <c r="J168" s="190">
        <f t="shared" si="30"/>
        <v>0</v>
      </c>
      <c r="K168" s="186" t="s">
        <v>35</v>
      </c>
      <c r="L168" s="62"/>
      <c r="M168" s="191" t="s">
        <v>35</v>
      </c>
      <c r="N168" s="192" t="s">
        <v>50</v>
      </c>
      <c r="O168" s="43"/>
      <c r="P168" s="193">
        <f t="shared" si="31"/>
        <v>0</v>
      </c>
      <c r="Q168" s="193">
        <v>0</v>
      </c>
      <c r="R168" s="193">
        <f t="shared" si="32"/>
        <v>0</v>
      </c>
      <c r="S168" s="193">
        <v>0</v>
      </c>
      <c r="T168" s="194">
        <f t="shared" si="33"/>
        <v>0</v>
      </c>
      <c r="AR168" s="24" t="s">
        <v>177</v>
      </c>
      <c r="AT168" s="24" t="s">
        <v>147</v>
      </c>
      <c r="AU168" s="24" t="s">
        <v>87</v>
      </c>
      <c r="AY168" s="24" t="s">
        <v>146</v>
      </c>
      <c r="BE168" s="195">
        <f t="shared" si="34"/>
        <v>0</v>
      </c>
      <c r="BF168" s="195">
        <f t="shared" si="35"/>
        <v>0</v>
      </c>
      <c r="BG168" s="195">
        <f t="shared" si="36"/>
        <v>0</v>
      </c>
      <c r="BH168" s="195">
        <f t="shared" si="37"/>
        <v>0</v>
      </c>
      <c r="BI168" s="195">
        <f t="shared" si="38"/>
        <v>0</v>
      </c>
      <c r="BJ168" s="24" t="s">
        <v>87</v>
      </c>
      <c r="BK168" s="195">
        <f t="shared" si="39"/>
        <v>0</v>
      </c>
      <c r="BL168" s="24" t="s">
        <v>177</v>
      </c>
      <c r="BM168" s="24" t="s">
        <v>940</v>
      </c>
    </row>
    <row r="169" spans="2:65" s="1" customFormat="1" ht="16.5" customHeight="1">
      <c r="B169" s="42"/>
      <c r="C169" s="184" t="s">
        <v>634</v>
      </c>
      <c r="D169" s="184" t="s">
        <v>147</v>
      </c>
      <c r="E169" s="185" t="s">
        <v>1848</v>
      </c>
      <c r="F169" s="186" t="s">
        <v>1849</v>
      </c>
      <c r="G169" s="187" t="s">
        <v>641</v>
      </c>
      <c r="H169" s="188">
        <v>6</v>
      </c>
      <c r="I169" s="189"/>
      <c r="J169" s="190">
        <f t="shared" si="30"/>
        <v>0</v>
      </c>
      <c r="K169" s="186" t="s">
        <v>35</v>
      </c>
      <c r="L169" s="62"/>
      <c r="M169" s="191" t="s">
        <v>35</v>
      </c>
      <c r="N169" s="192" t="s">
        <v>50</v>
      </c>
      <c r="O169" s="43"/>
      <c r="P169" s="193">
        <f t="shared" si="31"/>
        <v>0</v>
      </c>
      <c r="Q169" s="193">
        <v>0</v>
      </c>
      <c r="R169" s="193">
        <f t="shared" si="32"/>
        <v>0</v>
      </c>
      <c r="S169" s="193">
        <v>0</v>
      </c>
      <c r="T169" s="194">
        <f t="shared" si="33"/>
        <v>0</v>
      </c>
      <c r="AR169" s="24" t="s">
        <v>177</v>
      </c>
      <c r="AT169" s="24" t="s">
        <v>147</v>
      </c>
      <c r="AU169" s="24" t="s">
        <v>87</v>
      </c>
      <c r="AY169" s="24" t="s">
        <v>146</v>
      </c>
      <c r="BE169" s="195">
        <f t="shared" si="34"/>
        <v>0</v>
      </c>
      <c r="BF169" s="195">
        <f t="shared" si="35"/>
        <v>0</v>
      </c>
      <c r="BG169" s="195">
        <f t="shared" si="36"/>
        <v>0</v>
      </c>
      <c r="BH169" s="195">
        <f t="shared" si="37"/>
        <v>0</v>
      </c>
      <c r="BI169" s="195">
        <f t="shared" si="38"/>
        <v>0</v>
      </c>
      <c r="BJ169" s="24" t="s">
        <v>87</v>
      </c>
      <c r="BK169" s="195">
        <f t="shared" si="39"/>
        <v>0</v>
      </c>
      <c r="BL169" s="24" t="s">
        <v>177</v>
      </c>
      <c r="BM169" s="24" t="s">
        <v>952</v>
      </c>
    </row>
    <row r="170" spans="2:65" s="1" customFormat="1" ht="16.5" customHeight="1">
      <c r="B170" s="42"/>
      <c r="C170" s="184" t="s">
        <v>638</v>
      </c>
      <c r="D170" s="184" t="s">
        <v>147</v>
      </c>
      <c r="E170" s="185" t="s">
        <v>1850</v>
      </c>
      <c r="F170" s="186" t="s">
        <v>1851</v>
      </c>
      <c r="G170" s="187" t="s">
        <v>641</v>
      </c>
      <c r="H170" s="188">
        <v>1</v>
      </c>
      <c r="I170" s="189"/>
      <c r="J170" s="190">
        <f t="shared" si="30"/>
        <v>0</v>
      </c>
      <c r="K170" s="186" t="s">
        <v>35</v>
      </c>
      <c r="L170" s="62"/>
      <c r="M170" s="191" t="s">
        <v>35</v>
      </c>
      <c r="N170" s="192" t="s">
        <v>50</v>
      </c>
      <c r="O170" s="43"/>
      <c r="P170" s="193">
        <f t="shared" si="31"/>
        <v>0</v>
      </c>
      <c r="Q170" s="193">
        <v>0</v>
      </c>
      <c r="R170" s="193">
        <f t="shared" si="32"/>
        <v>0</v>
      </c>
      <c r="S170" s="193">
        <v>0</v>
      </c>
      <c r="T170" s="194">
        <f t="shared" si="33"/>
        <v>0</v>
      </c>
      <c r="AR170" s="24" t="s">
        <v>177</v>
      </c>
      <c r="AT170" s="24" t="s">
        <v>147</v>
      </c>
      <c r="AU170" s="24" t="s">
        <v>87</v>
      </c>
      <c r="AY170" s="24" t="s">
        <v>146</v>
      </c>
      <c r="BE170" s="195">
        <f t="shared" si="34"/>
        <v>0</v>
      </c>
      <c r="BF170" s="195">
        <f t="shared" si="35"/>
        <v>0</v>
      </c>
      <c r="BG170" s="195">
        <f t="shared" si="36"/>
        <v>0</v>
      </c>
      <c r="BH170" s="195">
        <f t="shared" si="37"/>
        <v>0</v>
      </c>
      <c r="BI170" s="195">
        <f t="shared" si="38"/>
        <v>0</v>
      </c>
      <c r="BJ170" s="24" t="s">
        <v>87</v>
      </c>
      <c r="BK170" s="195">
        <f t="shared" si="39"/>
        <v>0</v>
      </c>
      <c r="BL170" s="24" t="s">
        <v>177</v>
      </c>
      <c r="BM170" s="24" t="s">
        <v>978</v>
      </c>
    </row>
    <row r="171" spans="2:65" s="1" customFormat="1" ht="16.5" customHeight="1">
      <c r="B171" s="42"/>
      <c r="C171" s="184" t="s">
        <v>643</v>
      </c>
      <c r="D171" s="184" t="s">
        <v>147</v>
      </c>
      <c r="E171" s="185" t="s">
        <v>1852</v>
      </c>
      <c r="F171" s="186" t="s">
        <v>1853</v>
      </c>
      <c r="G171" s="187" t="s">
        <v>641</v>
      </c>
      <c r="H171" s="188">
        <v>1</v>
      </c>
      <c r="I171" s="189"/>
      <c r="J171" s="190">
        <f t="shared" si="30"/>
        <v>0</v>
      </c>
      <c r="K171" s="186" t="s">
        <v>35</v>
      </c>
      <c r="L171" s="62"/>
      <c r="M171" s="191" t="s">
        <v>35</v>
      </c>
      <c r="N171" s="192" t="s">
        <v>50</v>
      </c>
      <c r="O171" s="43"/>
      <c r="P171" s="193">
        <f t="shared" si="31"/>
        <v>0</v>
      </c>
      <c r="Q171" s="193">
        <v>0</v>
      </c>
      <c r="R171" s="193">
        <f t="shared" si="32"/>
        <v>0</v>
      </c>
      <c r="S171" s="193">
        <v>0</v>
      </c>
      <c r="T171" s="194">
        <f t="shared" si="33"/>
        <v>0</v>
      </c>
      <c r="AR171" s="24" t="s">
        <v>177</v>
      </c>
      <c r="AT171" s="24" t="s">
        <v>147</v>
      </c>
      <c r="AU171" s="24" t="s">
        <v>87</v>
      </c>
      <c r="AY171" s="24" t="s">
        <v>146</v>
      </c>
      <c r="BE171" s="195">
        <f t="shared" si="34"/>
        <v>0</v>
      </c>
      <c r="BF171" s="195">
        <f t="shared" si="35"/>
        <v>0</v>
      </c>
      <c r="BG171" s="195">
        <f t="shared" si="36"/>
        <v>0</v>
      </c>
      <c r="BH171" s="195">
        <f t="shared" si="37"/>
        <v>0</v>
      </c>
      <c r="BI171" s="195">
        <f t="shared" si="38"/>
        <v>0</v>
      </c>
      <c r="BJ171" s="24" t="s">
        <v>87</v>
      </c>
      <c r="BK171" s="195">
        <f t="shared" si="39"/>
        <v>0</v>
      </c>
      <c r="BL171" s="24" t="s">
        <v>177</v>
      </c>
      <c r="BM171" s="24" t="s">
        <v>1005</v>
      </c>
    </row>
    <row r="172" spans="2:65" s="1" customFormat="1" ht="16.5" customHeight="1">
      <c r="B172" s="42"/>
      <c r="C172" s="184" t="s">
        <v>647</v>
      </c>
      <c r="D172" s="184" t="s">
        <v>147</v>
      </c>
      <c r="E172" s="185" t="s">
        <v>1854</v>
      </c>
      <c r="F172" s="186" t="s">
        <v>1855</v>
      </c>
      <c r="G172" s="187" t="s">
        <v>641</v>
      </c>
      <c r="H172" s="188">
        <v>2</v>
      </c>
      <c r="I172" s="189"/>
      <c r="J172" s="190">
        <f t="shared" si="30"/>
        <v>0</v>
      </c>
      <c r="K172" s="186" t="s">
        <v>35</v>
      </c>
      <c r="L172" s="62"/>
      <c r="M172" s="191" t="s">
        <v>35</v>
      </c>
      <c r="N172" s="192" t="s">
        <v>50</v>
      </c>
      <c r="O172" s="43"/>
      <c r="P172" s="193">
        <f t="shared" si="31"/>
        <v>0</v>
      </c>
      <c r="Q172" s="193">
        <v>0</v>
      </c>
      <c r="R172" s="193">
        <f t="shared" si="32"/>
        <v>0</v>
      </c>
      <c r="S172" s="193">
        <v>0</v>
      </c>
      <c r="T172" s="194">
        <f t="shared" si="33"/>
        <v>0</v>
      </c>
      <c r="AR172" s="24" t="s">
        <v>177</v>
      </c>
      <c r="AT172" s="24" t="s">
        <v>147</v>
      </c>
      <c r="AU172" s="24" t="s">
        <v>87</v>
      </c>
      <c r="AY172" s="24" t="s">
        <v>146</v>
      </c>
      <c r="BE172" s="195">
        <f t="shared" si="34"/>
        <v>0</v>
      </c>
      <c r="BF172" s="195">
        <f t="shared" si="35"/>
        <v>0</v>
      </c>
      <c r="BG172" s="195">
        <f t="shared" si="36"/>
        <v>0</v>
      </c>
      <c r="BH172" s="195">
        <f t="shared" si="37"/>
        <v>0</v>
      </c>
      <c r="BI172" s="195">
        <f t="shared" si="38"/>
        <v>0</v>
      </c>
      <c r="BJ172" s="24" t="s">
        <v>87</v>
      </c>
      <c r="BK172" s="195">
        <f t="shared" si="39"/>
        <v>0</v>
      </c>
      <c r="BL172" s="24" t="s">
        <v>177</v>
      </c>
      <c r="BM172" s="24" t="s">
        <v>1020</v>
      </c>
    </row>
    <row r="173" spans="2:65" s="1" customFormat="1" ht="16.5" customHeight="1">
      <c r="B173" s="42"/>
      <c r="C173" s="184" t="s">
        <v>651</v>
      </c>
      <c r="D173" s="184" t="s">
        <v>147</v>
      </c>
      <c r="E173" s="185" t="s">
        <v>1856</v>
      </c>
      <c r="F173" s="186" t="s">
        <v>1857</v>
      </c>
      <c r="G173" s="187" t="s">
        <v>641</v>
      </c>
      <c r="H173" s="188">
        <v>4</v>
      </c>
      <c r="I173" s="189"/>
      <c r="J173" s="190">
        <f t="shared" si="30"/>
        <v>0</v>
      </c>
      <c r="K173" s="186" t="s">
        <v>35</v>
      </c>
      <c r="L173" s="62"/>
      <c r="M173" s="191" t="s">
        <v>35</v>
      </c>
      <c r="N173" s="192" t="s">
        <v>50</v>
      </c>
      <c r="O173" s="43"/>
      <c r="P173" s="193">
        <f t="shared" si="31"/>
        <v>0</v>
      </c>
      <c r="Q173" s="193">
        <v>0</v>
      </c>
      <c r="R173" s="193">
        <f t="shared" si="32"/>
        <v>0</v>
      </c>
      <c r="S173" s="193">
        <v>0</v>
      </c>
      <c r="T173" s="194">
        <f t="shared" si="33"/>
        <v>0</v>
      </c>
      <c r="AR173" s="24" t="s">
        <v>177</v>
      </c>
      <c r="AT173" s="24" t="s">
        <v>147</v>
      </c>
      <c r="AU173" s="24" t="s">
        <v>87</v>
      </c>
      <c r="AY173" s="24" t="s">
        <v>146</v>
      </c>
      <c r="BE173" s="195">
        <f t="shared" si="34"/>
        <v>0</v>
      </c>
      <c r="BF173" s="195">
        <f t="shared" si="35"/>
        <v>0</v>
      </c>
      <c r="BG173" s="195">
        <f t="shared" si="36"/>
        <v>0</v>
      </c>
      <c r="BH173" s="195">
        <f t="shared" si="37"/>
        <v>0</v>
      </c>
      <c r="BI173" s="195">
        <f t="shared" si="38"/>
        <v>0</v>
      </c>
      <c r="BJ173" s="24" t="s">
        <v>87</v>
      </c>
      <c r="BK173" s="195">
        <f t="shared" si="39"/>
        <v>0</v>
      </c>
      <c r="BL173" s="24" t="s">
        <v>177</v>
      </c>
      <c r="BM173" s="24" t="s">
        <v>1045</v>
      </c>
    </row>
    <row r="174" spans="2:65" s="1" customFormat="1" ht="16.5" customHeight="1">
      <c r="B174" s="42"/>
      <c r="C174" s="184" t="s">
        <v>655</v>
      </c>
      <c r="D174" s="184" t="s">
        <v>147</v>
      </c>
      <c r="E174" s="185" t="s">
        <v>1858</v>
      </c>
      <c r="F174" s="186" t="s">
        <v>1859</v>
      </c>
      <c r="G174" s="187" t="s">
        <v>641</v>
      </c>
      <c r="H174" s="188">
        <v>4</v>
      </c>
      <c r="I174" s="189"/>
      <c r="J174" s="190">
        <f t="shared" si="30"/>
        <v>0</v>
      </c>
      <c r="K174" s="186" t="s">
        <v>35</v>
      </c>
      <c r="L174" s="62"/>
      <c r="M174" s="191" t="s">
        <v>35</v>
      </c>
      <c r="N174" s="192" t="s">
        <v>50</v>
      </c>
      <c r="O174" s="43"/>
      <c r="P174" s="193">
        <f t="shared" si="31"/>
        <v>0</v>
      </c>
      <c r="Q174" s="193">
        <v>0</v>
      </c>
      <c r="R174" s="193">
        <f t="shared" si="32"/>
        <v>0</v>
      </c>
      <c r="S174" s="193">
        <v>0</v>
      </c>
      <c r="T174" s="194">
        <f t="shared" si="33"/>
        <v>0</v>
      </c>
      <c r="AR174" s="24" t="s">
        <v>177</v>
      </c>
      <c r="AT174" s="24" t="s">
        <v>147</v>
      </c>
      <c r="AU174" s="24" t="s">
        <v>87</v>
      </c>
      <c r="AY174" s="24" t="s">
        <v>146</v>
      </c>
      <c r="BE174" s="195">
        <f t="shared" si="34"/>
        <v>0</v>
      </c>
      <c r="BF174" s="195">
        <f t="shared" si="35"/>
        <v>0</v>
      </c>
      <c r="BG174" s="195">
        <f t="shared" si="36"/>
        <v>0</v>
      </c>
      <c r="BH174" s="195">
        <f t="shared" si="37"/>
        <v>0</v>
      </c>
      <c r="BI174" s="195">
        <f t="shared" si="38"/>
        <v>0</v>
      </c>
      <c r="BJ174" s="24" t="s">
        <v>87</v>
      </c>
      <c r="BK174" s="195">
        <f t="shared" si="39"/>
        <v>0</v>
      </c>
      <c r="BL174" s="24" t="s">
        <v>177</v>
      </c>
      <c r="BM174" s="24" t="s">
        <v>1057</v>
      </c>
    </row>
    <row r="175" spans="2:65" s="1" customFormat="1" ht="16.5" customHeight="1">
      <c r="B175" s="42"/>
      <c r="C175" s="184" t="s">
        <v>659</v>
      </c>
      <c r="D175" s="184" t="s">
        <v>147</v>
      </c>
      <c r="E175" s="185" t="s">
        <v>1860</v>
      </c>
      <c r="F175" s="186" t="s">
        <v>1861</v>
      </c>
      <c r="G175" s="187" t="s">
        <v>641</v>
      </c>
      <c r="H175" s="188">
        <v>2</v>
      </c>
      <c r="I175" s="189"/>
      <c r="J175" s="190">
        <f t="shared" si="30"/>
        <v>0</v>
      </c>
      <c r="K175" s="186" t="s">
        <v>35</v>
      </c>
      <c r="L175" s="62"/>
      <c r="M175" s="191" t="s">
        <v>35</v>
      </c>
      <c r="N175" s="192" t="s">
        <v>50</v>
      </c>
      <c r="O175" s="43"/>
      <c r="P175" s="193">
        <f t="shared" si="31"/>
        <v>0</v>
      </c>
      <c r="Q175" s="193">
        <v>0</v>
      </c>
      <c r="R175" s="193">
        <f t="shared" si="32"/>
        <v>0</v>
      </c>
      <c r="S175" s="193">
        <v>0</v>
      </c>
      <c r="T175" s="194">
        <f t="shared" si="33"/>
        <v>0</v>
      </c>
      <c r="AR175" s="24" t="s">
        <v>177</v>
      </c>
      <c r="AT175" s="24" t="s">
        <v>147</v>
      </c>
      <c r="AU175" s="24" t="s">
        <v>87</v>
      </c>
      <c r="AY175" s="24" t="s">
        <v>146</v>
      </c>
      <c r="BE175" s="195">
        <f t="shared" si="34"/>
        <v>0</v>
      </c>
      <c r="BF175" s="195">
        <f t="shared" si="35"/>
        <v>0</v>
      </c>
      <c r="BG175" s="195">
        <f t="shared" si="36"/>
        <v>0</v>
      </c>
      <c r="BH175" s="195">
        <f t="shared" si="37"/>
        <v>0</v>
      </c>
      <c r="BI175" s="195">
        <f t="shared" si="38"/>
        <v>0</v>
      </c>
      <c r="BJ175" s="24" t="s">
        <v>87</v>
      </c>
      <c r="BK175" s="195">
        <f t="shared" si="39"/>
        <v>0</v>
      </c>
      <c r="BL175" s="24" t="s">
        <v>177</v>
      </c>
      <c r="BM175" s="24" t="s">
        <v>1067</v>
      </c>
    </row>
    <row r="176" spans="2:65" s="1" customFormat="1" ht="16.5" customHeight="1">
      <c r="B176" s="42"/>
      <c r="C176" s="184" t="s">
        <v>665</v>
      </c>
      <c r="D176" s="184" t="s">
        <v>147</v>
      </c>
      <c r="E176" s="185" t="s">
        <v>1862</v>
      </c>
      <c r="F176" s="186" t="s">
        <v>1863</v>
      </c>
      <c r="G176" s="187" t="s">
        <v>641</v>
      </c>
      <c r="H176" s="188">
        <v>2</v>
      </c>
      <c r="I176" s="189"/>
      <c r="J176" s="190">
        <f t="shared" si="30"/>
        <v>0</v>
      </c>
      <c r="K176" s="186" t="s">
        <v>35</v>
      </c>
      <c r="L176" s="62"/>
      <c r="M176" s="191" t="s">
        <v>35</v>
      </c>
      <c r="N176" s="192" t="s">
        <v>50</v>
      </c>
      <c r="O176" s="43"/>
      <c r="P176" s="193">
        <f t="shared" si="31"/>
        <v>0</v>
      </c>
      <c r="Q176" s="193">
        <v>0</v>
      </c>
      <c r="R176" s="193">
        <f t="shared" si="32"/>
        <v>0</v>
      </c>
      <c r="S176" s="193">
        <v>0</v>
      </c>
      <c r="T176" s="194">
        <f t="shared" si="33"/>
        <v>0</v>
      </c>
      <c r="AR176" s="24" t="s">
        <v>177</v>
      </c>
      <c r="AT176" s="24" t="s">
        <v>147</v>
      </c>
      <c r="AU176" s="24" t="s">
        <v>87</v>
      </c>
      <c r="AY176" s="24" t="s">
        <v>146</v>
      </c>
      <c r="BE176" s="195">
        <f t="shared" si="34"/>
        <v>0</v>
      </c>
      <c r="BF176" s="195">
        <f t="shared" si="35"/>
        <v>0</v>
      </c>
      <c r="BG176" s="195">
        <f t="shared" si="36"/>
        <v>0</v>
      </c>
      <c r="BH176" s="195">
        <f t="shared" si="37"/>
        <v>0</v>
      </c>
      <c r="BI176" s="195">
        <f t="shared" si="38"/>
        <v>0</v>
      </c>
      <c r="BJ176" s="24" t="s">
        <v>87</v>
      </c>
      <c r="BK176" s="195">
        <f t="shared" si="39"/>
        <v>0</v>
      </c>
      <c r="BL176" s="24" t="s">
        <v>177</v>
      </c>
      <c r="BM176" s="24" t="s">
        <v>1091</v>
      </c>
    </row>
    <row r="177" spans="2:65" s="1" customFormat="1" ht="16.5" customHeight="1">
      <c r="B177" s="42"/>
      <c r="C177" s="184" t="s">
        <v>671</v>
      </c>
      <c r="D177" s="184" t="s">
        <v>147</v>
      </c>
      <c r="E177" s="185" t="s">
        <v>1864</v>
      </c>
      <c r="F177" s="186" t="s">
        <v>1865</v>
      </c>
      <c r="G177" s="187" t="s">
        <v>641</v>
      </c>
      <c r="H177" s="188">
        <v>1</v>
      </c>
      <c r="I177" s="189"/>
      <c r="J177" s="190">
        <f t="shared" si="30"/>
        <v>0</v>
      </c>
      <c r="K177" s="186" t="s">
        <v>35</v>
      </c>
      <c r="L177" s="62"/>
      <c r="M177" s="191" t="s">
        <v>35</v>
      </c>
      <c r="N177" s="192" t="s">
        <v>50</v>
      </c>
      <c r="O177" s="43"/>
      <c r="P177" s="193">
        <f t="shared" si="31"/>
        <v>0</v>
      </c>
      <c r="Q177" s="193">
        <v>0</v>
      </c>
      <c r="R177" s="193">
        <f t="shared" si="32"/>
        <v>0</v>
      </c>
      <c r="S177" s="193">
        <v>0</v>
      </c>
      <c r="T177" s="194">
        <f t="shared" si="33"/>
        <v>0</v>
      </c>
      <c r="AR177" s="24" t="s">
        <v>177</v>
      </c>
      <c r="AT177" s="24" t="s">
        <v>147</v>
      </c>
      <c r="AU177" s="24" t="s">
        <v>87</v>
      </c>
      <c r="AY177" s="24" t="s">
        <v>146</v>
      </c>
      <c r="BE177" s="195">
        <f t="shared" si="34"/>
        <v>0</v>
      </c>
      <c r="BF177" s="195">
        <f t="shared" si="35"/>
        <v>0</v>
      </c>
      <c r="BG177" s="195">
        <f t="shared" si="36"/>
        <v>0</v>
      </c>
      <c r="BH177" s="195">
        <f t="shared" si="37"/>
        <v>0</v>
      </c>
      <c r="BI177" s="195">
        <f t="shared" si="38"/>
        <v>0</v>
      </c>
      <c r="BJ177" s="24" t="s">
        <v>87</v>
      </c>
      <c r="BK177" s="195">
        <f t="shared" si="39"/>
        <v>0</v>
      </c>
      <c r="BL177" s="24" t="s">
        <v>177</v>
      </c>
      <c r="BM177" s="24" t="s">
        <v>1101</v>
      </c>
    </row>
    <row r="178" spans="2:65" s="1" customFormat="1" ht="38.25" customHeight="1">
      <c r="B178" s="42"/>
      <c r="C178" s="184" t="s">
        <v>676</v>
      </c>
      <c r="D178" s="184" t="s">
        <v>147</v>
      </c>
      <c r="E178" s="185" t="s">
        <v>1866</v>
      </c>
      <c r="F178" s="186" t="s">
        <v>1867</v>
      </c>
      <c r="G178" s="187" t="s">
        <v>641</v>
      </c>
      <c r="H178" s="188">
        <v>1</v>
      </c>
      <c r="I178" s="189"/>
      <c r="J178" s="190">
        <f t="shared" si="30"/>
        <v>0</v>
      </c>
      <c r="K178" s="186" t="s">
        <v>35</v>
      </c>
      <c r="L178" s="62"/>
      <c r="M178" s="191" t="s">
        <v>35</v>
      </c>
      <c r="N178" s="192" t="s">
        <v>50</v>
      </c>
      <c r="O178" s="43"/>
      <c r="P178" s="193">
        <f t="shared" si="31"/>
        <v>0</v>
      </c>
      <c r="Q178" s="193">
        <v>0</v>
      </c>
      <c r="R178" s="193">
        <f t="shared" si="32"/>
        <v>0</v>
      </c>
      <c r="S178" s="193">
        <v>0</v>
      </c>
      <c r="T178" s="194">
        <f t="shared" si="33"/>
        <v>0</v>
      </c>
      <c r="AR178" s="24" t="s">
        <v>177</v>
      </c>
      <c r="AT178" s="24" t="s">
        <v>147</v>
      </c>
      <c r="AU178" s="24" t="s">
        <v>87</v>
      </c>
      <c r="AY178" s="24" t="s">
        <v>146</v>
      </c>
      <c r="BE178" s="195">
        <f t="shared" si="34"/>
        <v>0</v>
      </c>
      <c r="BF178" s="195">
        <f t="shared" si="35"/>
        <v>0</v>
      </c>
      <c r="BG178" s="195">
        <f t="shared" si="36"/>
        <v>0</v>
      </c>
      <c r="BH178" s="195">
        <f t="shared" si="37"/>
        <v>0</v>
      </c>
      <c r="BI178" s="195">
        <f t="shared" si="38"/>
        <v>0</v>
      </c>
      <c r="BJ178" s="24" t="s">
        <v>87</v>
      </c>
      <c r="BK178" s="195">
        <f t="shared" si="39"/>
        <v>0</v>
      </c>
      <c r="BL178" s="24" t="s">
        <v>177</v>
      </c>
      <c r="BM178" s="24" t="s">
        <v>1134</v>
      </c>
    </row>
    <row r="179" spans="2:65" s="1" customFormat="1" ht="16.5" customHeight="1">
      <c r="B179" s="42"/>
      <c r="C179" s="184" t="s">
        <v>680</v>
      </c>
      <c r="D179" s="184" t="s">
        <v>147</v>
      </c>
      <c r="E179" s="185" t="s">
        <v>1868</v>
      </c>
      <c r="F179" s="186" t="s">
        <v>1869</v>
      </c>
      <c r="G179" s="187" t="s">
        <v>641</v>
      </c>
      <c r="H179" s="188">
        <v>1</v>
      </c>
      <c r="I179" s="189"/>
      <c r="J179" s="190">
        <f t="shared" si="30"/>
        <v>0</v>
      </c>
      <c r="K179" s="186" t="s">
        <v>35</v>
      </c>
      <c r="L179" s="62"/>
      <c r="M179" s="191" t="s">
        <v>35</v>
      </c>
      <c r="N179" s="196" t="s">
        <v>50</v>
      </c>
      <c r="O179" s="197"/>
      <c r="P179" s="198">
        <f t="shared" si="31"/>
        <v>0</v>
      </c>
      <c r="Q179" s="198">
        <v>0</v>
      </c>
      <c r="R179" s="198">
        <f t="shared" si="32"/>
        <v>0</v>
      </c>
      <c r="S179" s="198">
        <v>0</v>
      </c>
      <c r="T179" s="199">
        <f t="shared" si="33"/>
        <v>0</v>
      </c>
      <c r="AR179" s="24" t="s">
        <v>177</v>
      </c>
      <c r="AT179" s="24" t="s">
        <v>147</v>
      </c>
      <c r="AU179" s="24" t="s">
        <v>87</v>
      </c>
      <c r="AY179" s="24" t="s">
        <v>146</v>
      </c>
      <c r="BE179" s="195">
        <f t="shared" si="34"/>
        <v>0</v>
      </c>
      <c r="BF179" s="195">
        <f t="shared" si="35"/>
        <v>0</v>
      </c>
      <c r="BG179" s="195">
        <f t="shared" si="36"/>
        <v>0</v>
      </c>
      <c r="BH179" s="195">
        <f t="shared" si="37"/>
        <v>0</v>
      </c>
      <c r="BI179" s="195">
        <f t="shared" si="38"/>
        <v>0</v>
      </c>
      <c r="BJ179" s="24" t="s">
        <v>87</v>
      </c>
      <c r="BK179" s="195">
        <f t="shared" si="39"/>
        <v>0</v>
      </c>
      <c r="BL179" s="24" t="s">
        <v>177</v>
      </c>
      <c r="BM179" s="24" t="s">
        <v>1142</v>
      </c>
    </row>
    <row r="180" spans="2:65" s="1" customFormat="1" ht="6.95" customHeight="1">
      <c r="B180" s="57"/>
      <c r="C180" s="58"/>
      <c r="D180" s="58"/>
      <c r="E180" s="58"/>
      <c r="F180" s="58"/>
      <c r="G180" s="58"/>
      <c r="H180" s="58"/>
      <c r="I180" s="140"/>
      <c r="J180" s="58"/>
      <c r="K180" s="58"/>
      <c r="L180" s="62"/>
    </row>
  </sheetData>
  <sheetProtection algorithmName="SHA-512" hashValue="EpL2ad1rxsMrSmVyLlXAgz1Q8Q6U1k2fABE5EVIf+T4VRq5wLV2MNuI6YhOlvVqeCCN8vDNkDGtLgIF149w7PA==" saltValue="TsfnP6wEvX2esdqQt7xNd2Mx1OocTbhjTXColoYGOvKXxnrSyzoWGNag2/REYscRhyKB8M/SLpcHvqIvGYrq6Q==" spinCount="100000" sheet="1" objects="1" scenarios="1" formatColumns="0" formatRows="0" autoFilter="0"/>
  <autoFilter ref="C83:K179"/>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3"/>
  <sheetViews>
    <sheetView showGridLines="0" workbookViewId="0">
      <pane ySplit="1" topLeftCell="A2" activePane="bottomLeft" state="frozen"/>
      <selection pane="bottomLeft"/>
    </sheetView>
  </sheetViews>
  <sheetFormatPr defaultRowHeight="12"/>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13"/>
      <c r="C1" s="113"/>
      <c r="D1" s="114" t="s">
        <v>1</v>
      </c>
      <c r="E1" s="113"/>
      <c r="F1" s="115" t="s">
        <v>111</v>
      </c>
      <c r="G1" s="392" t="s">
        <v>112</v>
      </c>
      <c r="H1" s="392"/>
      <c r="I1" s="116"/>
      <c r="J1" s="115" t="s">
        <v>113</v>
      </c>
      <c r="K1" s="114" t="s">
        <v>114</v>
      </c>
      <c r="L1" s="115" t="s">
        <v>115</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83"/>
      <c r="M2" s="383"/>
      <c r="N2" s="383"/>
      <c r="O2" s="383"/>
      <c r="P2" s="383"/>
      <c r="Q2" s="383"/>
      <c r="R2" s="383"/>
      <c r="S2" s="383"/>
      <c r="T2" s="383"/>
      <c r="U2" s="383"/>
      <c r="V2" s="383"/>
      <c r="AT2" s="24" t="s">
        <v>110</v>
      </c>
    </row>
    <row r="3" spans="1:70" ht="6.95" customHeight="1">
      <c r="B3" s="25"/>
      <c r="C3" s="26"/>
      <c r="D3" s="26"/>
      <c r="E3" s="26"/>
      <c r="F3" s="26"/>
      <c r="G3" s="26"/>
      <c r="H3" s="26"/>
      <c r="I3" s="117"/>
      <c r="J3" s="26"/>
      <c r="K3" s="27"/>
      <c r="AT3" s="24" t="s">
        <v>89</v>
      </c>
    </row>
    <row r="4" spans="1:70" ht="36.950000000000003" customHeight="1">
      <c r="B4" s="28"/>
      <c r="C4" s="29"/>
      <c r="D4" s="30" t="s">
        <v>116</v>
      </c>
      <c r="E4" s="29"/>
      <c r="F4" s="29"/>
      <c r="G4" s="29"/>
      <c r="H4" s="29"/>
      <c r="I4" s="118"/>
      <c r="J4" s="29"/>
      <c r="K4" s="31"/>
      <c r="M4" s="32" t="s">
        <v>12</v>
      </c>
      <c r="AT4" s="24" t="s">
        <v>6</v>
      </c>
    </row>
    <row r="5" spans="1:70" ht="6.95" customHeight="1">
      <c r="B5" s="28"/>
      <c r="C5" s="29"/>
      <c r="D5" s="29"/>
      <c r="E5" s="29"/>
      <c r="F5" s="29"/>
      <c r="G5" s="29"/>
      <c r="H5" s="29"/>
      <c r="I5" s="118"/>
      <c r="J5" s="29"/>
      <c r="K5" s="31"/>
    </row>
    <row r="6" spans="1:70" ht="15">
      <c r="B6" s="28"/>
      <c r="C6" s="29"/>
      <c r="D6" s="37" t="s">
        <v>19</v>
      </c>
      <c r="E6" s="29"/>
      <c r="F6" s="29"/>
      <c r="G6" s="29"/>
      <c r="H6" s="29"/>
      <c r="I6" s="118"/>
      <c r="J6" s="29"/>
      <c r="K6" s="31"/>
    </row>
    <row r="7" spans="1:70" ht="16.5" customHeight="1">
      <c r="B7" s="28"/>
      <c r="C7" s="29"/>
      <c r="D7" s="29"/>
      <c r="E7" s="384" t="str">
        <f>'Rekapitulace stavby'!K6</f>
        <v>MŠ Kamarád Liberec - stavební úpravy kuchyně</v>
      </c>
      <c r="F7" s="385"/>
      <c r="G7" s="385"/>
      <c r="H7" s="385"/>
      <c r="I7" s="118"/>
      <c r="J7" s="29"/>
      <c r="K7" s="31"/>
    </row>
    <row r="8" spans="1:70" s="1" customFormat="1" ht="15">
      <c r="B8" s="42"/>
      <c r="C8" s="43"/>
      <c r="D8" s="37" t="s">
        <v>117</v>
      </c>
      <c r="E8" s="43"/>
      <c r="F8" s="43"/>
      <c r="G8" s="43"/>
      <c r="H8" s="43"/>
      <c r="I8" s="119"/>
      <c r="J8" s="43"/>
      <c r="K8" s="46"/>
    </row>
    <row r="9" spans="1:70" s="1" customFormat="1" ht="36.950000000000003" customHeight="1">
      <c r="B9" s="42"/>
      <c r="C9" s="43"/>
      <c r="D9" s="43"/>
      <c r="E9" s="386" t="s">
        <v>1870</v>
      </c>
      <c r="F9" s="387"/>
      <c r="G9" s="387"/>
      <c r="H9" s="387"/>
      <c r="I9" s="119"/>
      <c r="J9" s="43"/>
      <c r="K9" s="46"/>
    </row>
    <row r="10" spans="1:70" s="1" customFormat="1" ht="13.5">
      <c r="B10" s="42"/>
      <c r="C10" s="43"/>
      <c r="D10" s="43"/>
      <c r="E10" s="43"/>
      <c r="F10" s="43"/>
      <c r="G10" s="43"/>
      <c r="H10" s="43"/>
      <c r="I10" s="119"/>
      <c r="J10" s="43"/>
      <c r="K10" s="46"/>
    </row>
    <row r="11" spans="1:70" s="1" customFormat="1" ht="14.45" customHeight="1">
      <c r="B11" s="42"/>
      <c r="C11" s="43"/>
      <c r="D11" s="37" t="s">
        <v>21</v>
      </c>
      <c r="E11" s="43"/>
      <c r="F11" s="35" t="s">
        <v>35</v>
      </c>
      <c r="G11" s="43"/>
      <c r="H11" s="43"/>
      <c r="I11" s="120" t="s">
        <v>23</v>
      </c>
      <c r="J11" s="35" t="s">
        <v>35</v>
      </c>
      <c r="K11" s="46"/>
    </row>
    <row r="12" spans="1:70" s="1" customFormat="1" ht="14.45" customHeight="1">
      <c r="B12" s="42"/>
      <c r="C12" s="43"/>
      <c r="D12" s="37" t="s">
        <v>25</v>
      </c>
      <c r="E12" s="43"/>
      <c r="F12" s="35" t="s">
        <v>26</v>
      </c>
      <c r="G12" s="43"/>
      <c r="H12" s="43"/>
      <c r="I12" s="120" t="s">
        <v>27</v>
      </c>
      <c r="J12" s="121" t="str">
        <f>'Rekapitulace stavby'!AN8</f>
        <v>18. 12. 2017</v>
      </c>
      <c r="K12" s="46"/>
    </row>
    <row r="13" spans="1:70" s="1" customFormat="1" ht="10.9" customHeight="1">
      <c r="B13" s="42"/>
      <c r="C13" s="43"/>
      <c r="D13" s="43"/>
      <c r="E13" s="43"/>
      <c r="F13" s="43"/>
      <c r="G13" s="43"/>
      <c r="H13" s="43"/>
      <c r="I13" s="119"/>
      <c r="J13" s="43"/>
      <c r="K13" s="46"/>
    </row>
    <row r="14" spans="1:70" s="1" customFormat="1" ht="14.45" customHeight="1">
      <c r="B14" s="42"/>
      <c r="C14" s="43"/>
      <c r="D14" s="37" t="s">
        <v>33</v>
      </c>
      <c r="E14" s="43"/>
      <c r="F14" s="43"/>
      <c r="G14" s="43"/>
      <c r="H14" s="43"/>
      <c r="I14" s="120" t="s">
        <v>34</v>
      </c>
      <c r="J14" s="35" t="s">
        <v>35</v>
      </c>
      <c r="K14" s="46"/>
    </row>
    <row r="15" spans="1:70" s="1" customFormat="1" ht="18" customHeight="1">
      <c r="B15" s="42"/>
      <c r="C15" s="43"/>
      <c r="D15" s="43"/>
      <c r="E15" s="35" t="s">
        <v>36</v>
      </c>
      <c r="F15" s="43"/>
      <c r="G15" s="43"/>
      <c r="H15" s="43"/>
      <c r="I15" s="120" t="s">
        <v>37</v>
      </c>
      <c r="J15" s="35" t="s">
        <v>35</v>
      </c>
      <c r="K15" s="46"/>
    </row>
    <row r="16" spans="1:70" s="1" customFormat="1" ht="6.95" customHeight="1">
      <c r="B16" s="42"/>
      <c r="C16" s="43"/>
      <c r="D16" s="43"/>
      <c r="E16" s="43"/>
      <c r="F16" s="43"/>
      <c r="G16" s="43"/>
      <c r="H16" s="43"/>
      <c r="I16" s="119"/>
      <c r="J16" s="43"/>
      <c r="K16" s="46"/>
    </row>
    <row r="17" spans="2:11" s="1" customFormat="1" ht="14.45" customHeight="1">
      <c r="B17" s="42"/>
      <c r="C17" s="43"/>
      <c r="D17" s="37" t="s">
        <v>38</v>
      </c>
      <c r="E17" s="43"/>
      <c r="F17" s="43"/>
      <c r="G17" s="43"/>
      <c r="H17" s="43"/>
      <c r="I17" s="120" t="s">
        <v>34</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37</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40</v>
      </c>
      <c r="E20" s="43"/>
      <c r="F20" s="43"/>
      <c r="G20" s="43"/>
      <c r="H20" s="43"/>
      <c r="I20" s="120" t="s">
        <v>34</v>
      </c>
      <c r="J20" s="35" t="s">
        <v>35</v>
      </c>
      <c r="K20" s="46"/>
    </row>
    <row r="21" spans="2:11" s="1" customFormat="1" ht="18" customHeight="1">
      <c r="B21" s="42"/>
      <c r="C21" s="43"/>
      <c r="D21" s="43"/>
      <c r="E21" s="35" t="s">
        <v>41</v>
      </c>
      <c r="F21" s="43"/>
      <c r="G21" s="43"/>
      <c r="H21" s="43"/>
      <c r="I21" s="120" t="s">
        <v>37</v>
      </c>
      <c r="J21" s="35" t="s">
        <v>35</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43</v>
      </c>
      <c r="E23" s="43"/>
      <c r="F23" s="43"/>
      <c r="G23" s="43"/>
      <c r="H23" s="43"/>
      <c r="I23" s="119"/>
      <c r="J23" s="43"/>
      <c r="K23" s="46"/>
    </row>
    <row r="24" spans="2:11" s="6" customFormat="1" ht="71.25" customHeight="1">
      <c r="B24" s="122"/>
      <c r="C24" s="123"/>
      <c r="D24" s="123"/>
      <c r="E24" s="353" t="s">
        <v>44</v>
      </c>
      <c r="F24" s="353"/>
      <c r="G24" s="353"/>
      <c r="H24" s="353"/>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45</v>
      </c>
      <c r="E27" s="43"/>
      <c r="F27" s="43"/>
      <c r="G27" s="43"/>
      <c r="H27" s="43"/>
      <c r="I27" s="119"/>
      <c r="J27" s="129">
        <f>ROUND(J77,2)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47</v>
      </c>
      <c r="G29" s="43"/>
      <c r="H29" s="43"/>
      <c r="I29" s="130" t="s">
        <v>46</v>
      </c>
      <c r="J29" s="47" t="s">
        <v>48</v>
      </c>
      <c r="K29" s="46"/>
    </row>
    <row r="30" spans="2:11" s="1" customFormat="1" ht="14.45" customHeight="1">
      <c r="B30" s="42"/>
      <c r="C30" s="43"/>
      <c r="D30" s="50" t="s">
        <v>49</v>
      </c>
      <c r="E30" s="50" t="s">
        <v>50</v>
      </c>
      <c r="F30" s="131">
        <f>ROUND(SUM(BE77:BE112), 2)</f>
        <v>0</v>
      </c>
      <c r="G30" s="43"/>
      <c r="H30" s="43"/>
      <c r="I30" s="132">
        <v>0.21</v>
      </c>
      <c r="J30" s="131">
        <f>ROUND(ROUND((SUM(BE77:BE112)), 2)*I30, 2)</f>
        <v>0</v>
      </c>
      <c r="K30" s="46"/>
    </row>
    <row r="31" spans="2:11" s="1" customFormat="1" ht="14.45" customHeight="1">
      <c r="B31" s="42"/>
      <c r="C31" s="43"/>
      <c r="D31" s="43"/>
      <c r="E31" s="50" t="s">
        <v>51</v>
      </c>
      <c r="F31" s="131">
        <f>ROUND(SUM(BF77:BF112), 2)</f>
        <v>0</v>
      </c>
      <c r="G31" s="43"/>
      <c r="H31" s="43"/>
      <c r="I31" s="132">
        <v>0.15</v>
      </c>
      <c r="J31" s="131">
        <f>ROUND(ROUND((SUM(BF77:BF112)), 2)*I31, 2)</f>
        <v>0</v>
      </c>
      <c r="K31" s="46"/>
    </row>
    <row r="32" spans="2:11" s="1" customFormat="1" ht="14.45" hidden="1" customHeight="1">
      <c r="B32" s="42"/>
      <c r="C32" s="43"/>
      <c r="D32" s="43"/>
      <c r="E32" s="50" t="s">
        <v>52</v>
      </c>
      <c r="F32" s="131">
        <f>ROUND(SUM(BG77:BG112), 2)</f>
        <v>0</v>
      </c>
      <c r="G32" s="43"/>
      <c r="H32" s="43"/>
      <c r="I32" s="132">
        <v>0.21</v>
      </c>
      <c r="J32" s="131">
        <v>0</v>
      </c>
      <c r="K32" s="46"/>
    </row>
    <row r="33" spans="2:11" s="1" customFormat="1" ht="14.45" hidden="1" customHeight="1">
      <c r="B33" s="42"/>
      <c r="C33" s="43"/>
      <c r="D33" s="43"/>
      <c r="E33" s="50" t="s">
        <v>53</v>
      </c>
      <c r="F33" s="131">
        <f>ROUND(SUM(BH77:BH112), 2)</f>
        <v>0</v>
      </c>
      <c r="G33" s="43"/>
      <c r="H33" s="43"/>
      <c r="I33" s="132">
        <v>0.15</v>
      </c>
      <c r="J33" s="131">
        <v>0</v>
      </c>
      <c r="K33" s="46"/>
    </row>
    <row r="34" spans="2:11" s="1" customFormat="1" ht="14.45" hidden="1" customHeight="1">
      <c r="B34" s="42"/>
      <c r="C34" s="43"/>
      <c r="D34" s="43"/>
      <c r="E34" s="50" t="s">
        <v>54</v>
      </c>
      <c r="F34" s="131">
        <f>ROUND(SUM(BI77:BI112), 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55</v>
      </c>
      <c r="E36" s="80"/>
      <c r="F36" s="80"/>
      <c r="G36" s="135" t="s">
        <v>56</v>
      </c>
      <c r="H36" s="136" t="s">
        <v>57</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0000000000003" customHeight="1">
      <c r="B42" s="42"/>
      <c r="C42" s="30" t="s">
        <v>119</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19</v>
      </c>
      <c r="D44" s="43"/>
      <c r="E44" s="43"/>
      <c r="F44" s="43"/>
      <c r="G44" s="43"/>
      <c r="H44" s="43"/>
      <c r="I44" s="119"/>
      <c r="J44" s="43"/>
      <c r="K44" s="46"/>
    </row>
    <row r="45" spans="2:11" s="1" customFormat="1" ht="16.5" customHeight="1">
      <c r="B45" s="42"/>
      <c r="C45" s="43"/>
      <c r="D45" s="43"/>
      <c r="E45" s="384" t="str">
        <f>E7</f>
        <v>MŠ Kamarád Liberec - stavební úpravy kuchyně</v>
      </c>
      <c r="F45" s="385"/>
      <c r="G45" s="385"/>
      <c r="H45" s="385"/>
      <c r="I45" s="119"/>
      <c r="J45" s="43"/>
      <c r="K45" s="46"/>
    </row>
    <row r="46" spans="2:11" s="1" customFormat="1" ht="14.45" customHeight="1">
      <c r="B46" s="42"/>
      <c r="C46" s="37" t="s">
        <v>117</v>
      </c>
      <c r="D46" s="43"/>
      <c r="E46" s="43"/>
      <c r="F46" s="43"/>
      <c r="G46" s="43"/>
      <c r="H46" s="43"/>
      <c r="I46" s="119"/>
      <c r="J46" s="43"/>
      <c r="K46" s="46"/>
    </row>
    <row r="47" spans="2:11" s="1" customFormat="1" ht="17.25" customHeight="1">
      <c r="B47" s="42"/>
      <c r="C47" s="43"/>
      <c r="D47" s="43"/>
      <c r="E47" s="386" t="str">
        <f>E9</f>
        <v>D2.06.100 - Technologie stravování</v>
      </c>
      <c r="F47" s="387"/>
      <c r="G47" s="387"/>
      <c r="H47" s="387"/>
      <c r="I47" s="119"/>
      <c r="J47" s="43"/>
      <c r="K47" s="46"/>
    </row>
    <row r="48" spans="2:11" s="1" customFormat="1" ht="6.95" customHeight="1">
      <c r="B48" s="42"/>
      <c r="C48" s="43"/>
      <c r="D48" s="43"/>
      <c r="E48" s="43"/>
      <c r="F48" s="43"/>
      <c r="G48" s="43"/>
      <c r="H48" s="43"/>
      <c r="I48" s="119"/>
      <c r="J48" s="43"/>
      <c r="K48" s="46"/>
    </row>
    <row r="49" spans="2:47" s="1" customFormat="1" ht="18" customHeight="1">
      <c r="B49" s="42"/>
      <c r="C49" s="37" t="s">
        <v>25</v>
      </c>
      <c r="D49" s="43"/>
      <c r="E49" s="43"/>
      <c r="F49" s="35" t="str">
        <f>F12</f>
        <v xml:space="preserve">Liberec </v>
      </c>
      <c r="G49" s="43"/>
      <c r="H49" s="43"/>
      <c r="I49" s="120" t="s">
        <v>27</v>
      </c>
      <c r="J49" s="121" t="str">
        <f>IF(J12="","",J12)</f>
        <v>18. 12. 2017</v>
      </c>
      <c r="K49" s="46"/>
    </row>
    <row r="50" spans="2:47" s="1" customFormat="1" ht="6.95" customHeight="1">
      <c r="B50" s="42"/>
      <c r="C50" s="43"/>
      <c r="D50" s="43"/>
      <c r="E50" s="43"/>
      <c r="F50" s="43"/>
      <c r="G50" s="43"/>
      <c r="H50" s="43"/>
      <c r="I50" s="119"/>
      <c r="J50" s="43"/>
      <c r="K50" s="46"/>
    </row>
    <row r="51" spans="2:47" s="1" customFormat="1" ht="15">
      <c r="B51" s="42"/>
      <c r="C51" s="37" t="s">
        <v>33</v>
      </c>
      <c r="D51" s="43"/>
      <c r="E51" s="43"/>
      <c r="F51" s="35" t="str">
        <f>E15</f>
        <v xml:space="preserve">Statutární město Liberec, nám. Dr. E. Beneše 1 </v>
      </c>
      <c r="G51" s="43"/>
      <c r="H51" s="43"/>
      <c r="I51" s="120" t="s">
        <v>40</v>
      </c>
      <c r="J51" s="353" t="str">
        <f>E21</f>
        <v xml:space="preserve">STORING spol. s r.o. Žitavská 727/16 Liberec 3 </v>
      </c>
      <c r="K51" s="46"/>
    </row>
    <row r="52" spans="2:47" s="1" customFormat="1" ht="14.45" customHeight="1">
      <c r="B52" s="42"/>
      <c r="C52" s="37" t="s">
        <v>38</v>
      </c>
      <c r="D52" s="43"/>
      <c r="E52" s="43"/>
      <c r="F52" s="35" t="str">
        <f>IF(E18="","",E18)</f>
        <v/>
      </c>
      <c r="G52" s="43"/>
      <c r="H52" s="43"/>
      <c r="I52" s="119"/>
      <c r="J52" s="388"/>
      <c r="K52" s="46"/>
    </row>
    <row r="53" spans="2:47" s="1" customFormat="1" ht="10.35" customHeight="1">
      <c r="B53" s="42"/>
      <c r="C53" s="43"/>
      <c r="D53" s="43"/>
      <c r="E53" s="43"/>
      <c r="F53" s="43"/>
      <c r="G53" s="43"/>
      <c r="H53" s="43"/>
      <c r="I53" s="119"/>
      <c r="J53" s="43"/>
      <c r="K53" s="46"/>
    </row>
    <row r="54" spans="2:47" s="1" customFormat="1" ht="29.25" customHeight="1">
      <c r="B54" s="42"/>
      <c r="C54" s="145" t="s">
        <v>120</v>
      </c>
      <c r="D54" s="133"/>
      <c r="E54" s="133"/>
      <c r="F54" s="133"/>
      <c r="G54" s="133"/>
      <c r="H54" s="133"/>
      <c r="I54" s="146"/>
      <c r="J54" s="147" t="s">
        <v>121</v>
      </c>
      <c r="K54" s="148"/>
    </row>
    <row r="55" spans="2:47" s="1" customFormat="1" ht="10.35" customHeight="1">
      <c r="B55" s="42"/>
      <c r="C55" s="43"/>
      <c r="D55" s="43"/>
      <c r="E55" s="43"/>
      <c r="F55" s="43"/>
      <c r="G55" s="43"/>
      <c r="H55" s="43"/>
      <c r="I55" s="119"/>
      <c r="J55" s="43"/>
      <c r="K55" s="46"/>
    </row>
    <row r="56" spans="2:47" s="1" customFormat="1" ht="29.25" customHeight="1">
      <c r="B56" s="42"/>
      <c r="C56" s="149" t="s">
        <v>122</v>
      </c>
      <c r="D56" s="43"/>
      <c r="E56" s="43"/>
      <c r="F56" s="43"/>
      <c r="G56" s="43"/>
      <c r="H56" s="43"/>
      <c r="I56" s="119"/>
      <c r="J56" s="129">
        <f>J77</f>
        <v>0</v>
      </c>
      <c r="K56" s="46"/>
      <c r="AU56" s="24" t="s">
        <v>123</v>
      </c>
    </row>
    <row r="57" spans="2:47" s="7" customFormat="1" ht="24.95" customHeight="1">
      <c r="B57" s="150"/>
      <c r="C57" s="151"/>
      <c r="D57" s="152" t="s">
        <v>1871</v>
      </c>
      <c r="E57" s="153"/>
      <c r="F57" s="153"/>
      <c r="G57" s="153"/>
      <c r="H57" s="153"/>
      <c r="I57" s="154"/>
      <c r="J57" s="155">
        <f>J78</f>
        <v>0</v>
      </c>
      <c r="K57" s="156"/>
    </row>
    <row r="58" spans="2:47" s="1" customFormat="1" ht="21.75" customHeight="1">
      <c r="B58" s="42"/>
      <c r="C58" s="43"/>
      <c r="D58" s="43"/>
      <c r="E58" s="43"/>
      <c r="F58" s="43"/>
      <c r="G58" s="43"/>
      <c r="H58" s="43"/>
      <c r="I58" s="119"/>
      <c r="J58" s="43"/>
      <c r="K58" s="46"/>
    </row>
    <row r="59" spans="2:47" s="1" customFormat="1" ht="6.95" customHeight="1">
      <c r="B59" s="57"/>
      <c r="C59" s="58"/>
      <c r="D59" s="58"/>
      <c r="E59" s="58"/>
      <c r="F59" s="58"/>
      <c r="G59" s="58"/>
      <c r="H59" s="58"/>
      <c r="I59" s="140"/>
      <c r="J59" s="58"/>
      <c r="K59" s="59"/>
    </row>
    <row r="63" spans="2:47" s="1" customFormat="1" ht="6.95" customHeight="1">
      <c r="B63" s="60"/>
      <c r="C63" s="61"/>
      <c r="D63" s="61"/>
      <c r="E63" s="61"/>
      <c r="F63" s="61"/>
      <c r="G63" s="61"/>
      <c r="H63" s="61"/>
      <c r="I63" s="143"/>
      <c r="J63" s="61"/>
      <c r="K63" s="61"/>
      <c r="L63" s="62"/>
    </row>
    <row r="64" spans="2:47" s="1" customFormat="1" ht="36.950000000000003" customHeight="1">
      <c r="B64" s="42"/>
      <c r="C64" s="63" t="s">
        <v>130</v>
      </c>
      <c r="D64" s="64"/>
      <c r="E64" s="64"/>
      <c r="F64" s="64"/>
      <c r="G64" s="64"/>
      <c r="H64" s="64"/>
      <c r="I64" s="157"/>
      <c r="J64" s="64"/>
      <c r="K64" s="64"/>
      <c r="L64" s="62"/>
    </row>
    <row r="65" spans="2:65" s="1" customFormat="1" ht="6.95" customHeight="1">
      <c r="B65" s="42"/>
      <c r="C65" s="64"/>
      <c r="D65" s="64"/>
      <c r="E65" s="64"/>
      <c r="F65" s="64"/>
      <c r="G65" s="64"/>
      <c r="H65" s="64"/>
      <c r="I65" s="157"/>
      <c r="J65" s="64"/>
      <c r="K65" s="64"/>
      <c r="L65" s="62"/>
    </row>
    <row r="66" spans="2:65" s="1" customFormat="1" ht="14.45" customHeight="1">
      <c r="B66" s="42"/>
      <c r="C66" s="66" t="s">
        <v>19</v>
      </c>
      <c r="D66" s="64"/>
      <c r="E66" s="64"/>
      <c r="F66" s="64"/>
      <c r="G66" s="64"/>
      <c r="H66" s="64"/>
      <c r="I66" s="157"/>
      <c r="J66" s="64"/>
      <c r="K66" s="64"/>
      <c r="L66" s="62"/>
    </row>
    <row r="67" spans="2:65" s="1" customFormat="1" ht="16.5" customHeight="1">
      <c r="B67" s="42"/>
      <c r="C67" s="64"/>
      <c r="D67" s="64"/>
      <c r="E67" s="389" t="str">
        <f>E7</f>
        <v>MŠ Kamarád Liberec - stavební úpravy kuchyně</v>
      </c>
      <c r="F67" s="390"/>
      <c r="G67" s="390"/>
      <c r="H67" s="390"/>
      <c r="I67" s="157"/>
      <c r="J67" s="64"/>
      <c r="K67" s="64"/>
      <c r="L67" s="62"/>
    </row>
    <row r="68" spans="2:65" s="1" customFormat="1" ht="14.45" customHeight="1">
      <c r="B68" s="42"/>
      <c r="C68" s="66" t="s">
        <v>117</v>
      </c>
      <c r="D68" s="64"/>
      <c r="E68" s="64"/>
      <c r="F68" s="64"/>
      <c r="G68" s="64"/>
      <c r="H68" s="64"/>
      <c r="I68" s="157"/>
      <c r="J68" s="64"/>
      <c r="K68" s="64"/>
      <c r="L68" s="62"/>
    </row>
    <row r="69" spans="2:65" s="1" customFormat="1" ht="17.25" customHeight="1">
      <c r="B69" s="42"/>
      <c r="C69" s="64"/>
      <c r="D69" s="64"/>
      <c r="E69" s="364" t="str">
        <f>E9</f>
        <v>D2.06.100 - Technologie stravování</v>
      </c>
      <c r="F69" s="391"/>
      <c r="G69" s="391"/>
      <c r="H69" s="391"/>
      <c r="I69" s="157"/>
      <c r="J69" s="64"/>
      <c r="K69" s="64"/>
      <c r="L69" s="62"/>
    </row>
    <row r="70" spans="2:65" s="1" customFormat="1" ht="6.95" customHeight="1">
      <c r="B70" s="42"/>
      <c r="C70" s="64"/>
      <c r="D70" s="64"/>
      <c r="E70" s="64"/>
      <c r="F70" s="64"/>
      <c r="G70" s="64"/>
      <c r="H70" s="64"/>
      <c r="I70" s="157"/>
      <c r="J70" s="64"/>
      <c r="K70" s="64"/>
      <c r="L70" s="62"/>
    </row>
    <row r="71" spans="2:65" s="1" customFormat="1" ht="18" customHeight="1">
      <c r="B71" s="42"/>
      <c r="C71" s="66" t="s">
        <v>25</v>
      </c>
      <c r="D71" s="64"/>
      <c r="E71" s="64"/>
      <c r="F71" s="158" t="str">
        <f>F12</f>
        <v xml:space="preserve">Liberec </v>
      </c>
      <c r="G71" s="64"/>
      <c r="H71" s="64"/>
      <c r="I71" s="159" t="s">
        <v>27</v>
      </c>
      <c r="J71" s="74" t="str">
        <f>IF(J12="","",J12)</f>
        <v>18. 12. 2017</v>
      </c>
      <c r="K71" s="64"/>
      <c r="L71" s="62"/>
    </row>
    <row r="72" spans="2:65" s="1" customFormat="1" ht="6.95" customHeight="1">
      <c r="B72" s="42"/>
      <c r="C72" s="64"/>
      <c r="D72" s="64"/>
      <c r="E72" s="64"/>
      <c r="F72" s="64"/>
      <c r="G72" s="64"/>
      <c r="H72" s="64"/>
      <c r="I72" s="157"/>
      <c r="J72" s="64"/>
      <c r="K72" s="64"/>
      <c r="L72" s="62"/>
    </row>
    <row r="73" spans="2:65" s="1" customFormat="1" ht="15">
      <c r="B73" s="42"/>
      <c r="C73" s="66" t="s">
        <v>33</v>
      </c>
      <c r="D73" s="64"/>
      <c r="E73" s="64"/>
      <c r="F73" s="158" t="str">
        <f>E15</f>
        <v xml:space="preserve">Statutární město Liberec, nám. Dr. E. Beneše 1 </v>
      </c>
      <c r="G73" s="64"/>
      <c r="H73" s="64"/>
      <c r="I73" s="159" t="s">
        <v>40</v>
      </c>
      <c r="J73" s="158" t="str">
        <f>E21</f>
        <v xml:space="preserve">STORING spol. s r.o. Žitavská 727/16 Liberec 3 </v>
      </c>
      <c r="K73" s="64"/>
      <c r="L73" s="62"/>
    </row>
    <row r="74" spans="2:65" s="1" customFormat="1" ht="14.45" customHeight="1">
      <c r="B74" s="42"/>
      <c r="C74" s="66" t="s">
        <v>38</v>
      </c>
      <c r="D74" s="64"/>
      <c r="E74" s="64"/>
      <c r="F74" s="158" t="str">
        <f>IF(E18="","",E18)</f>
        <v/>
      </c>
      <c r="G74" s="64"/>
      <c r="H74" s="64"/>
      <c r="I74" s="157"/>
      <c r="J74" s="64"/>
      <c r="K74" s="64"/>
      <c r="L74" s="62"/>
    </row>
    <row r="75" spans="2:65" s="1" customFormat="1" ht="10.35" customHeight="1">
      <c r="B75" s="42"/>
      <c r="C75" s="64"/>
      <c r="D75" s="64"/>
      <c r="E75" s="64"/>
      <c r="F75" s="64"/>
      <c r="G75" s="64"/>
      <c r="H75" s="64"/>
      <c r="I75" s="157"/>
      <c r="J75" s="64"/>
      <c r="K75" s="64"/>
      <c r="L75" s="62"/>
    </row>
    <row r="76" spans="2:65" s="8" customFormat="1" ht="29.25" customHeight="1">
      <c r="B76" s="160"/>
      <c r="C76" s="161" t="s">
        <v>131</v>
      </c>
      <c r="D76" s="162" t="s">
        <v>64</v>
      </c>
      <c r="E76" s="162" t="s">
        <v>60</v>
      </c>
      <c r="F76" s="162" t="s">
        <v>132</v>
      </c>
      <c r="G76" s="162" t="s">
        <v>133</v>
      </c>
      <c r="H76" s="162" t="s">
        <v>134</v>
      </c>
      <c r="I76" s="163" t="s">
        <v>135</v>
      </c>
      <c r="J76" s="162" t="s">
        <v>121</v>
      </c>
      <c r="K76" s="164" t="s">
        <v>136</v>
      </c>
      <c r="L76" s="165"/>
      <c r="M76" s="82" t="s">
        <v>137</v>
      </c>
      <c r="N76" s="83" t="s">
        <v>49</v>
      </c>
      <c r="O76" s="83" t="s">
        <v>138</v>
      </c>
      <c r="P76" s="83" t="s">
        <v>139</v>
      </c>
      <c r="Q76" s="83" t="s">
        <v>140</v>
      </c>
      <c r="R76" s="83" t="s">
        <v>141</v>
      </c>
      <c r="S76" s="83" t="s">
        <v>142</v>
      </c>
      <c r="T76" s="84" t="s">
        <v>143</v>
      </c>
    </row>
    <row r="77" spans="2:65" s="1" customFormat="1" ht="29.25" customHeight="1">
      <c r="B77" s="42"/>
      <c r="C77" s="88" t="s">
        <v>122</v>
      </c>
      <c r="D77" s="64"/>
      <c r="E77" s="64"/>
      <c r="F77" s="64"/>
      <c r="G77" s="64"/>
      <c r="H77" s="64"/>
      <c r="I77" s="157"/>
      <c r="J77" s="166">
        <f>BK77</f>
        <v>0</v>
      </c>
      <c r="K77" s="64"/>
      <c r="L77" s="62"/>
      <c r="M77" s="85"/>
      <c r="N77" s="86"/>
      <c r="O77" s="86"/>
      <c r="P77" s="167">
        <f>P78</f>
        <v>0</v>
      </c>
      <c r="Q77" s="86"/>
      <c r="R77" s="167">
        <f>R78</f>
        <v>0</v>
      </c>
      <c r="S77" s="86"/>
      <c r="T77" s="168">
        <f>T78</f>
        <v>0</v>
      </c>
      <c r="AT77" s="24" t="s">
        <v>78</v>
      </c>
      <c r="AU77" s="24" t="s">
        <v>123</v>
      </c>
      <c r="BK77" s="169">
        <f>BK78</f>
        <v>0</v>
      </c>
    </row>
    <row r="78" spans="2:65" s="9" customFormat="1" ht="37.35" customHeight="1">
      <c r="B78" s="170"/>
      <c r="C78" s="171"/>
      <c r="D78" s="172" t="s">
        <v>78</v>
      </c>
      <c r="E78" s="173" t="s">
        <v>1872</v>
      </c>
      <c r="F78" s="173" t="s">
        <v>1873</v>
      </c>
      <c r="G78" s="171"/>
      <c r="H78" s="171"/>
      <c r="I78" s="174"/>
      <c r="J78" s="175">
        <f>BK78</f>
        <v>0</v>
      </c>
      <c r="K78" s="171"/>
      <c r="L78" s="176"/>
      <c r="M78" s="177"/>
      <c r="N78" s="178"/>
      <c r="O78" s="178"/>
      <c r="P78" s="179">
        <f>SUM(P79:P112)</f>
        <v>0</v>
      </c>
      <c r="Q78" s="178"/>
      <c r="R78" s="179">
        <f>SUM(R79:R112)</f>
        <v>0</v>
      </c>
      <c r="S78" s="178"/>
      <c r="T78" s="180">
        <f>SUM(T79:T112)</f>
        <v>0</v>
      </c>
      <c r="AR78" s="181" t="s">
        <v>87</v>
      </c>
      <c r="AT78" s="182" t="s">
        <v>78</v>
      </c>
      <c r="AU78" s="182" t="s">
        <v>79</v>
      </c>
      <c r="AY78" s="181" t="s">
        <v>146</v>
      </c>
      <c r="BK78" s="183">
        <f>SUM(BK79:BK112)</f>
        <v>0</v>
      </c>
    </row>
    <row r="79" spans="2:65" s="1" customFormat="1" ht="25.5" customHeight="1">
      <c r="B79" s="42"/>
      <c r="C79" s="184" t="s">
        <v>87</v>
      </c>
      <c r="D79" s="184" t="s">
        <v>147</v>
      </c>
      <c r="E79" s="185" t="s">
        <v>1874</v>
      </c>
      <c r="F79" s="186" t="s">
        <v>1875</v>
      </c>
      <c r="G79" s="187" t="s">
        <v>641</v>
      </c>
      <c r="H79" s="188">
        <v>1</v>
      </c>
      <c r="I79" s="189"/>
      <c r="J79" s="190">
        <f t="shared" ref="J79:J112" si="0">ROUND(I79*H79,2)</f>
        <v>0</v>
      </c>
      <c r="K79" s="186" t="s">
        <v>35</v>
      </c>
      <c r="L79" s="62"/>
      <c r="M79" s="191" t="s">
        <v>35</v>
      </c>
      <c r="N79" s="192" t="s">
        <v>50</v>
      </c>
      <c r="O79" s="43"/>
      <c r="P79" s="193">
        <f t="shared" ref="P79:P112" si="1">O79*H79</f>
        <v>0</v>
      </c>
      <c r="Q79" s="193">
        <v>0</v>
      </c>
      <c r="R79" s="193">
        <f t="shared" ref="R79:R112" si="2">Q79*H79</f>
        <v>0</v>
      </c>
      <c r="S79" s="193">
        <v>0</v>
      </c>
      <c r="T79" s="194">
        <f t="shared" ref="T79:T112" si="3">S79*H79</f>
        <v>0</v>
      </c>
      <c r="AR79" s="24" t="s">
        <v>87</v>
      </c>
      <c r="AT79" s="24" t="s">
        <v>147</v>
      </c>
      <c r="AU79" s="24" t="s">
        <v>87</v>
      </c>
      <c r="AY79" s="24" t="s">
        <v>146</v>
      </c>
      <c r="BE79" s="195">
        <f t="shared" ref="BE79:BE112" si="4">IF(N79="základní",J79,0)</f>
        <v>0</v>
      </c>
      <c r="BF79" s="195">
        <f t="shared" ref="BF79:BF112" si="5">IF(N79="snížená",J79,0)</f>
        <v>0</v>
      </c>
      <c r="BG79" s="195">
        <f t="shared" ref="BG79:BG112" si="6">IF(N79="zákl. přenesená",J79,0)</f>
        <v>0</v>
      </c>
      <c r="BH79" s="195">
        <f t="shared" ref="BH79:BH112" si="7">IF(N79="sníž. přenesená",J79,0)</f>
        <v>0</v>
      </c>
      <c r="BI79" s="195">
        <f t="shared" ref="BI79:BI112" si="8">IF(N79="nulová",J79,0)</f>
        <v>0</v>
      </c>
      <c r="BJ79" s="24" t="s">
        <v>87</v>
      </c>
      <c r="BK79" s="195">
        <f t="shared" ref="BK79:BK112" si="9">ROUND(I79*H79,2)</f>
        <v>0</v>
      </c>
      <c r="BL79" s="24" t="s">
        <v>87</v>
      </c>
      <c r="BM79" s="24" t="s">
        <v>89</v>
      </c>
    </row>
    <row r="80" spans="2:65" s="1" customFormat="1" ht="63.75" customHeight="1">
      <c r="B80" s="42"/>
      <c r="C80" s="184" t="s">
        <v>89</v>
      </c>
      <c r="D80" s="184" t="s">
        <v>147</v>
      </c>
      <c r="E80" s="185" t="s">
        <v>1876</v>
      </c>
      <c r="F80" s="186" t="s">
        <v>1877</v>
      </c>
      <c r="G80" s="187" t="s">
        <v>641</v>
      </c>
      <c r="H80" s="188">
        <v>1</v>
      </c>
      <c r="I80" s="189"/>
      <c r="J80" s="190">
        <f t="shared" si="0"/>
        <v>0</v>
      </c>
      <c r="K80" s="186" t="s">
        <v>35</v>
      </c>
      <c r="L80" s="62"/>
      <c r="M80" s="191" t="s">
        <v>35</v>
      </c>
      <c r="N80" s="192" t="s">
        <v>50</v>
      </c>
      <c r="O80" s="43"/>
      <c r="P80" s="193">
        <f t="shared" si="1"/>
        <v>0</v>
      </c>
      <c r="Q80" s="193">
        <v>0</v>
      </c>
      <c r="R80" s="193">
        <f t="shared" si="2"/>
        <v>0</v>
      </c>
      <c r="S80" s="193">
        <v>0</v>
      </c>
      <c r="T80" s="194">
        <f t="shared" si="3"/>
        <v>0</v>
      </c>
      <c r="AR80" s="24" t="s">
        <v>87</v>
      </c>
      <c r="AT80" s="24" t="s">
        <v>147</v>
      </c>
      <c r="AU80" s="24" t="s">
        <v>87</v>
      </c>
      <c r="AY80" s="24" t="s">
        <v>146</v>
      </c>
      <c r="BE80" s="195">
        <f t="shared" si="4"/>
        <v>0</v>
      </c>
      <c r="BF80" s="195">
        <f t="shared" si="5"/>
        <v>0</v>
      </c>
      <c r="BG80" s="195">
        <f t="shared" si="6"/>
        <v>0</v>
      </c>
      <c r="BH80" s="195">
        <f t="shared" si="7"/>
        <v>0</v>
      </c>
      <c r="BI80" s="195">
        <f t="shared" si="8"/>
        <v>0</v>
      </c>
      <c r="BJ80" s="24" t="s">
        <v>87</v>
      </c>
      <c r="BK80" s="195">
        <f t="shared" si="9"/>
        <v>0</v>
      </c>
      <c r="BL80" s="24" t="s">
        <v>87</v>
      </c>
      <c r="BM80" s="24" t="s">
        <v>151</v>
      </c>
    </row>
    <row r="81" spans="2:65" s="1" customFormat="1" ht="25.5" customHeight="1">
      <c r="B81" s="42"/>
      <c r="C81" s="184" t="s">
        <v>154</v>
      </c>
      <c r="D81" s="184" t="s">
        <v>147</v>
      </c>
      <c r="E81" s="185" t="s">
        <v>1878</v>
      </c>
      <c r="F81" s="186" t="s">
        <v>1879</v>
      </c>
      <c r="G81" s="187" t="s">
        <v>641</v>
      </c>
      <c r="H81" s="188">
        <v>1</v>
      </c>
      <c r="I81" s="189"/>
      <c r="J81" s="190">
        <f t="shared" si="0"/>
        <v>0</v>
      </c>
      <c r="K81" s="186" t="s">
        <v>35</v>
      </c>
      <c r="L81" s="62"/>
      <c r="M81" s="191" t="s">
        <v>35</v>
      </c>
      <c r="N81" s="192" t="s">
        <v>50</v>
      </c>
      <c r="O81" s="43"/>
      <c r="P81" s="193">
        <f t="shared" si="1"/>
        <v>0</v>
      </c>
      <c r="Q81" s="193">
        <v>0</v>
      </c>
      <c r="R81" s="193">
        <f t="shared" si="2"/>
        <v>0</v>
      </c>
      <c r="S81" s="193">
        <v>0</v>
      </c>
      <c r="T81" s="194">
        <f t="shared" si="3"/>
        <v>0</v>
      </c>
      <c r="AR81" s="24" t="s">
        <v>87</v>
      </c>
      <c r="AT81" s="24" t="s">
        <v>147</v>
      </c>
      <c r="AU81" s="24" t="s">
        <v>87</v>
      </c>
      <c r="AY81" s="24" t="s">
        <v>146</v>
      </c>
      <c r="BE81" s="195">
        <f t="shared" si="4"/>
        <v>0</v>
      </c>
      <c r="BF81" s="195">
        <f t="shared" si="5"/>
        <v>0</v>
      </c>
      <c r="BG81" s="195">
        <f t="shared" si="6"/>
        <v>0</v>
      </c>
      <c r="BH81" s="195">
        <f t="shared" si="7"/>
        <v>0</v>
      </c>
      <c r="BI81" s="195">
        <f t="shared" si="8"/>
        <v>0</v>
      </c>
      <c r="BJ81" s="24" t="s">
        <v>87</v>
      </c>
      <c r="BK81" s="195">
        <f t="shared" si="9"/>
        <v>0</v>
      </c>
      <c r="BL81" s="24" t="s">
        <v>87</v>
      </c>
      <c r="BM81" s="24" t="s">
        <v>157</v>
      </c>
    </row>
    <row r="82" spans="2:65" s="1" customFormat="1" ht="25.5" customHeight="1">
      <c r="B82" s="42"/>
      <c r="C82" s="184" t="s">
        <v>151</v>
      </c>
      <c r="D82" s="184" t="s">
        <v>147</v>
      </c>
      <c r="E82" s="185" t="s">
        <v>1880</v>
      </c>
      <c r="F82" s="186" t="s">
        <v>1881</v>
      </c>
      <c r="G82" s="187" t="s">
        <v>641</v>
      </c>
      <c r="H82" s="188">
        <v>1</v>
      </c>
      <c r="I82" s="189"/>
      <c r="J82" s="190">
        <f t="shared" si="0"/>
        <v>0</v>
      </c>
      <c r="K82" s="186" t="s">
        <v>35</v>
      </c>
      <c r="L82" s="62"/>
      <c r="M82" s="191" t="s">
        <v>35</v>
      </c>
      <c r="N82" s="192" t="s">
        <v>50</v>
      </c>
      <c r="O82" s="43"/>
      <c r="P82" s="193">
        <f t="shared" si="1"/>
        <v>0</v>
      </c>
      <c r="Q82" s="193">
        <v>0</v>
      </c>
      <c r="R82" s="193">
        <f t="shared" si="2"/>
        <v>0</v>
      </c>
      <c r="S82" s="193">
        <v>0</v>
      </c>
      <c r="T82" s="194">
        <f t="shared" si="3"/>
        <v>0</v>
      </c>
      <c r="AR82" s="24" t="s">
        <v>87</v>
      </c>
      <c r="AT82" s="24" t="s">
        <v>147</v>
      </c>
      <c r="AU82" s="24" t="s">
        <v>87</v>
      </c>
      <c r="AY82" s="24" t="s">
        <v>146</v>
      </c>
      <c r="BE82" s="195">
        <f t="shared" si="4"/>
        <v>0</v>
      </c>
      <c r="BF82" s="195">
        <f t="shared" si="5"/>
        <v>0</v>
      </c>
      <c r="BG82" s="195">
        <f t="shared" si="6"/>
        <v>0</v>
      </c>
      <c r="BH82" s="195">
        <f t="shared" si="7"/>
        <v>0</v>
      </c>
      <c r="BI82" s="195">
        <f t="shared" si="8"/>
        <v>0</v>
      </c>
      <c r="BJ82" s="24" t="s">
        <v>87</v>
      </c>
      <c r="BK82" s="195">
        <f t="shared" si="9"/>
        <v>0</v>
      </c>
      <c r="BL82" s="24" t="s">
        <v>87</v>
      </c>
      <c r="BM82" s="24" t="s">
        <v>162</v>
      </c>
    </row>
    <row r="83" spans="2:65" s="1" customFormat="1" ht="38.25" customHeight="1">
      <c r="B83" s="42"/>
      <c r="C83" s="184" t="s">
        <v>163</v>
      </c>
      <c r="D83" s="184" t="s">
        <v>147</v>
      </c>
      <c r="E83" s="185" t="s">
        <v>1882</v>
      </c>
      <c r="F83" s="186" t="s">
        <v>1883</v>
      </c>
      <c r="G83" s="187" t="s">
        <v>641</v>
      </c>
      <c r="H83" s="188">
        <v>1</v>
      </c>
      <c r="I83" s="189"/>
      <c r="J83" s="190">
        <f t="shared" si="0"/>
        <v>0</v>
      </c>
      <c r="K83" s="186" t="s">
        <v>35</v>
      </c>
      <c r="L83" s="62"/>
      <c r="M83" s="191" t="s">
        <v>35</v>
      </c>
      <c r="N83" s="192" t="s">
        <v>50</v>
      </c>
      <c r="O83" s="43"/>
      <c r="P83" s="193">
        <f t="shared" si="1"/>
        <v>0</v>
      </c>
      <c r="Q83" s="193">
        <v>0</v>
      </c>
      <c r="R83" s="193">
        <f t="shared" si="2"/>
        <v>0</v>
      </c>
      <c r="S83" s="193">
        <v>0</v>
      </c>
      <c r="T83" s="194">
        <f t="shared" si="3"/>
        <v>0</v>
      </c>
      <c r="AR83" s="24" t="s">
        <v>87</v>
      </c>
      <c r="AT83" s="24" t="s">
        <v>147</v>
      </c>
      <c r="AU83" s="24" t="s">
        <v>87</v>
      </c>
      <c r="AY83" s="24" t="s">
        <v>146</v>
      </c>
      <c r="BE83" s="195">
        <f t="shared" si="4"/>
        <v>0</v>
      </c>
      <c r="BF83" s="195">
        <f t="shared" si="5"/>
        <v>0</v>
      </c>
      <c r="BG83" s="195">
        <f t="shared" si="6"/>
        <v>0</v>
      </c>
      <c r="BH83" s="195">
        <f t="shared" si="7"/>
        <v>0</v>
      </c>
      <c r="BI83" s="195">
        <f t="shared" si="8"/>
        <v>0</v>
      </c>
      <c r="BJ83" s="24" t="s">
        <v>87</v>
      </c>
      <c r="BK83" s="195">
        <f t="shared" si="9"/>
        <v>0</v>
      </c>
      <c r="BL83" s="24" t="s">
        <v>87</v>
      </c>
      <c r="BM83" s="24" t="s">
        <v>167</v>
      </c>
    </row>
    <row r="84" spans="2:65" s="1" customFormat="1" ht="51" customHeight="1">
      <c r="B84" s="42"/>
      <c r="C84" s="184" t="s">
        <v>157</v>
      </c>
      <c r="D84" s="184" t="s">
        <v>147</v>
      </c>
      <c r="E84" s="185" t="s">
        <v>1884</v>
      </c>
      <c r="F84" s="186" t="s">
        <v>1885</v>
      </c>
      <c r="G84" s="187" t="s">
        <v>641</v>
      </c>
      <c r="H84" s="188">
        <v>1</v>
      </c>
      <c r="I84" s="189"/>
      <c r="J84" s="190">
        <f t="shared" si="0"/>
        <v>0</v>
      </c>
      <c r="K84" s="186" t="s">
        <v>35</v>
      </c>
      <c r="L84" s="62"/>
      <c r="M84" s="191" t="s">
        <v>35</v>
      </c>
      <c r="N84" s="192" t="s">
        <v>50</v>
      </c>
      <c r="O84" s="43"/>
      <c r="P84" s="193">
        <f t="shared" si="1"/>
        <v>0</v>
      </c>
      <c r="Q84" s="193">
        <v>0</v>
      </c>
      <c r="R84" s="193">
        <f t="shared" si="2"/>
        <v>0</v>
      </c>
      <c r="S84" s="193">
        <v>0</v>
      </c>
      <c r="T84" s="194">
        <f t="shared" si="3"/>
        <v>0</v>
      </c>
      <c r="AR84" s="24" t="s">
        <v>87</v>
      </c>
      <c r="AT84" s="24" t="s">
        <v>147</v>
      </c>
      <c r="AU84" s="24" t="s">
        <v>87</v>
      </c>
      <c r="AY84" s="24" t="s">
        <v>146</v>
      </c>
      <c r="BE84" s="195">
        <f t="shared" si="4"/>
        <v>0</v>
      </c>
      <c r="BF84" s="195">
        <f t="shared" si="5"/>
        <v>0</v>
      </c>
      <c r="BG84" s="195">
        <f t="shared" si="6"/>
        <v>0</v>
      </c>
      <c r="BH84" s="195">
        <f t="shared" si="7"/>
        <v>0</v>
      </c>
      <c r="BI84" s="195">
        <f t="shared" si="8"/>
        <v>0</v>
      </c>
      <c r="BJ84" s="24" t="s">
        <v>87</v>
      </c>
      <c r="BK84" s="195">
        <f t="shared" si="9"/>
        <v>0</v>
      </c>
      <c r="BL84" s="24" t="s">
        <v>87</v>
      </c>
      <c r="BM84" s="24" t="s">
        <v>170</v>
      </c>
    </row>
    <row r="85" spans="2:65" s="1" customFormat="1" ht="25.5" customHeight="1">
      <c r="B85" s="42"/>
      <c r="C85" s="184" t="s">
        <v>171</v>
      </c>
      <c r="D85" s="184" t="s">
        <v>147</v>
      </c>
      <c r="E85" s="185" t="s">
        <v>1886</v>
      </c>
      <c r="F85" s="186" t="s">
        <v>1887</v>
      </c>
      <c r="G85" s="187" t="s">
        <v>641</v>
      </c>
      <c r="H85" s="188">
        <v>1</v>
      </c>
      <c r="I85" s="189"/>
      <c r="J85" s="190">
        <f t="shared" si="0"/>
        <v>0</v>
      </c>
      <c r="K85" s="186" t="s">
        <v>35</v>
      </c>
      <c r="L85" s="62"/>
      <c r="M85" s="191" t="s">
        <v>35</v>
      </c>
      <c r="N85" s="192" t="s">
        <v>50</v>
      </c>
      <c r="O85" s="43"/>
      <c r="P85" s="193">
        <f t="shared" si="1"/>
        <v>0</v>
      </c>
      <c r="Q85" s="193">
        <v>0</v>
      </c>
      <c r="R85" s="193">
        <f t="shared" si="2"/>
        <v>0</v>
      </c>
      <c r="S85" s="193">
        <v>0</v>
      </c>
      <c r="T85" s="194">
        <f t="shared" si="3"/>
        <v>0</v>
      </c>
      <c r="AR85" s="24" t="s">
        <v>87</v>
      </c>
      <c r="AT85" s="24" t="s">
        <v>147</v>
      </c>
      <c r="AU85" s="24" t="s">
        <v>87</v>
      </c>
      <c r="AY85" s="24" t="s">
        <v>146</v>
      </c>
      <c r="BE85" s="195">
        <f t="shared" si="4"/>
        <v>0</v>
      </c>
      <c r="BF85" s="195">
        <f t="shared" si="5"/>
        <v>0</v>
      </c>
      <c r="BG85" s="195">
        <f t="shared" si="6"/>
        <v>0</v>
      </c>
      <c r="BH85" s="195">
        <f t="shared" si="7"/>
        <v>0</v>
      </c>
      <c r="BI85" s="195">
        <f t="shared" si="8"/>
        <v>0</v>
      </c>
      <c r="BJ85" s="24" t="s">
        <v>87</v>
      </c>
      <c r="BK85" s="195">
        <f t="shared" si="9"/>
        <v>0</v>
      </c>
      <c r="BL85" s="24" t="s">
        <v>87</v>
      </c>
      <c r="BM85" s="24" t="s">
        <v>174</v>
      </c>
    </row>
    <row r="86" spans="2:65" s="1" customFormat="1" ht="191.25" customHeight="1">
      <c r="B86" s="42"/>
      <c r="C86" s="184" t="s">
        <v>162</v>
      </c>
      <c r="D86" s="184" t="s">
        <v>147</v>
      </c>
      <c r="E86" s="185" t="s">
        <v>1888</v>
      </c>
      <c r="F86" s="186" t="s">
        <v>1889</v>
      </c>
      <c r="G86" s="187" t="s">
        <v>641</v>
      </c>
      <c r="H86" s="188">
        <v>1</v>
      </c>
      <c r="I86" s="189"/>
      <c r="J86" s="190">
        <f t="shared" si="0"/>
        <v>0</v>
      </c>
      <c r="K86" s="186" t="s">
        <v>35</v>
      </c>
      <c r="L86" s="62"/>
      <c r="M86" s="191" t="s">
        <v>35</v>
      </c>
      <c r="N86" s="192" t="s">
        <v>50</v>
      </c>
      <c r="O86" s="43"/>
      <c r="P86" s="193">
        <f t="shared" si="1"/>
        <v>0</v>
      </c>
      <c r="Q86" s="193">
        <v>0</v>
      </c>
      <c r="R86" s="193">
        <f t="shared" si="2"/>
        <v>0</v>
      </c>
      <c r="S86" s="193">
        <v>0</v>
      </c>
      <c r="T86" s="194">
        <f t="shared" si="3"/>
        <v>0</v>
      </c>
      <c r="AR86" s="24" t="s">
        <v>87</v>
      </c>
      <c r="AT86" s="24" t="s">
        <v>147</v>
      </c>
      <c r="AU86" s="24" t="s">
        <v>87</v>
      </c>
      <c r="AY86" s="24" t="s">
        <v>146</v>
      </c>
      <c r="BE86" s="195">
        <f t="shared" si="4"/>
        <v>0</v>
      </c>
      <c r="BF86" s="195">
        <f t="shared" si="5"/>
        <v>0</v>
      </c>
      <c r="BG86" s="195">
        <f t="shared" si="6"/>
        <v>0</v>
      </c>
      <c r="BH86" s="195">
        <f t="shared" si="7"/>
        <v>0</v>
      </c>
      <c r="BI86" s="195">
        <f t="shared" si="8"/>
        <v>0</v>
      </c>
      <c r="BJ86" s="24" t="s">
        <v>87</v>
      </c>
      <c r="BK86" s="195">
        <f t="shared" si="9"/>
        <v>0</v>
      </c>
      <c r="BL86" s="24" t="s">
        <v>87</v>
      </c>
      <c r="BM86" s="24" t="s">
        <v>177</v>
      </c>
    </row>
    <row r="87" spans="2:65" s="1" customFormat="1" ht="25.5" customHeight="1">
      <c r="B87" s="42"/>
      <c r="C87" s="184" t="s">
        <v>180</v>
      </c>
      <c r="D87" s="184" t="s">
        <v>147</v>
      </c>
      <c r="E87" s="185" t="s">
        <v>1890</v>
      </c>
      <c r="F87" s="186" t="s">
        <v>1891</v>
      </c>
      <c r="G87" s="187" t="s">
        <v>641</v>
      </c>
      <c r="H87" s="188">
        <v>1</v>
      </c>
      <c r="I87" s="189"/>
      <c r="J87" s="190">
        <f t="shared" si="0"/>
        <v>0</v>
      </c>
      <c r="K87" s="186" t="s">
        <v>35</v>
      </c>
      <c r="L87" s="62"/>
      <c r="M87" s="191" t="s">
        <v>35</v>
      </c>
      <c r="N87" s="192" t="s">
        <v>50</v>
      </c>
      <c r="O87" s="43"/>
      <c r="P87" s="193">
        <f t="shared" si="1"/>
        <v>0</v>
      </c>
      <c r="Q87" s="193">
        <v>0</v>
      </c>
      <c r="R87" s="193">
        <f t="shared" si="2"/>
        <v>0</v>
      </c>
      <c r="S87" s="193">
        <v>0</v>
      </c>
      <c r="T87" s="194">
        <f t="shared" si="3"/>
        <v>0</v>
      </c>
      <c r="AR87" s="24" t="s">
        <v>87</v>
      </c>
      <c r="AT87" s="24" t="s">
        <v>147</v>
      </c>
      <c r="AU87" s="24" t="s">
        <v>87</v>
      </c>
      <c r="AY87" s="24" t="s">
        <v>146</v>
      </c>
      <c r="BE87" s="195">
        <f t="shared" si="4"/>
        <v>0</v>
      </c>
      <c r="BF87" s="195">
        <f t="shared" si="5"/>
        <v>0</v>
      </c>
      <c r="BG87" s="195">
        <f t="shared" si="6"/>
        <v>0</v>
      </c>
      <c r="BH87" s="195">
        <f t="shared" si="7"/>
        <v>0</v>
      </c>
      <c r="BI87" s="195">
        <f t="shared" si="8"/>
        <v>0</v>
      </c>
      <c r="BJ87" s="24" t="s">
        <v>87</v>
      </c>
      <c r="BK87" s="195">
        <f t="shared" si="9"/>
        <v>0</v>
      </c>
      <c r="BL87" s="24" t="s">
        <v>87</v>
      </c>
      <c r="BM87" s="24" t="s">
        <v>183</v>
      </c>
    </row>
    <row r="88" spans="2:65" s="1" customFormat="1" ht="25.5" customHeight="1">
      <c r="B88" s="42"/>
      <c r="C88" s="184" t="s">
        <v>167</v>
      </c>
      <c r="D88" s="184" t="s">
        <v>147</v>
      </c>
      <c r="E88" s="185" t="s">
        <v>1892</v>
      </c>
      <c r="F88" s="186" t="s">
        <v>1893</v>
      </c>
      <c r="G88" s="187" t="s">
        <v>641</v>
      </c>
      <c r="H88" s="188">
        <v>1</v>
      </c>
      <c r="I88" s="189"/>
      <c r="J88" s="190">
        <f t="shared" si="0"/>
        <v>0</v>
      </c>
      <c r="K88" s="186" t="s">
        <v>35</v>
      </c>
      <c r="L88" s="62"/>
      <c r="M88" s="191" t="s">
        <v>35</v>
      </c>
      <c r="N88" s="192" t="s">
        <v>50</v>
      </c>
      <c r="O88" s="43"/>
      <c r="P88" s="193">
        <f t="shared" si="1"/>
        <v>0</v>
      </c>
      <c r="Q88" s="193">
        <v>0</v>
      </c>
      <c r="R88" s="193">
        <f t="shared" si="2"/>
        <v>0</v>
      </c>
      <c r="S88" s="193">
        <v>0</v>
      </c>
      <c r="T88" s="194">
        <f t="shared" si="3"/>
        <v>0</v>
      </c>
      <c r="AR88" s="24" t="s">
        <v>87</v>
      </c>
      <c r="AT88" s="24" t="s">
        <v>147</v>
      </c>
      <c r="AU88" s="24" t="s">
        <v>87</v>
      </c>
      <c r="AY88" s="24" t="s">
        <v>146</v>
      </c>
      <c r="BE88" s="195">
        <f t="shared" si="4"/>
        <v>0</v>
      </c>
      <c r="BF88" s="195">
        <f t="shared" si="5"/>
        <v>0</v>
      </c>
      <c r="BG88" s="195">
        <f t="shared" si="6"/>
        <v>0</v>
      </c>
      <c r="BH88" s="195">
        <f t="shared" si="7"/>
        <v>0</v>
      </c>
      <c r="BI88" s="195">
        <f t="shared" si="8"/>
        <v>0</v>
      </c>
      <c r="BJ88" s="24" t="s">
        <v>87</v>
      </c>
      <c r="BK88" s="195">
        <f t="shared" si="9"/>
        <v>0</v>
      </c>
      <c r="BL88" s="24" t="s">
        <v>87</v>
      </c>
      <c r="BM88" s="24" t="s">
        <v>186</v>
      </c>
    </row>
    <row r="89" spans="2:65" s="1" customFormat="1" ht="51" customHeight="1">
      <c r="B89" s="42"/>
      <c r="C89" s="184" t="s">
        <v>189</v>
      </c>
      <c r="D89" s="184" t="s">
        <v>147</v>
      </c>
      <c r="E89" s="185" t="s">
        <v>1894</v>
      </c>
      <c r="F89" s="186" t="s">
        <v>1895</v>
      </c>
      <c r="G89" s="187" t="s">
        <v>641</v>
      </c>
      <c r="H89" s="188">
        <v>1</v>
      </c>
      <c r="I89" s="189"/>
      <c r="J89" s="190">
        <f t="shared" si="0"/>
        <v>0</v>
      </c>
      <c r="K89" s="186" t="s">
        <v>35</v>
      </c>
      <c r="L89" s="62"/>
      <c r="M89" s="191" t="s">
        <v>35</v>
      </c>
      <c r="N89" s="192" t="s">
        <v>50</v>
      </c>
      <c r="O89" s="43"/>
      <c r="P89" s="193">
        <f t="shared" si="1"/>
        <v>0</v>
      </c>
      <c r="Q89" s="193">
        <v>0</v>
      </c>
      <c r="R89" s="193">
        <f t="shared" si="2"/>
        <v>0</v>
      </c>
      <c r="S89" s="193">
        <v>0</v>
      </c>
      <c r="T89" s="194">
        <f t="shared" si="3"/>
        <v>0</v>
      </c>
      <c r="AR89" s="24" t="s">
        <v>87</v>
      </c>
      <c r="AT89" s="24" t="s">
        <v>147</v>
      </c>
      <c r="AU89" s="24" t="s">
        <v>87</v>
      </c>
      <c r="AY89" s="24" t="s">
        <v>146</v>
      </c>
      <c r="BE89" s="195">
        <f t="shared" si="4"/>
        <v>0</v>
      </c>
      <c r="BF89" s="195">
        <f t="shared" si="5"/>
        <v>0</v>
      </c>
      <c r="BG89" s="195">
        <f t="shared" si="6"/>
        <v>0</v>
      </c>
      <c r="BH89" s="195">
        <f t="shared" si="7"/>
        <v>0</v>
      </c>
      <c r="BI89" s="195">
        <f t="shared" si="8"/>
        <v>0</v>
      </c>
      <c r="BJ89" s="24" t="s">
        <v>87</v>
      </c>
      <c r="BK89" s="195">
        <f t="shared" si="9"/>
        <v>0</v>
      </c>
      <c r="BL89" s="24" t="s">
        <v>87</v>
      </c>
      <c r="BM89" s="24" t="s">
        <v>192</v>
      </c>
    </row>
    <row r="90" spans="2:65" s="1" customFormat="1" ht="38.25" customHeight="1">
      <c r="B90" s="42"/>
      <c r="C90" s="184" t="s">
        <v>170</v>
      </c>
      <c r="D90" s="184" t="s">
        <v>147</v>
      </c>
      <c r="E90" s="185" t="s">
        <v>1896</v>
      </c>
      <c r="F90" s="186" t="s">
        <v>1897</v>
      </c>
      <c r="G90" s="187" t="s">
        <v>641</v>
      </c>
      <c r="H90" s="188">
        <v>1</v>
      </c>
      <c r="I90" s="189"/>
      <c r="J90" s="190">
        <f t="shared" si="0"/>
        <v>0</v>
      </c>
      <c r="K90" s="186" t="s">
        <v>35</v>
      </c>
      <c r="L90" s="62"/>
      <c r="M90" s="191" t="s">
        <v>35</v>
      </c>
      <c r="N90" s="192" t="s">
        <v>50</v>
      </c>
      <c r="O90" s="43"/>
      <c r="P90" s="193">
        <f t="shared" si="1"/>
        <v>0</v>
      </c>
      <c r="Q90" s="193">
        <v>0</v>
      </c>
      <c r="R90" s="193">
        <f t="shared" si="2"/>
        <v>0</v>
      </c>
      <c r="S90" s="193">
        <v>0</v>
      </c>
      <c r="T90" s="194">
        <f t="shared" si="3"/>
        <v>0</v>
      </c>
      <c r="AR90" s="24" t="s">
        <v>87</v>
      </c>
      <c r="AT90" s="24" t="s">
        <v>147</v>
      </c>
      <c r="AU90" s="24" t="s">
        <v>87</v>
      </c>
      <c r="AY90" s="24" t="s">
        <v>146</v>
      </c>
      <c r="BE90" s="195">
        <f t="shared" si="4"/>
        <v>0</v>
      </c>
      <c r="BF90" s="195">
        <f t="shared" si="5"/>
        <v>0</v>
      </c>
      <c r="BG90" s="195">
        <f t="shared" si="6"/>
        <v>0</v>
      </c>
      <c r="BH90" s="195">
        <f t="shared" si="7"/>
        <v>0</v>
      </c>
      <c r="BI90" s="195">
        <f t="shared" si="8"/>
        <v>0</v>
      </c>
      <c r="BJ90" s="24" t="s">
        <v>87</v>
      </c>
      <c r="BK90" s="195">
        <f t="shared" si="9"/>
        <v>0</v>
      </c>
      <c r="BL90" s="24" t="s">
        <v>87</v>
      </c>
      <c r="BM90" s="24" t="s">
        <v>195</v>
      </c>
    </row>
    <row r="91" spans="2:65" s="1" customFormat="1" ht="51" customHeight="1">
      <c r="B91" s="42"/>
      <c r="C91" s="184" t="s">
        <v>198</v>
      </c>
      <c r="D91" s="184" t="s">
        <v>147</v>
      </c>
      <c r="E91" s="185" t="s">
        <v>1898</v>
      </c>
      <c r="F91" s="186" t="s">
        <v>1899</v>
      </c>
      <c r="G91" s="187" t="s">
        <v>641</v>
      </c>
      <c r="H91" s="188">
        <v>1</v>
      </c>
      <c r="I91" s="189"/>
      <c r="J91" s="190">
        <f t="shared" si="0"/>
        <v>0</v>
      </c>
      <c r="K91" s="186" t="s">
        <v>35</v>
      </c>
      <c r="L91" s="62"/>
      <c r="M91" s="191" t="s">
        <v>35</v>
      </c>
      <c r="N91" s="192" t="s">
        <v>50</v>
      </c>
      <c r="O91" s="43"/>
      <c r="P91" s="193">
        <f t="shared" si="1"/>
        <v>0</v>
      </c>
      <c r="Q91" s="193">
        <v>0</v>
      </c>
      <c r="R91" s="193">
        <f t="shared" si="2"/>
        <v>0</v>
      </c>
      <c r="S91" s="193">
        <v>0</v>
      </c>
      <c r="T91" s="194">
        <f t="shared" si="3"/>
        <v>0</v>
      </c>
      <c r="AR91" s="24" t="s">
        <v>87</v>
      </c>
      <c r="AT91" s="24" t="s">
        <v>147</v>
      </c>
      <c r="AU91" s="24" t="s">
        <v>87</v>
      </c>
      <c r="AY91" s="24" t="s">
        <v>146</v>
      </c>
      <c r="BE91" s="195">
        <f t="shared" si="4"/>
        <v>0</v>
      </c>
      <c r="BF91" s="195">
        <f t="shared" si="5"/>
        <v>0</v>
      </c>
      <c r="BG91" s="195">
        <f t="shared" si="6"/>
        <v>0</v>
      </c>
      <c r="BH91" s="195">
        <f t="shared" si="7"/>
        <v>0</v>
      </c>
      <c r="BI91" s="195">
        <f t="shared" si="8"/>
        <v>0</v>
      </c>
      <c r="BJ91" s="24" t="s">
        <v>87</v>
      </c>
      <c r="BK91" s="195">
        <f t="shared" si="9"/>
        <v>0</v>
      </c>
      <c r="BL91" s="24" t="s">
        <v>87</v>
      </c>
      <c r="BM91" s="24" t="s">
        <v>201</v>
      </c>
    </row>
    <row r="92" spans="2:65" s="1" customFormat="1" ht="38.25" customHeight="1">
      <c r="B92" s="42"/>
      <c r="C92" s="184" t="s">
        <v>174</v>
      </c>
      <c r="D92" s="184" t="s">
        <v>147</v>
      </c>
      <c r="E92" s="185" t="s">
        <v>1900</v>
      </c>
      <c r="F92" s="186" t="s">
        <v>1901</v>
      </c>
      <c r="G92" s="187" t="s">
        <v>641</v>
      </c>
      <c r="H92" s="188">
        <v>1</v>
      </c>
      <c r="I92" s="189"/>
      <c r="J92" s="190">
        <f t="shared" si="0"/>
        <v>0</v>
      </c>
      <c r="K92" s="186" t="s">
        <v>35</v>
      </c>
      <c r="L92" s="62"/>
      <c r="M92" s="191" t="s">
        <v>35</v>
      </c>
      <c r="N92" s="192" t="s">
        <v>50</v>
      </c>
      <c r="O92" s="43"/>
      <c r="P92" s="193">
        <f t="shared" si="1"/>
        <v>0</v>
      </c>
      <c r="Q92" s="193">
        <v>0</v>
      </c>
      <c r="R92" s="193">
        <f t="shared" si="2"/>
        <v>0</v>
      </c>
      <c r="S92" s="193">
        <v>0</v>
      </c>
      <c r="T92" s="194">
        <f t="shared" si="3"/>
        <v>0</v>
      </c>
      <c r="AR92" s="24" t="s">
        <v>87</v>
      </c>
      <c r="AT92" s="24" t="s">
        <v>147</v>
      </c>
      <c r="AU92" s="24" t="s">
        <v>87</v>
      </c>
      <c r="AY92" s="24" t="s">
        <v>146</v>
      </c>
      <c r="BE92" s="195">
        <f t="shared" si="4"/>
        <v>0</v>
      </c>
      <c r="BF92" s="195">
        <f t="shared" si="5"/>
        <v>0</v>
      </c>
      <c r="BG92" s="195">
        <f t="shared" si="6"/>
        <v>0</v>
      </c>
      <c r="BH92" s="195">
        <f t="shared" si="7"/>
        <v>0</v>
      </c>
      <c r="BI92" s="195">
        <f t="shared" si="8"/>
        <v>0</v>
      </c>
      <c r="BJ92" s="24" t="s">
        <v>87</v>
      </c>
      <c r="BK92" s="195">
        <f t="shared" si="9"/>
        <v>0</v>
      </c>
      <c r="BL92" s="24" t="s">
        <v>87</v>
      </c>
      <c r="BM92" s="24" t="s">
        <v>204</v>
      </c>
    </row>
    <row r="93" spans="2:65" s="1" customFormat="1" ht="25.5" customHeight="1">
      <c r="B93" s="42"/>
      <c r="C93" s="184" t="s">
        <v>10</v>
      </c>
      <c r="D93" s="184" t="s">
        <v>147</v>
      </c>
      <c r="E93" s="185" t="s">
        <v>1902</v>
      </c>
      <c r="F93" s="186" t="s">
        <v>1903</v>
      </c>
      <c r="G93" s="187" t="s">
        <v>641</v>
      </c>
      <c r="H93" s="188">
        <v>1</v>
      </c>
      <c r="I93" s="189"/>
      <c r="J93" s="190">
        <f t="shared" si="0"/>
        <v>0</v>
      </c>
      <c r="K93" s="186" t="s">
        <v>35</v>
      </c>
      <c r="L93" s="62"/>
      <c r="M93" s="191" t="s">
        <v>35</v>
      </c>
      <c r="N93" s="192" t="s">
        <v>50</v>
      </c>
      <c r="O93" s="43"/>
      <c r="P93" s="193">
        <f t="shared" si="1"/>
        <v>0</v>
      </c>
      <c r="Q93" s="193">
        <v>0</v>
      </c>
      <c r="R93" s="193">
        <f t="shared" si="2"/>
        <v>0</v>
      </c>
      <c r="S93" s="193">
        <v>0</v>
      </c>
      <c r="T93" s="194">
        <f t="shared" si="3"/>
        <v>0</v>
      </c>
      <c r="AR93" s="24" t="s">
        <v>87</v>
      </c>
      <c r="AT93" s="24" t="s">
        <v>147</v>
      </c>
      <c r="AU93" s="24" t="s">
        <v>87</v>
      </c>
      <c r="AY93" s="24" t="s">
        <v>146</v>
      </c>
      <c r="BE93" s="195">
        <f t="shared" si="4"/>
        <v>0</v>
      </c>
      <c r="BF93" s="195">
        <f t="shared" si="5"/>
        <v>0</v>
      </c>
      <c r="BG93" s="195">
        <f t="shared" si="6"/>
        <v>0</v>
      </c>
      <c r="BH93" s="195">
        <f t="shared" si="7"/>
        <v>0</v>
      </c>
      <c r="BI93" s="195">
        <f t="shared" si="8"/>
        <v>0</v>
      </c>
      <c r="BJ93" s="24" t="s">
        <v>87</v>
      </c>
      <c r="BK93" s="195">
        <f t="shared" si="9"/>
        <v>0</v>
      </c>
      <c r="BL93" s="24" t="s">
        <v>87</v>
      </c>
      <c r="BM93" s="24" t="s">
        <v>208</v>
      </c>
    </row>
    <row r="94" spans="2:65" s="1" customFormat="1" ht="25.5" customHeight="1">
      <c r="B94" s="42"/>
      <c r="C94" s="184" t="s">
        <v>177</v>
      </c>
      <c r="D94" s="184" t="s">
        <v>147</v>
      </c>
      <c r="E94" s="185" t="s">
        <v>1904</v>
      </c>
      <c r="F94" s="186" t="s">
        <v>1905</v>
      </c>
      <c r="G94" s="187" t="s">
        <v>641</v>
      </c>
      <c r="H94" s="188">
        <v>1</v>
      </c>
      <c r="I94" s="189"/>
      <c r="J94" s="190">
        <f t="shared" si="0"/>
        <v>0</v>
      </c>
      <c r="K94" s="186" t="s">
        <v>35</v>
      </c>
      <c r="L94" s="62"/>
      <c r="M94" s="191" t="s">
        <v>35</v>
      </c>
      <c r="N94" s="192" t="s">
        <v>50</v>
      </c>
      <c r="O94" s="43"/>
      <c r="P94" s="193">
        <f t="shared" si="1"/>
        <v>0</v>
      </c>
      <c r="Q94" s="193">
        <v>0</v>
      </c>
      <c r="R94" s="193">
        <f t="shared" si="2"/>
        <v>0</v>
      </c>
      <c r="S94" s="193">
        <v>0</v>
      </c>
      <c r="T94" s="194">
        <f t="shared" si="3"/>
        <v>0</v>
      </c>
      <c r="AR94" s="24" t="s">
        <v>87</v>
      </c>
      <c r="AT94" s="24" t="s">
        <v>147</v>
      </c>
      <c r="AU94" s="24" t="s">
        <v>87</v>
      </c>
      <c r="AY94" s="24" t="s">
        <v>146</v>
      </c>
      <c r="BE94" s="195">
        <f t="shared" si="4"/>
        <v>0</v>
      </c>
      <c r="BF94" s="195">
        <f t="shared" si="5"/>
        <v>0</v>
      </c>
      <c r="BG94" s="195">
        <f t="shared" si="6"/>
        <v>0</v>
      </c>
      <c r="BH94" s="195">
        <f t="shared" si="7"/>
        <v>0</v>
      </c>
      <c r="BI94" s="195">
        <f t="shared" si="8"/>
        <v>0</v>
      </c>
      <c r="BJ94" s="24" t="s">
        <v>87</v>
      </c>
      <c r="BK94" s="195">
        <f t="shared" si="9"/>
        <v>0</v>
      </c>
      <c r="BL94" s="24" t="s">
        <v>87</v>
      </c>
      <c r="BM94" s="24" t="s">
        <v>211</v>
      </c>
    </row>
    <row r="95" spans="2:65" s="1" customFormat="1" ht="38.25" customHeight="1">
      <c r="B95" s="42"/>
      <c r="C95" s="184" t="s">
        <v>214</v>
      </c>
      <c r="D95" s="184" t="s">
        <v>147</v>
      </c>
      <c r="E95" s="185" t="s">
        <v>1906</v>
      </c>
      <c r="F95" s="186" t="s">
        <v>1907</v>
      </c>
      <c r="G95" s="187" t="s">
        <v>641</v>
      </c>
      <c r="H95" s="188">
        <v>1</v>
      </c>
      <c r="I95" s="189"/>
      <c r="J95" s="190">
        <f t="shared" si="0"/>
        <v>0</v>
      </c>
      <c r="K95" s="186" t="s">
        <v>35</v>
      </c>
      <c r="L95" s="62"/>
      <c r="M95" s="191" t="s">
        <v>35</v>
      </c>
      <c r="N95" s="192" t="s">
        <v>50</v>
      </c>
      <c r="O95" s="43"/>
      <c r="P95" s="193">
        <f t="shared" si="1"/>
        <v>0</v>
      </c>
      <c r="Q95" s="193">
        <v>0</v>
      </c>
      <c r="R95" s="193">
        <f t="shared" si="2"/>
        <v>0</v>
      </c>
      <c r="S95" s="193">
        <v>0</v>
      </c>
      <c r="T95" s="194">
        <f t="shared" si="3"/>
        <v>0</v>
      </c>
      <c r="AR95" s="24" t="s">
        <v>87</v>
      </c>
      <c r="AT95" s="24" t="s">
        <v>147</v>
      </c>
      <c r="AU95" s="24" t="s">
        <v>87</v>
      </c>
      <c r="AY95" s="24" t="s">
        <v>146</v>
      </c>
      <c r="BE95" s="195">
        <f t="shared" si="4"/>
        <v>0</v>
      </c>
      <c r="BF95" s="195">
        <f t="shared" si="5"/>
        <v>0</v>
      </c>
      <c r="BG95" s="195">
        <f t="shared" si="6"/>
        <v>0</v>
      </c>
      <c r="BH95" s="195">
        <f t="shared" si="7"/>
        <v>0</v>
      </c>
      <c r="BI95" s="195">
        <f t="shared" si="8"/>
        <v>0</v>
      </c>
      <c r="BJ95" s="24" t="s">
        <v>87</v>
      </c>
      <c r="BK95" s="195">
        <f t="shared" si="9"/>
        <v>0</v>
      </c>
      <c r="BL95" s="24" t="s">
        <v>87</v>
      </c>
      <c r="BM95" s="24" t="s">
        <v>217</v>
      </c>
    </row>
    <row r="96" spans="2:65" s="1" customFormat="1" ht="25.5" customHeight="1">
      <c r="B96" s="42"/>
      <c r="C96" s="184" t="s">
        <v>183</v>
      </c>
      <c r="D96" s="184" t="s">
        <v>147</v>
      </c>
      <c r="E96" s="185" t="s">
        <v>1908</v>
      </c>
      <c r="F96" s="186" t="s">
        <v>1909</v>
      </c>
      <c r="G96" s="187" t="s">
        <v>641</v>
      </c>
      <c r="H96" s="188">
        <v>1</v>
      </c>
      <c r="I96" s="189"/>
      <c r="J96" s="190">
        <f t="shared" si="0"/>
        <v>0</v>
      </c>
      <c r="K96" s="186" t="s">
        <v>35</v>
      </c>
      <c r="L96" s="62"/>
      <c r="M96" s="191" t="s">
        <v>35</v>
      </c>
      <c r="N96" s="192" t="s">
        <v>50</v>
      </c>
      <c r="O96" s="43"/>
      <c r="P96" s="193">
        <f t="shared" si="1"/>
        <v>0</v>
      </c>
      <c r="Q96" s="193">
        <v>0</v>
      </c>
      <c r="R96" s="193">
        <f t="shared" si="2"/>
        <v>0</v>
      </c>
      <c r="S96" s="193">
        <v>0</v>
      </c>
      <c r="T96" s="194">
        <f t="shared" si="3"/>
        <v>0</v>
      </c>
      <c r="AR96" s="24" t="s">
        <v>87</v>
      </c>
      <c r="AT96" s="24" t="s">
        <v>147</v>
      </c>
      <c r="AU96" s="24" t="s">
        <v>87</v>
      </c>
      <c r="AY96" s="24" t="s">
        <v>146</v>
      </c>
      <c r="BE96" s="195">
        <f t="shared" si="4"/>
        <v>0</v>
      </c>
      <c r="BF96" s="195">
        <f t="shared" si="5"/>
        <v>0</v>
      </c>
      <c r="BG96" s="195">
        <f t="shared" si="6"/>
        <v>0</v>
      </c>
      <c r="BH96" s="195">
        <f t="shared" si="7"/>
        <v>0</v>
      </c>
      <c r="BI96" s="195">
        <f t="shared" si="8"/>
        <v>0</v>
      </c>
      <c r="BJ96" s="24" t="s">
        <v>87</v>
      </c>
      <c r="BK96" s="195">
        <f t="shared" si="9"/>
        <v>0</v>
      </c>
      <c r="BL96" s="24" t="s">
        <v>87</v>
      </c>
      <c r="BM96" s="24" t="s">
        <v>220</v>
      </c>
    </row>
    <row r="97" spans="2:65" s="1" customFormat="1" ht="25.5" customHeight="1">
      <c r="B97" s="42"/>
      <c r="C97" s="184" t="s">
        <v>221</v>
      </c>
      <c r="D97" s="184" t="s">
        <v>147</v>
      </c>
      <c r="E97" s="185" t="s">
        <v>1910</v>
      </c>
      <c r="F97" s="186" t="s">
        <v>1911</v>
      </c>
      <c r="G97" s="187" t="s">
        <v>641</v>
      </c>
      <c r="H97" s="188">
        <v>1</v>
      </c>
      <c r="I97" s="189"/>
      <c r="J97" s="190">
        <f t="shared" si="0"/>
        <v>0</v>
      </c>
      <c r="K97" s="186" t="s">
        <v>35</v>
      </c>
      <c r="L97" s="62"/>
      <c r="M97" s="191" t="s">
        <v>35</v>
      </c>
      <c r="N97" s="192" t="s">
        <v>50</v>
      </c>
      <c r="O97" s="43"/>
      <c r="P97" s="193">
        <f t="shared" si="1"/>
        <v>0</v>
      </c>
      <c r="Q97" s="193">
        <v>0</v>
      </c>
      <c r="R97" s="193">
        <f t="shared" si="2"/>
        <v>0</v>
      </c>
      <c r="S97" s="193">
        <v>0</v>
      </c>
      <c r="T97" s="194">
        <f t="shared" si="3"/>
        <v>0</v>
      </c>
      <c r="AR97" s="24" t="s">
        <v>87</v>
      </c>
      <c r="AT97" s="24" t="s">
        <v>147</v>
      </c>
      <c r="AU97" s="24" t="s">
        <v>87</v>
      </c>
      <c r="AY97" s="24" t="s">
        <v>146</v>
      </c>
      <c r="BE97" s="195">
        <f t="shared" si="4"/>
        <v>0</v>
      </c>
      <c r="BF97" s="195">
        <f t="shared" si="5"/>
        <v>0</v>
      </c>
      <c r="BG97" s="195">
        <f t="shared" si="6"/>
        <v>0</v>
      </c>
      <c r="BH97" s="195">
        <f t="shared" si="7"/>
        <v>0</v>
      </c>
      <c r="BI97" s="195">
        <f t="shared" si="8"/>
        <v>0</v>
      </c>
      <c r="BJ97" s="24" t="s">
        <v>87</v>
      </c>
      <c r="BK97" s="195">
        <f t="shared" si="9"/>
        <v>0</v>
      </c>
      <c r="BL97" s="24" t="s">
        <v>87</v>
      </c>
      <c r="BM97" s="24" t="s">
        <v>224</v>
      </c>
    </row>
    <row r="98" spans="2:65" s="1" customFormat="1" ht="38.25" customHeight="1">
      <c r="B98" s="42"/>
      <c r="C98" s="184" t="s">
        <v>186</v>
      </c>
      <c r="D98" s="184" t="s">
        <v>147</v>
      </c>
      <c r="E98" s="185" t="s">
        <v>1912</v>
      </c>
      <c r="F98" s="186" t="s">
        <v>1913</v>
      </c>
      <c r="G98" s="187" t="s">
        <v>641</v>
      </c>
      <c r="H98" s="188">
        <v>1</v>
      </c>
      <c r="I98" s="189"/>
      <c r="J98" s="190">
        <f t="shared" si="0"/>
        <v>0</v>
      </c>
      <c r="K98" s="186" t="s">
        <v>35</v>
      </c>
      <c r="L98" s="62"/>
      <c r="M98" s="191" t="s">
        <v>35</v>
      </c>
      <c r="N98" s="192" t="s">
        <v>50</v>
      </c>
      <c r="O98" s="43"/>
      <c r="P98" s="193">
        <f t="shared" si="1"/>
        <v>0</v>
      </c>
      <c r="Q98" s="193">
        <v>0</v>
      </c>
      <c r="R98" s="193">
        <f t="shared" si="2"/>
        <v>0</v>
      </c>
      <c r="S98" s="193">
        <v>0</v>
      </c>
      <c r="T98" s="194">
        <f t="shared" si="3"/>
        <v>0</v>
      </c>
      <c r="AR98" s="24" t="s">
        <v>87</v>
      </c>
      <c r="AT98" s="24" t="s">
        <v>147</v>
      </c>
      <c r="AU98" s="24" t="s">
        <v>87</v>
      </c>
      <c r="AY98" s="24" t="s">
        <v>146</v>
      </c>
      <c r="BE98" s="195">
        <f t="shared" si="4"/>
        <v>0</v>
      </c>
      <c r="BF98" s="195">
        <f t="shared" si="5"/>
        <v>0</v>
      </c>
      <c r="BG98" s="195">
        <f t="shared" si="6"/>
        <v>0</v>
      </c>
      <c r="BH98" s="195">
        <f t="shared" si="7"/>
        <v>0</v>
      </c>
      <c r="BI98" s="195">
        <f t="shared" si="8"/>
        <v>0</v>
      </c>
      <c r="BJ98" s="24" t="s">
        <v>87</v>
      </c>
      <c r="BK98" s="195">
        <f t="shared" si="9"/>
        <v>0</v>
      </c>
      <c r="BL98" s="24" t="s">
        <v>87</v>
      </c>
      <c r="BM98" s="24" t="s">
        <v>227</v>
      </c>
    </row>
    <row r="99" spans="2:65" s="1" customFormat="1" ht="25.5" customHeight="1">
      <c r="B99" s="42"/>
      <c r="C99" s="184" t="s">
        <v>9</v>
      </c>
      <c r="D99" s="184" t="s">
        <v>147</v>
      </c>
      <c r="E99" s="185" t="s">
        <v>1914</v>
      </c>
      <c r="F99" s="186" t="s">
        <v>1915</v>
      </c>
      <c r="G99" s="187" t="s">
        <v>641</v>
      </c>
      <c r="H99" s="188">
        <v>1</v>
      </c>
      <c r="I99" s="189"/>
      <c r="J99" s="190">
        <f t="shared" si="0"/>
        <v>0</v>
      </c>
      <c r="K99" s="186" t="s">
        <v>35</v>
      </c>
      <c r="L99" s="62"/>
      <c r="M99" s="191" t="s">
        <v>35</v>
      </c>
      <c r="N99" s="192" t="s">
        <v>50</v>
      </c>
      <c r="O99" s="43"/>
      <c r="P99" s="193">
        <f t="shared" si="1"/>
        <v>0</v>
      </c>
      <c r="Q99" s="193">
        <v>0</v>
      </c>
      <c r="R99" s="193">
        <f t="shared" si="2"/>
        <v>0</v>
      </c>
      <c r="S99" s="193">
        <v>0</v>
      </c>
      <c r="T99" s="194">
        <f t="shared" si="3"/>
        <v>0</v>
      </c>
      <c r="AR99" s="24" t="s">
        <v>87</v>
      </c>
      <c r="AT99" s="24" t="s">
        <v>147</v>
      </c>
      <c r="AU99" s="24" t="s">
        <v>87</v>
      </c>
      <c r="AY99" s="24" t="s">
        <v>146</v>
      </c>
      <c r="BE99" s="195">
        <f t="shared" si="4"/>
        <v>0</v>
      </c>
      <c r="BF99" s="195">
        <f t="shared" si="5"/>
        <v>0</v>
      </c>
      <c r="BG99" s="195">
        <f t="shared" si="6"/>
        <v>0</v>
      </c>
      <c r="BH99" s="195">
        <f t="shared" si="7"/>
        <v>0</v>
      </c>
      <c r="BI99" s="195">
        <f t="shared" si="8"/>
        <v>0</v>
      </c>
      <c r="BJ99" s="24" t="s">
        <v>87</v>
      </c>
      <c r="BK99" s="195">
        <f t="shared" si="9"/>
        <v>0</v>
      </c>
      <c r="BL99" s="24" t="s">
        <v>87</v>
      </c>
      <c r="BM99" s="24" t="s">
        <v>496</v>
      </c>
    </row>
    <row r="100" spans="2:65" s="1" customFormat="1" ht="25.5" customHeight="1">
      <c r="B100" s="42"/>
      <c r="C100" s="184" t="s">
        <v>192</v>
      </c>
      <c r="D100" s="184" t="s">
        <v>147</v>
      </c>
      <c r="E100" s="185" t="s">
        <v>1916</v>
      </c>
      <c r="F100" s="186" t="s">
        <v>1917</v>
      </c>
      <c r="G100" s="187" t="s">
        <v>641</v>
      </c>
      <c r="H100" s="188">
        <v>1</v>
      </c>
      <c r="I100" s="189"/>
      <c r="J100" s="190">
        <f t="shared" si="0"/>
        <v>0</v>
      </c>
      <c r="K100" s="186" t="s">
        <v>35</v>
      </c>
      <c r="L100" s="62"/>
      <c r="M100" s="191" t="s">
        <v>35</v>
      </c>
      <c r="N100" s="192" t="s">
        <v>50</v>
      </c>
      <c r="O100" s="43"/>
      <c r="P100" s="193">
        <f t="shared" si="1"/>
        <v>0</v>
      </c>
      <c r="Q100" s="193">
        <v>0</v>
      </c>
      <c r="R100" s="193">
        <f t="shared" si="2"/>
        <v>0</v>
      </c>
      <c r="S100" s="193">
        <v>0</v>
      </c>
      <c r="T100" s="194">
        <f t="shared" si="3"/>
        <v>0</v>
      </c>
      <c r="AR100" s="24" t="s">
        <v>87</v>
      </c>
      <c r="AT100" s="24" t="s">
        <v>147</v>
      </c>
      <c r="AU100" s="24" t="s">
        <v>87</v>
      </c>
      <c r="AY100" s="24" t="s">
        <v>146</v>
      </c>
      <c r="BE100" s="195">
        <f t="shared" si="4"/>
        <v>0</v>
      </c>
      <c r="BF100" s="195">
        <f t="shared" si="5"/>
        <v>0</v>
      </c>
      <c r="BG100" s="195">
        <f t="shared" si="6"/>
        <v>0</v>
      </c>
      <c r="BH100" s="195">
        <f t="shared" si="7"/>
        <v>0</v>
      </c>
      <c r="BI100" s="195">
        <f t="shared" si="8"/>
        <v>0</v>
      </c>
      <c r="BJ100" s="24" t="s">
        <v>87</v>
      </c>
      <c r="BK100" s="195">
        <f t="shared" si="9"/>
        <v>0</v>
      </c>
      <c r="BL100" s="24" t="s">
        <v>87</v>
      </c>
      <c r="BM100" s="24" t="s">
        <v>508</v>
      </c>
    </row>
    <row r="101" spans="2:65" s="1" customFormat="1" ht="51" customHeight="1">
      <c r="B101" s="42"/>
      <c r="C101" s="184" t="s">
        <v>401</v>
      </c>
      <c r="D101" s="184" t="s">
        <v>147</v>
      </c>
      <c r="E101" s="185" t="s">
        <v>1918</v>
      </c>
      <c r="F101" s="186" t="s">
        <v>1919</v>
      </c>
      <c r="G101" s="187" t="s">
        <v>641</v>
      </c>
      <c r="H101" s="188">
        <v>1</v>
      </c>
      <c r="I101" s="189"/>
      <c r="J101" s="190">
        <f t="shared" si="0"/>
        <v>0</v>
      </c>
      <c r="K101" s="186" t="s">
        <v>35</v>
      </c>
      <c r="L101" s="62"/>
      <c r="M101" s="191" t="s">
        <v>35</v>
      </c>
      <c r="N101" s="192" t="s">
        <v>50</v>
      </c>
      <c r="O101" s="43"/>
      <c r="P101" s="193">
        <f t="shared" si="1"/>
        <v>0</v>
      </c>
      <c r="Q101" s="193">
        <v>0</v>
      </c>
      <c r="R101" s="193">
        <f t="shared" si="2"/>
        <v>0</v>
      </c>
      <c r="S101" s="193">
        <v>0</v>
      </c>
      <c r="T101" s="194">
        <f t="shared" si="3"/>
        <v>0</v>
      </c>
      <c r="AR101" s="24" t="s">
        <v>87</v>
      </c>
      <c r="AT101" s="24" t="s">
        <v>147</v>
      </c>
      <c r="AU101" s="24" t="s">
        <v>87</v>
      </c>
      <c r="AY101" s="24" t="s">
        <v>146</v>
      </c>
      <c r="BE101" s="195">
        <f t="shared" si="4"/>
        <v>0</v>
      </c>
      <c r="BF101" s="195">
        <f t="shared" si="5"/>
        <v>0</v>
      </c>
      <c r="BG101" s="195">
        <f t="shared" si="6"/>
        <v>0</v>
      </c>
      <c r="BH101" s="195">
        <f t="shared" si="7"/>
        <v>0</v>
      </c>
      <c r="BI101" s="195">
        <f t="shared" si="8"/>
        <v>0</v>
      </c>
      <c r="BJ101" s="24" t="s">
        <v>87</v>
      </c>
      <c r="BK101" s="195">
        <f t="shared" si="9"/>
        <v>0</v>
      </c>
      <c r="BL101" s="24" t="s">
        <v>87</v>
      </c>
      <c r="BM101" s="24" t="s">
        <v>519</v>
      </c>
    </row>
    <row r="102" spans="2:65" s="1" customFormat="1" ht="51" customHeight="1">
      <c r="B102" s="42"/>
      <c r="C102" s="184" t="s">
        <v>195</v>
      </c>
      <c r="D102" s="184" t="s">
        <v>147</v>
      </c>
      <c r="E102" s="185" t="s">
        <v>1920</v>
      </c>
      <c r="F102" s="186" t="s">
        <v>1921</v>
      </c>
      <c r="G102" s="187" t="s">
        <v>641</v>
      </c>
      <c r="H102" s="188">
        <v>2</v>
      </c>
      <c r="I102" s="189"/>
      <c r="J102" s="190">
        <f t="shared" si="0"/>
        <v>0</v>
      </c>
      <c r="K102" s="186" t="s">
        <v>35</v>
      </c>
      <c r="L102" s="62"/>
      <c r="M102" s="191" t="s">
        <v>35</v>
      </c>
      <c r="N102" s="192" t="s">
        <v>50</v>
      </c>
      <c r="O102" s="43"/>
      <c r="P102" s="193">
        <f t="shared" si="1"/>
        <v>0</v>
      </c>
      <c r="Q102" s="193">
        <v>0</v>
      </c>
      <c r="R102" s="193">
        <f t="shared" si="2"/>
        <v>0</v>
      </c>
      <c r="S102" s="193">
        <v>0</v>
      </c>
      <c r="T102" s="194">
        <f t="shared" si="3"/>
        <v>0</v>
      </c>
      <c r="AR102" s="24" t="s">
        <v>87</v>
      </c>
      <c r="AT102" s="24" t="s">
        <v>147</v>
      </c>
      <c r="AU102" s="24" t="s">
        <v>87</v>
      </c>
      <c r="AY102" s="24" t="s">
        <v>146</v>
      </c>
      <c r="BE102" s="195">
        <f t="shared" si="4"/>
        <v>0</v>
      </c>
      <c r="BF102" s="195">
        <f t="shared" si="5"/>
        <v>0</v>
      </c>
      <c r="BG102" s="195">
        <f t="shared" si="6"/>
        <v>0</v>
      </c>
      <c r="BH102" s="195">
        <f t="shared" si="7"/>
        <v>0</v>
      </c>
      <c r="BI102" s="195">
        <f t="shared" si="8"/>
        <v>0</v>
      </c>
      <c r="BJ102" s="24" t="s">
        <v>87</v>
      </c>
      <c r="BK102" s="195">
        <f t="shared" si="9"/>
        <v>0</v>
      </c>
      <c r="BL102" s="24" t="s">
        <v>87</v>
      </c>
      <c r="BM102" s="24" t="s">
        <v>549</v>
      </c>
    </row>
    <row r="103" spans="2:65" s="1" customFormat="1" ht="63.75" customHeight="1">
      <c r="B103" s="42"/>
      <c r="C103" s="184" t="s">
        <v>413</v>
      </c>
      <c r="D103" s="184" t="s">
        <v>147</v>
      </c>
      <c r="E103" s="185" t="s">
        <v>1922</v>
      </c>
      <c r="F103" s="186" t="s">
        <v>1923</v>
      </c>
      <c r="G103" s="187" t="s">
        <v>641</v>
      </c>
      <c r="H103" s="188">
        <v>1</v>
      </c>
      <c r="I103" s="189"/>
      <c r="J103" s="190">
        <f t="shared" si="0"/>
        <v>0</v>
      </c>
      <c r="K103" s="186" t="s">
        <v>35</v>
      </c>
      <c r="L103" s="62"/>
      <c r="M103" s="191" t="s">
        <v>35</v>
      </c>
      <c r="N103" s="192" t="s">
        <v>50</v>
      </c>
      <c r="O103" s="43"/>
      <c r="P103" s="193">
        <f t="shared" si="1"/>
        <v>0</v>
      </c>
      <c r="Q103" s="193">
        <v>0</v>
      </c>
      <c r="R103" s="193">
        <f t="shared" si="2"/>
        <v>0</v>
      </c>
      <c r="S103" s="193">
        <v>0</v>
      </c>
      <c r="T103" s="194">
        <f t="shared" si="3"/>
        <v>0</v>
      </c>
      <c r="AR103" s="24" t="s">
        <v>87</v>
      </c>
      <c r="AT103" s="24" t="s">
        <v>147</v>
      </c>
      <c r="AU103" s="24" t="s">
        <v>87</v>
      </c>
      <c r="AY103" s="24" t="s">
        <v>146</v>
      </c>
      <c r="BE103" s="195">
        <f t="shared" si="4"/>
        <v>0</v>
      </c>
      <c r="BF103" s="195">
        <f t="shared" si="5"/>
        <v>0</v>
      </c>
      <c r="BG103" s="195">
        <f t="shared" si="6"/>
        <v>0</v>
      </c>
      <c r="BH103" s="195">
        <f t="shared" si="7"/>
        <v>0</v>
      </c>
      <c r="BI103" s="195">
        <f t="shared" si="8"/>
        <v>0</v>
      </c>
      <c r="BJ103" s="24" t="s">
        <v>87</v>
      </c>
      <c r="BK103" s="195">
        <f t="shared" si="9"/>
        <v>0</v>
      </c>
      <c r="BL103" s="24" t="s">
        <v>87</v>
      </c>
      <c r="BM103" s="24" t="s">
        <v>575</v>
      </c>
    </row>
    <row r="104" spans="2:65" s="1" customFormat="1" ht="89.25" customHeight="1">
      <c r="B104" s="42"/>
      <c r="C104" s="184" t="s">
        <v>201</v>
      </c>
      <c r="D104" s="184" t="s">
        <v>147</v>
      </c>
      <c r="E104" s="185" t="s">
        <v>1924</v>
      </c>
      <c r="F104" s="186" t="s">
        <v>1925</v>
      </c>
      <c r="G104" s="187" t="s">
        <v>641</v>
      </c>
      <c r="H104" s="188">
        <v>1</v>
      </c>
      <c r="I104" s="189"/>
      <c r="J104" s="190">
        <f t="shared" si="0"/>
        <v>0</v>
      </c>
      <c r="K104" s="186" t="s">
        <v>35</v>
      </c>
      <c r="L104" s="62"/>
      <c r="M104" s="191" t="s">
        <v>35</v>
      </c>
      <c r="N104" s="192" t="s">
        <v>50</v>
      </c>
      <c r="O104" s="43"/>
      <c r="P104" s="193">
        <f t="shared" si="1"/>
        <v>0</v>
      </c>
      <c r="Q104" s="193">
        <v>0</v>
      </c>
      <c r="R104" s="193">
        <f t="shared" si="2"/>
        <v>0</v>
      </c>
      <c r="S104" s="193">
        <v>0</v>
      </c>
      <c r="T104" s="194">
        <f t="shared" si="3"/>
        <v>0</v>
      </c>
      <c r="AR104" s="24" t="s">
        <v>87</v>
      </c>
      <c r="AT104" s="24" t="s">
        <v>147</v>
      </c>
      <c r="AU104" s="24" t="s">
        <v>87</v>
      </c>
      <c r="AY104" s="24" t="s">
        <v>146</v>
      </c>
      <c r="BE104" s="195">
        <f t="shared" si="4"/>
        <v>0</v>
      </c>
      <c r="BF104" s="195">
        <f t="shared" si="5"/>
        <v>0</v>
      </c>
      <c r="BG104" s="195">
        <f t="shared" si="6"/>
        <v>0</v>
      </c>
      <c r="BH104" s="195">
        <f t="shared" si="7"/>
        <v>0</v>
      </c>
      <c r="BI104" s="195">
        <f t="shared" si="8"/>
        <v>0</v>
      </c>
      <c r="BJ104" s="24" t="s">
        <v>87</v>
      </c>
      <c r="BK104" s="195">
        <f t="shared" si="9"/>
        <v>0</v>
      </c>
      <c r="BL104" s="24" t="s">
        <v>87</v>
      </c>
      <c r="BM104" s="24" t="s">
        <v>583</v>
      </c>
    </row>
    <row r="105" spans="2:65" s="1" customFormat="1" ht="25.5" customHeight="1">
      <c r="B105" s="42"/>
      <c r="C105" s="184" t="s">
        <v>422</v>
      </c>
      <c r="D105" s="184" t="s">
        <v>147</v>
      </c>
      <c r="E105" s="185" t="s">
        <v>1926</v>
      </c>
      <c r="F105" s="186" t="s">
        <v>1927</v>
      </c>
      <c r="G105" s="187" t="s">
        <v>641</v>
      </c>
      <c r="H105" s="188">
        <v>5</v>
      </c>
      <c r="I105" s="189"/>
      <c r="J105" s="190">
        <f t="shared" si="0"/>
        <v>0</v>
      </c>
      <c r="K105" s="186" t="s">
        <v>35</v>
      </c>
      <c r="L105" s="62"/>
      <c r="M105" s="191" t="s">
        <v>35</v>
      </c>
      <c r="N105" s="192" t="s">
        <v>50</v>
      </c>
      <c r="O105" s="43"/>
      <c r="P105" s="193">
        <f t="shared" si="1"/>
        <v>0</v>
      </c>
      <c r="Q105" s="193">
        <v>0</v>
      </c>
      <c r="R105" s="193">
        <f t="shared" si="2"/>
        <v>0</v>
      </c>
      <c r="S105" s="193">
        <v>0</v>
      </c>
      <c r="T105" s="194">
        <f t="shared" si="3"/>
        <v>0</v>
      </c>
      <c r="AR105" s="24" t="s">
        <v>87</v>
      </c>
      <c r="AT105" s="24" t="s">
        <v>147</v>
      </c>
      <c r="AU105" s="24" t="s">
        <v>87</v>
      </c>
      <c r="AY105" s="24" t="s">
        <v>146</v>
      </c>
      <c r="BE105" s="195">
        <f t="shared" si="4"/>
        <v>0</v>
      </c>
      <c r="BF105" s="195">
        <f t="shared" si="5"/>
        <v>0</v>
      </c>
      <c r="BG105" s="195">
        <f t="shared" si="6"/>
        <v>0</v>
      </c>
      <c r="BH105" s="195">
        <f t="shared" si="7"/>
        <v>0</v>
      </c>
      <c r="BI105" s="195">
        <f t="shared" si="8"/>
        <v>0</v>
      </c>
      <c r="BJ105" s="24" t="s">
        <v>87</v>
      </c>
      <c r="BK105" s="195">
        <f t="shared" si="9"/>
        <v>0</v>
      </c>
      <c r="BL105" s="24" t="s">
        <v>87</v>
      </c>
      <c r="BM105" s="24" t="s">
        <v>592</v>
      </c>
    </row>
    <row r="106" spans="2:65" s="1" customFormat="1" ht="38.25" customHeight="1">
      <c r="B106" s="42"/>
      <c r="C106" s="184" t="s">
        <v>204</v>
      </c>
      <c r="D106" s="184" t="s">
        <v>147</v>
      </c>
      <c r="E106" s="185" t="s">
        <v>1928</v>
      </c>
      <c r="F106" s="186" t="s">
        <v>1929</v>
      </c>
      <c r="G106" s="187" t="s">
        <v>641</v>
      </c>
      <c r="H106" s="188">
        <v>1</v>
      </c>
      <c r="I106" s="189"/>
      <c r="J106" s="190">
        <f t="shared" si="0"/>
        <v>0</v>
      </c>
      <c r="K106" s="186" t="s">
        <v>35</v>
      </c>
      <c r="L106" s="62"/>
      <c r="M106" s="191" t="s">
        <v>35</v>
      </c>
      <c r="N106" s="192" t="s">
        <v>50</v>
      </c>
      <c r="O106" s="43"/>
      <c r="P106" s="193">
        <f t="shared" si="1"/>
        <v>0</v>
      </c>
      <c r="Q106" s="193">
        <v>0</v>
      </c>
      <c r="R106" s="193">
        <f t="shared" si="2"/>
        <v>0</v>
      </c>
      <c r="S106" s="193">
        <v>0</v>
      </c>
      <c r="T106" s="194">
        <f t="shared" si="3"/>
        <v>0</v>
      </c>
      <c r="AR106" s="24" t="s">
        <v>87</v>
      </c>
      <c r="AT106" s="24" t="s">
        <v>147</v>
      </c>
      <c r="AU106" s="24" t="s">
        <v>87</v>
      </c>
      <c r="AY106" s="24" t="s">
        <v>146</v>
      </c>
      <c r="BE106" s="195">
        <f t="shared" si="4"/>
        <v>0</v>
      </c>
      <c r="BF106" s="195">
        <f t="shared" si="5"/>
        <v>0</v>
      </c>
      <c r="BG106" s="195">
        <f t="shared" si="6"/>
        <v>0</v>
      </c>
      <c r="BH106" s="195">
        <f t="shared" si="7"/>
        <v>0</v>
      </c>
      <c r="BI106" s="195">
        <f t="shared" si="8"/>
        <v>0</v>
      </c>
      <c r="BJ106" s="24" t="s">
        <v>87</v>
      </c>
      <c r="BK106" s="195">
        <f t="shared" si="9"/>
        <v>0</v>
      </c>
      <c r="BL106" s="24" t="s">
        <v>87</v>
      </c>
      <c r="BM106" s="24" t="s">
        <v>600</v>
      </c>
    </row>
    <row r="107" spans="2:65" s="1" customFormat="1" ht="38.25" customHeight="1">
      <c r="B107" s="42"/>
      <c r="C107" s="184" t="s">
        <v>430</v>
      </c>
      <c r="D107" s="184" t="s">
        <v>147</v>
      </c>
      <c r="E107" s="185" t="s">
        <v>1930</v>
      </c>
      <c r="F107" s="186" t="s">
        <v>1931</v>
      </c>
      <c r="G107" s="187" t="s">
        <v>641</v>
      </c>
      <c r="H107" s="188">
        <v>1</v>
      </c>
      <c r="I107" s="189"/>
      <c r="J107" s="190">
        <f t="shared" si="0"/>
        <v>0</v>
      </c>
      <c r="K107" s="186" t="s">
        <v>35</v>
      </c>
      <c r="L107" s="62"/>
      <c r="M107" s="191" t="s">
        <v>35</v>
      </c>
      <c r="N107" s="192" t="s">
        <v>50</v>
      </c>
      <c r="O107" s="43"/>
      <c r="P107" s="193">
        <f t="shared" si="1"/>
        <v>0</v>
      </c>
      <c r="Q107" s="193">
        <v>0</v>
      </c>
      <c r="R107" s="193">
        <f t="shared" si="2"/>
        <v>0</v>
      </c>
      <c r="S107" s="193">
        <v>0</v>
      </c>
      <c r="T107" s="194">
        <f t="shared" si="3"/>
        <v>0</v>
      </c>
      <c r="AR107" s="24" t="s">
        <v>87</v>
      </c>
      <c r="AT107" s="24" t="s">
        <v>147</v>
      </c>
      <c r="AU107" s="24" t="s">
        <v>87</v>
      </c>
      <c r="AY107" s="24" t="s">
        <v>146</v>
      </c>
      <c r="BE107" s="195">
        <f t="shared" si="4"/>
        <v>0</v>
      </c>
      <c r="BF107" s="195">
        <f t="shared" si="5"/>
        <v>0</v>
      </c>
      <c r="BG107" s="195">
        <f t="shared" si="6"/>
        <v>0</v>
      </c>
      <c r="BH107" s="195">
        <f t="shared" si="7"/>
        <v>0</v>
      </c>
      <c r="BI107" s="195">
        <f t="shared" si="8"/>
        <v>0</v>
      </c>
      <c r="BJ107" s="24" t="s">
        <v>87</v>
      </c>
      <c r="BK107" s="195">
        <f t="shared" si="9"/>
        <v>0</v>
      </c>
      <c r="BL107" s="24" t="s">
        <v>87</v>
      </c>
      <c r="BM107" s="24" t="s">
        <v>609</v>
      </c>
    </row>
    <row r="108" spans="2:65" s="1" customFormat="1" ht="38.25" customHeight="1">
      <c r="B108" s="42"/>
      <c r="C108" s="184" t="s">
        <v>208</v>
      </c>
      <c r="D108" s="184" t="s">
        <v>147</v>
      </c>
      <c r="E108" s="185" t="s">
        <v>1932</v>
      </c>
      <c r="F108" s="186" t="s">
        <v>1933</v>
      </c>
      <c r="G108" s="187" t="s">
        <v>641</v>
      </c>
      <c r="H108" s="188">
        <v>7</v>
      </c>
      <c r="I108" s="189"/>
      <c r="J108" s="190">
        <f t="shared" si="0"/>
        <v>0</v>
      </c>
      <c r="K108" s="186" t="s">
        <v>35</v>
      </c>
      <c r="L108" s="62"/>
      <c r="M108" s="191" t="s">
        <v>35</v>
      </c>
      <c r="N108" s="192" t="s">
        <v>50</v>
      </c>
      <c r="O108" s="43"/>
      <c r="P108" s="193">
        <f t="shared" si="1"/>
        <v>0</v>
      </c>
      <c r="Q108" s="193">
        <v>0</v>
      </c>
      <c r="R108" s="193">
        <f t="shared" si="2"/>
        <v>0</v>
      </c>
      <c r="S108" s="193">
        <v>0</v>
      </c>
      <c r="T108" s="194">
        <f t="shared" si="3"/>
        <v>0</v>
      </c>
      <c r="AR108" s="24" t="s">
        <v>87</v>
      </c>
      <c r="AT108" s="24" t="s">
        <v>147</v>
      </c>
      <c r="AU108" s="24" t="s">
        <v>87</v>
      </c>
      <c r="AY108" s="24" t="s">
        <v>146</v>
      </c>
      <c r="BE108" s="195">
        <f t="shared" si="4"/>
        <v>0</v>
      </c>
      <c r="BF108" s="195">
        <f t="shared" si="5"/>
        <v>0</v>
      </c>
      <c r="BG108" s="195">
        <f t="shared" si="6"/>
        <v>0</v>
      </c>
      <c r="BH108" s="195">
        <f t="shared" si="7"/>
        <v>0</v>
      </c>
      <c r="BI108" s="195">
        <f t="shared" si="8"/>
        <v>0</v>
      </c>
      <c r="BJ108" s="24" t="s">
        <v>87</v>
      </c>
      <c r="BK108" s="195">
        <f t="shared" si="9"/>
        <v>0</v>
      </c>
      <c r="BL108" s="24" t="s">
        <v>87</v>
      </c>
      <c r="BM108" s="24" t="s">
        <v>617</v>
      </c>
    </row>
    <row r="109" spans="2:65" s="1" customFormat="1" ht="38.25" customHeight="1">
      <c r="B109" s="42"/>
      <c r="C109" s="184" t="s">
        <v>438</v>
      </c>
      <c r="D109" s="184" t="s">
        <v>147</v>
      </c>
      <c r="E109" s="185" t="s">
        <v>1934</v>
      </c>
      <c r="F109" s="186" t="s">
        <v>1935</v>
      </c>
      <c r="G109" s="187" t="s">
        <v>641</v>
      </c>
      <c r="H109" s="188">
        <v>1</v>
      </c>
      <c r="I109" s="189"/>
      <c r="J109" s="190">
        <f t="shared" si="0"/>
        <v>0</v>
      </c>
      <c r="K109" s="186" t="s">
        <v>35</v>
      </c>
      <c r="L109" s="62"/>
      <c r="M109" s="191" t="s">
        <v>35</v>
      </c>
      <c r="N109" s="192" t="s">
        <v>50</v>
      </c>
      <c r="O109" s="43"/>
      <c r="P109" s="193">
        <f t="shared" si="1"/>
        <v>0</v>
      </c>
      <c r="Q109" s="193">
        <v>0</v>
      </c>
      <c r="R109" s="193">
        <f t="shared" si="2"/>
        <v>0</v>
      </c>
      <c r="S109" s="193">
        <v>0</v>
      </c>
      <c r="T109" s="194">
        <f t="shared" si="3"/>
        <v>0</v>
      </c>
      <c r="AR109" s="24" t="s">
        <v>87</v>
      </c>
      <c r="AT109" s="24" t="s">
        <v>147</v>
      </c>
      <c r="AU109" s="24" t="s">
        <v>87</v>
      </c>
      <c r="AY109" s="24" t="s">
        <v>146</v>
      </c>
      <c r="BE109" s="195">
        <f t="shared" si="4"/>
        <v>0</v>
      </c>
      <c r="BF109" s="195">
        <f t="shared" si="5"/>
        <v>0</v>
      </c>
      <c r="BG109" s="195">
        <f t="shared" si="6"/>
        <v>0</v>
      </c>
      <c r="BH109" s="195">
        <f t="shared" si="7"/>
        <v>0</v>
      </c>
      <c r="BI109" s="195">
        <f t="shared" si="8"/>
        <v>0</v>
      </c>
      <c r="BJ109" s="24" t="s">
        <v>87</v>
      </c>
      <c r="BK109" s="195">
        <f t="shared" si="9"/>
        <v>0</v>
      </c>
      <c r="BL109" s="24" t="s">
        <v>87</v>
      </c>
      <c r="BM109" s="24" t="s">
        <v>625</v>
      </c>
    </row>
    <row r="110" spans="2:65" s="1" customFormat="1" ht="51" customHeight="1">
      <c r="B110" s="42"/>
      <c r="C110" s="184" t="s">
        <v>211</v>
      </c>
      <c r="D110" s="184" t="s">
        <v>147</v>
      </c>
      <c r="E110" s="185" t="s">
        <v>1936</v>
      </c>
      <c r="F110" s="186" t="s">
        <v>1937</v>
      </c>
      <c r="G110" s="187" t="s">
        <v>641</v>
      </c>
      <c r="H110" s="188">
        <v>2</v>
      </c>
      <c r="I110" s="189"/>
      <c r="J110" s="190">
        <f t="shared" si="0"/>
        <v>0</v>
      </c>
      <c r="K110" s="186" t="s">
        <v>35</v>
      </c>
      <c r="L110" s="62"/>
      <c r="M110" s="191" t="s">
        <v>35</v>
      </c>
      <c r="N110" s="192" t="s">
        <v>50</v>
      </c>
      <c r="O110" s="43"/>
      <c r="P110" s="193">
        <f t="shared" si="1"/>
        <v>0</v>
      </c>
      <c r="Q110" s="193">
        <v>0</v>
      </c>
      <c r="R110" s="193">
        <f t="shared" si="2"/>
        <v>0</v>
      </c>
      <c r="S110" s="193">
        <v>0</v>
      </c>
      <c r="T110" s="194">
        <f t="shared" si="3"/>
        <v>0</v>
      </c>
      <c r="AR110" s="24" t="s">
        <v>87</v>
      </c>
      <c r="AT110" s="24" t="s">
        <v>147</v>
      </c>
      <c r="AU110" s="24" t="s">
        <v>87</v>
      </c>
      <c r="AY110" s="24" t="s">
        <v>146</v>
      </c>
      <c r="BE110" s="195">
        <f t="shared" si="4"/>
        <v>0</v>
      </c>
      <c r="BF110" s="195">
        <f t="shared" si="5"/>
        <v>0</v>
      </c>
      <c r="BG110" s="195">
        <f t="shared" si="6"/>
        <v>0</v>
      </c>
      <c r="BH110" s="195">
        <f t="shared" si="7"/>
        <v>0</v>
      </c>
      <c r="BI110" s="195">
        <f t="shared" si="8"/>
        <v>0</v>
      </c>
      <c r="BJ110" s="24" t="s">
        <v>87</v>
      </c>
      <c r="BK110" s="195">
        <f t="shared" si="9"/>
        <v>0</v>
      </c>
      <c r="BL110" s="24" t="s">
        <v>87</v>
      </c>
      <c r="BM110" s="24" t="s">
        <v>634</v>
      </c>
    </row>
    <row r="111" spans="2:65" s="1" customFormat="1" ht="25.5" customHeight="1">
      <c r="B111" s="42"/>
      <c r="C111" s="184" t="s">
        <v>451</v>
      </c>
      <c r="D111" s="184" t="s">
        <v>147</v>
      </c>
      <c r="E111" s="185" t="s">
        <v>1938</v>
      </c>
      <c r="F111" s="186" t="s">
        <v>1939</v>
      </c>
      <c r="G111" s="187" t="s">
        <v>641</v>
      </c>
      <c r="H111" s="188">
        <v>1</v>
      </c>
      <c r="I111" s="189"/>
      <c r="J111" s="190">
        <f t="shared" si="0"/>
        <v>0</v>
      </c>
      <c r="K111" s="186" t="s">
        <v>35</v>
      </c>
      <c r="L111" s="62"/>
      <c r="M111" s="191" t="s">
        <v>35</v>
      </c>
      <c r="N111" s="192" t="s">
        <v>50</v>
      </c>
      <c r="O111" s="43"/>
      <c r="P111" s="193">
        <f t="shared" si="1"/>
        <v>0</v>
      </c>
      <c r="Q111" s="193">
        <v>0</v>
      </c>
      <c r="R111" s="193">
        <f t="shared" si="2"/>
        <v>0</v>
      </c>
      <c r="S111" s="193">
        <v>0</v>
      </c>
      <c r="T111" s="194">
        <f t="shared" si="3"/>
        <v>0</v>
      </c>
      <c r="AR111" s="24" t="s">
        <v>87</v>
      </c>
      <c r="AT111" s="24" t="s">
        <v>147</v>
      </c>
      <c r="AU111" s="24" t="s">
        <v>87</v>
      </c>
      <c r="AY111" s="24" t="s">
        <v>146</v>
      </c>
      <c r="BE111" s="195">
        <f t="shared" si="4"/>
        <v>0</v>
      </c>
      <c r="BF111" s="195">
        <f t="shared" si="5"/>
        <v>0</v>
      </c>
      <c r="BG111" s="195">
        <f t="shared" si="6"/>
        <v>0</v>
      </c>
      <c r="BH111" s="195">
        <f t="shared" si="7"/>
        <v>0</v>
      </c>
      <c r="BI111" s="195">
        <f t="shared" si="8"/>
        <v>0</v>
      </c>
      <c r="BJ111" s="24" t="s">
        <v>87</v>
      </c>
      <c r="BK111" s="195">
        <f t="shared" si="9"/>
        <v>0</v>
      </c>
      <c r="BL111" s="24" t="s">
        <v>87</v>
      </c>
      <c r="BM111" s="24" t="s">
        <v>643</v>
      </c>
    </row>
    <row r="112" spans="2:65" s="1" customFormat="1" ht="16.5" customHeight="1">
      <c r="B112" s="42"/>
      <c r="C112" s="184" t="s">
        <v>217</v>
      </c>
      <c r="D112" s="184" t="s">
        <v>147</v>
      </c>
      <c r="E112" s="185" t="s">
        <v>1940</v>
      </c>
      <c r="F112" s="186" t="s">
        <v>1941</v>
      </c>
      <c r="G112" s="187" t="s">
        <v>1408</v>
      </c>
      <c r="H112" s="188">
        <v>1</v>
      </c>
      <c r="I112" s="189"/>
      <c r="J112" s="190">
        <f t="shared" si="0"/>
        <v>0</v>
      </c>
      <c r="K112" s="186" t="s">
        <v>35</v>
      </c>
      <c r="L112" s="62"/>
      <c r="M112" s="191" t="s">
        <v>35</v>
      </c>
      <c r="N112" s="196" t="s">
        <v>50</v>
      </c>
      <c r="O112" s="197"/>
      <c r="P112" s="198">
        <f t="shared" si="1"/>
        <v>0</v>
      </c>
      <c r="Q112" s="198">
        <v>0</v>
      </c>
      <c r="R112" s="198">
        <f t="shared" si="2"/>
        <v>0</v>
      </c>
      <c r="S112" s="198">
        <v>0</v>
      </c>
      <c r="T112" s="199">
        <f t="shared" si="3"/>
        <v>0</v>
      </c>
      <c r="AR112" s="24" t="s">
        <v>87</v>
      </c>
      <c r="AT112" s="24" t="s">
        <v>147</v>
      </c>
      <c r="AU112" s="24" t="s">
        <v>87</v>
      </c>
      <c r="AY112" s="24" t="s">
        <v>146</v>
      </c>
      <c r="BE112" s="195">
        <f t="shared" si="4"/>
        <v>0</v>
      </c>
      <c r="BF112" s="195">
        <f t="shared" si="5"/>
        <v>0</v>
      </c>
      <c r="BG112" s="195">
        <f t="shared" si="6"/>
        <v>0</v>
      </c>
      <c r="BH112" s="195">
        <f t="shared" si="7"/>
        <v>0</v>
      </c>
      <c r="BI112" s="195">
        <f t="shared" si="8"/>
        <v>0</v>
      </c>
      <c r="BJ112" s="24" t="s">
        <v>87</v>
      </c>
      <c r="BK112" s="195">
        <f t="shared" si="9"/>
        <v>0</v>
      </c>
      <c r="BL112" s="24" t="s">
        <v>87</v>
      </c>
      <c r="BM112" s="24" t="s">
        <v>651</v>
      </c>
    </row>
    <row r="113" spans="2:12" s="1" customFormat="1" ht="6.95" customHeight="1">
      <c r="B113" s="57"/>
      <c r="C113" s="58"/>
      <c r="D113" s="58"/>
      <c r="E113" s="58"/>
      <c r="F113" s="58"/>
      <c r="G113" s="58"/>
      <c r="H113" s="58"/>
      <c r="I113" s="140"/>
      <c r="J113" s="58"/>
      <c r="K113" s="58"/>
      <c r="L113" s="62"/>
    </row>
  </sheetData>
  <sheetProtection algorithmName="SHA-512" hashValue="GG1YMhEfIV3aBdaFF8utAtQl2IVv4wmn9Ls+G139OyP45AzTUVmw4sWoAQIDIpC6Q9R1cwOyNIIkMWbzIJFMBQ==" saltValue="r5xqCf0qHHQUX5VDRQMWzwmj/k6DuDQg7Tm0Gcy3MabEEXq5R5wB++5esTvT5PhwDcWjxV6ihQ/Epx/1PtTnYA==" spinCount="100000" sheet="1" objects="1" scenarios="1" formatColumns="0" formatRows="0" autoFilter="0"/>
  <autoFilter ref="C76:K112"/>
  <mergeCells count="10">
    <mergeCell ref="J51:J52"/>
    <mergeCell ref="E67:H67"/>
    <mergeCell ref="E69:H6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6"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19</vt:i4>
      </vt:variant>
    </vt:vector>
  </HeadingPairs>
  <TitlesOfParts>
    <vt:vector size="29" baseType="lpstr">
      <vt:lpstr>Rekapitulace stavby</vt:lpstr>
      <vt:lpstr>D0.00.000 - VRN - Vedlejš...</vt:lpstr>
      <vt:lpstr>D1.01.100 - Architektonic...</vt:lpstr>
      <vt:lpstr>D1.04.100 - ZTI - Zdravot...</vt:lpstr>
      <vt:lpstr>D1.04.200 - VZT - Vzducho...</vt:lpstr>
      <vt:lpstr>D1.04.300 - VYT - Vytápění</vt:lpstr>
      <vt:lpstr>D1.04.600 - PLYN - Plynov...</vt:lpstr>
      <vt:lpstr>D1.04.700 - EL - Silnopro...</vt:lpstr>
      <vt:lpstr>D2.06.100 - Technologie s...</vt:lpstr>
      <vt:lpstr>Pokyny pro vyplnění</vt:lpstr>
      <vt:lpstr>'D0.00.000 - VRN - Vedlejš...'!Názvy_tisku</vt:lpstr>
      <vt:lpstr>'D1.01.100 - Architektonic...'!Názvy_tisku</vt:lpstr>
      <vt:lpstr>'D1.04.100 - ZTI - Zdravot...'!Názvy_tisku</vt:lpstr>
      <vt:lpstr>'D1.04.200 - VZT - Vzducho...'!Názvy_tisku</vt:lpstr>
      <vt:lpstr>'D1.04.300 - VYT - Vytápění'!Názvy_tisku</vt:lpstr>
      <vt:lpstr>'D1.04.600 - PLYN - Plynov...'!Názvy_tisku</vt:lpstr>
      <vt:lpstr>'D1.04.700 - EL - Silnopro...'!Názvy_tisku</vt:lpstr>
      <vt:lpstr>'D2.06.100 - Technologie s...'!Názvy_tisku</vt:lpstr>
      <vt:lpstr>'Rekapitulace stavby'!Názvy_tisku</vt:lpstr>
      <vt:lpstr>'D0.00.000 - VRN - Vedlejš...'!Oblast_tisku</vt:lpstr>
      <vt:lpstr>'D1.01.100 - Architektonic...'!Oblast_tisku</vt:lpstr>
      <vt:lpstr>'D1.04.100 - ZTI - Zdravot...'!Oblast_tisku</vt:lpstr>
      <vt:lpstr>'D1.04.200 - VZT - Vzducho...'!Oblast_tisku</vt:lpstr>
      <vt:lpstr>'D1.04.300 - VYT - Vytápění'!Oblast_tisku</vt:lpstr>
      <vt:lpstr>'D1.04.600 - PLYN - Plynov...'!Oblast_tisku</vt:lpstr>
      <vt:lpstr>'D1.04.700 - EL - Silnopro...'!Oblast_tisku</vt:lpstr>
      <vt:lpstr>'D2.06.100 - Technologie s...'!Oblast_tisku</vt:lpstr>
      <vt:lpstr>'Pokyny pro vyplnění'!Oblast_tisku</vt:lpstr>
      <vt:lpstr>'Rekapitulace stavby'!Oblast_tisku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František Příhoda - STORING spol. s r.o.</dc:creator>
  <cp:lastModifiedBy>Ing. František Příhoda - STORING spol. s r.o.</cp:lastModifiedBy>
  <dcterms:created xsi:type="dcterms:W3CDTF">2018-01-30T18:25:32Z</dcterms:created>
  <dcterms:modified xsi:type="dcterms:W3CDTF">2018-01-30T18:26:49Z</dcterms:modified>
</cp:coreProperties>
</file>