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tabRatio="712" activeTab="1"/>
  </bookViews>
  <sheets>
    <sheet name="rekapitulace" sheetId="6" r:id="rId1"/>
    <sheet name="Úklid ploch zeleně a v.prostoru" sheetId="1" r:id="rId2"/>
    <sheet name="Pytlový sběr" sheetId="7" r:id="rId3"/>
    <sheet name="Nepravidelné úklidy" sheetId="8" r:id="rId4"/>
    <sheet name="kontejnery" sheetId="4" r:id="rId5"/>
    <sheet name="likvidace" sheetId="3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<sst xmlns="http://schemas.openxmlformats.org/spreadsheetml/2006/main" count="165" uniqueCount="99">
  <si>
    <t>Kč/m2</t>
  </si>
  <si>
    <t>celkem</t>
  </si>
  <si>
    <t>Pravidelné úklidy</t>
  </si>
  <si>
    <t>Ceník</t>
  </si>
  <si>
    <t>likvidace černých skládek</t>
  </si>
  <si>
    <t>Kč/t</t>
  </si>
  <si>
    <t>pytlový sběr</t>
  </si>
  <si>
    <t>Kč/m3</t>
  </si>
  <si>
    <t>kovy</t>
  </si>
  <si>
    <t>stavební odpad</t>
  </si>
  <si>
    <t>poznámka</t>
  </si>
  <si>
    <t>150104 kov</t>
  </si>
  <si>
    <t>150110 obaly obsahující nebezpečné látky</t>
  </si>
  <si>
    <t>160103 pneumatiky</t>
  </si>
  <si>
    <t>200111 textil</t>
  </si>
  <si>
    <t>200113 rozpouštědla</t>
  </si>
  <si>
    <t>200126 olej a tuk</t>
  </si>
  <si>
    <t>200127 barvy a lepidla</t>
  </si>
  <si>
    <t>200138 dřevo</t>
  </si>
  <si>
    <t>200201 biologicky rozložitelný odpad</t>
  </si>
  <si>
    <t>200301 SKO</t>
  </si>
  <si>
    <t>druh úklidu</t>
  </si>
  <si>
    <t>Nepravidelné úklidy</t>
  </si>
  <si>
    <t>Poznámka</t>
  </si>
  <si>
    <t>cena za 1m2 za úklid včetně odvozu bez likvidace</t>
  </si>
  <si>
    <t>Celkem</t>
  </si>
  <si>
    <t>Druh odpadu dle katalogu odpadů</t>
  </si>
  <si>
    <t>Tab.1</t>
  </si>
  <si>
    <t>Tab.2</t>
  </si>
  <si>
    <t>Kč/km</t>
  </si>
  <si>
    <t>*BRO - biologicky rozložitelný odpad</t>
  </si>
  <si>
    <t>BRO*</t>
  </si>
  <si>
    <t>směsný komunální odpad</t>
  </si>
  <si>
    <t>Kontejnery</t>
  </si>
  <si>
    <t>Likvidace</t>
  </si>
  <si>
    <t>200303 uliční smetky</t>
  </si>
  <si>
    <t>170103 směsi a frakce betonu, 170302 asfaltové směsi</t>
  </si>
  <si>
    <t>170504 zemina a kamení</t>
  </si>
  <si>
    <t>Přistavování kontejnerů o objemu 4-20 m3, dle požadavku objednatele</t>
  </si>
  <si>
    <t>pohotovostní úklid</t>
  </si>
  <si>
    <t>160402 odpad ze zábavní pyrotechniky</t>
  </si>
  <si>
    <t>Příloha č.2</t>
  </si>
  <si>
    <t>plošný úklid</t>
  </si>
  <si>
    <t>150101 papír/recyklovatelné</t>
  </si>
  <si>
    <t>150101 papír/nerecyklovatelné</t>
  </si>
  <si>
    <t>150102 plast/recyklovatelné</t>
  </si>
  <si>
    <t>150102 plast/nerecyklovatelné</t>
  </si>
  <si>
    <t>150107 sklo/recyklovatelné</t>
  </si>
  <si>
    <t>150107 sklo/nerecyklovatelné</t>
  </si>
  <si>
    <t>nebezpečný odpad</t>
  </si>
  <si>
    <t>Dětská hřiště út</t>
  </si>
  <si>
    <t>Plochy s vyhrabáním út</t>
  </si>
  <si>
    <t>Novoroční úklid</t>
  </si>
  <si>
    <t>Novoroční úklid DH a SH</t>
  </si>
  <si>
    <t>Předpokládané množství m2/ úklid</t>
  </si>
  <si>
    <t>Plošný úklid po</t>
  </si>
  <si>
    <t>Plošný úklid st</t>
  </si>
  <si>
    <t>Plošný úklid čt</t>
  </si>
  <si>
    <t>Plošný úklid ,pá</t>
  </si>
  <si>
    <t>objemný odpad</t>
  </si>
  <si>
    <t>cena za úklid odpadu včetně odvozu bez likvidace</t>
  </si>
  <si>
    <t>cena za úklid odpadu včetně vyhrabání odpadu do hloubky 8cm s uhrabáním a odvozem odpadu bez likvidace</t>
  </si>
  <si>
    <t>Cena za likvidaci nebo využití odpadu</t>
  </si>
  <si>
    <t>cena za manipulaci přístavení (vyložení a naložení včetně prostojů) a dopravu kontejnerů bez likvidace</t>
  </si>
  <si>
    <t>Předpokládaný počet opakování/2018</t>
  </si>
  <si>
    <t>Předpokládaný počet opakování/2019</t>
  </si>
  <si>
    <t>Předpokládaný počet opakování/2020</t>
  </si>
  <si>
    <t>Předpokládaný počet opakování/2021</t>
  </si>
  <si>
    <t>předpokládáné množství v tunách/2018</t>
  </si>
  <si>
    <t>předpokládáné množství v tunách/2019</t>
  </si>
  <si>
    <t>předpokládáné množství v tunách/2020</t>
  </si>
  <si>
    <t>předpokládáné množství v tunách/2021</t>
  </si>
  <si>
    <t>Předpokládané množství v tunách/2018</t>
  </si>
  <si>
    <t>Předpokládané množství v tunách/2019</t>
  </si>
  <si>
    <t>Předpokládané množství v tunách/2020</t>
  </si>
  <si>
    <t>Předpokládané množství v tunách/2021</t>
  </si>
  <si>
    <t>předpokládané množství v m2/2021</t>
  </si>
  <si>
    <t>Předpokládané množství odpadu za rok v tunách/2018</t>
  </si>
  <si>
    <t>Předpokládané množství m2/2018</t>
  </si>
  <si>
    <t>Předpokládané množství m2/2019</t>
  </si>
  <si>
    <t>Předpokládané množství m2/2020</t>
  </si>
  <si>
    <t>předpokládané množství m3/2018</t>
  </si>
  <si>
    <t>předpokládané množství m3/2019</t>
  </si>
  <si>
    <t>předpokládané množství m3/2020</t>
  </si>
  <si>
    <t>předpokládané množství m3/2021</t>
  </si>
  <si>
    <t>předpokládaný počet km/2018</t>
  </si>
  <si>
    <t>předpokládaný počet km/2019</t>
  </si>
  <si>
    <t>předpokládaný počet km/2020</t>
  </si>
  <si>
    <t>předpokládaný počet km/2021</t>
  </si>
  <si>
    <t>50</t>
  </si>
  <si>
    <t>200</t>
  </si>
  <si>
    <t>100</t>
  </si>
  <si>
    <t>500</t>
  </si>
  <si>
    <t>Pytlový sběr</t>
  </si>
  <si>
    <t>Úklid ploch zeleně a v. prostoru</t>
  </si>
  <si>
    <t>Předpokládané množství odpadu za rok v tunách/2019</t>
  </si>
  <si>
    <t>Předpokládané množství odpadu za rok v tunách/2020</t>
  </si>
  <si>
    <t>Předpokládané množství odpadu za rok v tunách/2021</t>
  </si>
  <si>
    <t>200307 objemný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</si>
</sst>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3" fillId="2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4" xfId="0" applyFill="1" applyBorder="1"/>
    <xf numFmtId="0" fontId="3" fillId="4" borderId="1" xfId="0" applyFont="1" applyFill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vertical="center" textRotation="90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44" fontId="0" fillId="0" borderId="0" xfId="20" applyFont="1"/>
    <xf numFmtId="44" fontId="3" fillId="2" borderId="1" xfId="20" applyFont="1" applyFill="1" applyBorder="1" applyAlignment="1">
      <alignment vertical="center"/>
    </xf>
    <xf numFmtId="44" fontId="0" fillId="0" borderId="1" xfId="20" applyFont="1" applyBorder="1" applyAlignment="1">
      <alignment horizontal="right"/>
    </xf>
    <xf numFmtId="44" fontId="0" fillId="0" borderId="0" xfId="20" applyFont="1" applyFill="1" applyBorder="1" applyAlignment="1">
      <alignment horizontal="right"/>
    </xf>
    <xf numFmtId="44" fontId="0" fillId="0" borderId="1" xfId="20" applyFont="1" applyFill="1" applyBorder="1" applyAlignment="1">
      <alignment horizontal="right"/>
    </xf>
    <xf numFmtId="44" fontId="0" fillId="0" borderId="0" xfId="20" applyFont="1" applyBorder="1"/>
    <xf numFmtId="44" fontId="0" fillId="4" borderId="1" xfId="20" applyFont="1" applyFill="1" applyBorder="1"/>
    <xf numFmtId="0" fontId="8" fillId="0" borderId="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4" fontId="4" fillId="0" borderId="0" xfId="2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44" fontId="3" fillId="6" borderId="5" xfId="20" applyFont="1" applyFill="1" applyBorder="1" applyAlignment="1">
      <alignment horizontal="right"/>
    </xf>
    <xf numFmtId="44" fontId="3" fillId="6" borderId="5" xfId="0" applyNumberFormat="1" applyFont="1" applyFill="1" applyBorder="1"/>
    <xf numFmtId="44" fontId="0" fillId="0" borderId="1" xfId="0" applyNumberFormat="1" applyBorder="1"/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0" fontId="5" fillId="0" borderId="1" xfId="0" applyFont="1" applyBorder="1"/>
    <xf numFmtId="44" fontId="5" fillId="0" borderId="1" xfId="2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top" wrapText="1"/>
    </xf>
    <xf numFmtId="0" fontId="10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44" fontId="11" fillId="6" borderId="5" xfId="20" applyFont="1" applyFill="1" applyBorder="1" applyAlignment="1">
      <alignment horizontal="center"/>
    </xf>
    <xf numFmtId="44" fontId="13" fillId="0" borderId="1" xfId="20" applyFont="1" applyBorder="1" applyAlignment="1">
      <alignment horizontal="right"/>
    </xf>
    <xf numFmtId="0" fontId="10" fillId="9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164" fontId="0" fillId="3" borderId="1" xfId="21" applyNumberFormat="1" applyFont="1" applyFill="1" applyBorder="1" applyAlignment="1" applyProtection="1">
      <alignment horizontal="right"/>
      <protection/>
    </xf>
    <xf numFmtId="44" fontId="0" fillId="0" borderId="1" xfId="20" applyFon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13" fillId="0" borderId="0" xfId="0" applyFont="1" applyFill="1" applyBorder="1"/>
    <xf numFmtId="44" fontId="13" fillId="0" borderId="1" xfId="2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wrapText="1"/>
    </xf>
    <xf numFmtId="0" fontId="7" fillId="0" borderId="0" xfId="0" applyFont="1"/>
    <xf numFmtId="0" fontId="10" fillId="3" borderId="6" xfId="0" applyFont="1" applyFill="1" applyBorder="1" applyAlignment="1">
      <alignment horizontal="left" wrapText="1"/>
    </xf>
    <xf numFmtId="164" fontId="13" fillId="3" borderId="1" xfId="21" applyNumberFormat="1" applyFont="1" applyFill="1" applyBorder="1" applyAlignment="1" applyProtection="1">
      <alignment horizontal="right"/>
      <protection/>
    </xf>
    <xf numFmtId="0" fontId="0" fillId="10" borderId="1" xfId="0" applyFill="1" applyBorder="1"/>
    <xf numFmtId="0" fontId="0" fillId="10" borderId="7" xfId="0" applyFill="1" applyBorder="1"/>
    <xf numFmtId="0" fontId="5" fillId="4" borderId="1" xfId="0" applyFont="1" applyFill="1" applyBorder="1"/>
    <xf numFmtId="0" fontId="8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wrapText="1"/>
    </xf>
    <xf numFmtId="49" fontId="13" fillId="3" borderId="1" xfId="21" applyNumberFormat="1" applyFont="1" applyFill="1" applyBorder="1" applyAlignment="1" applyProtection="1">
      <alignment horizontal="center"/>
      <protection/>
    </xf>
    <xf numFmtId="49" fontId="0" fillId="3" borderId="1" xfId="21" applyNumberFormat="1" applyFont="1" applyFill="1" applyBorder="1" applyAlignment="1" applyProtection="1">
      <alignment horizontal="center"/>
      <protection/>
    </xf>
    <xf numFmtId="0" fontId="0" fillId="3" borderId="1" xfId="0" applyFill="1" applyBorder="1"/>
    <xf numFmtId="0" fontId="0" fillId="10" borderId="8" xfId="0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7" borderId="1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right"/>
    </xf>
    <xf numFmtId="0" fontId="5" fillId="7" borderId="1" xfId="21" applyNumberFormat="1" applyFont="1" applyFill="1" applyBorder="1" applyAlignment="1">
      <alignment horizontal="right"/>
    </xf>
    <xf numFmtId="43" fontId="0" fillId="3" borderId="1" xfId="21" applyNumberFormat="1" applyFont="1" applyFill="1" applyBorder="1" applyAlignment="1" applyProtection="1">
      <alignment horizontal="right"/>
      <protection/>
    </xf>
    <xf numFmtId="43" fontId="0" fillId="3" borderId="7" xfId="21" applyNumberFormat="1" applyFont="1" applyFill="1" applyBorder="1" applyAlignment="1" applyProtection="1">
      <alignment horizontal="right"/>
      <protection/>
    </xf>
    <xf numFmtId="43" fontId="0" fillId="3" borderId="1" xfId="21" applyFont="1" applyFill="1" applyBorder="1" applyAlignment="1" applyProtection="1">
      <alignment horizontal="right"/>
      <protection/>
    </xf>
    <xf numFmtId="43" fontId="13" fillId="3" borderId="1" xfId="21" applyFont="1" applyFill="1" applyBorder="1" applyAlignment="1" applyProtection="1">
      <alignment horizontal="right"/>
      <protection/>
    </xf>
    <xf numFmtId="0" fontId="0" fillId="9" borderId="1" xfId="0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/>
    </xf>
    <xf numFmtId="0" fontId="6" fillId="0" borderId="0" xfId="0" applyFont="1" applyBorder="1"/>
    <xf numFmtId="164" fontId="0" fillId="3" borderId="7" xfId="21" applyNumberFormat="1" applyFont="1" applyFill="1" applyBorder="1" applyAlignment="1" applyProtection="1">
      <alignment horizontal="center" vertical="center"/>
      <protection/>
    </xf>
    <xf numFmtId="164" fontId="0" fillId="3" borderId="4" xfId="21" applyNumberFormat="1" applyFont="1" applyFill="1" applyBorder="1" applyAlignment="1" applyProtection="1">
      <alignment horizontal="center" vertical="center"/>
      <protection/>
    </xf>
    <xf numFmtId="164" fontId="0" fillId="3" borderId="6" xfId="21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44" fontId="0" fillId="0" borderId="7" xfId="20" applyFont="1" applyBorder="1" applyAlignment="1">
      <alignment horizontal="center" vertical="center"/>
    </xf>
    <xf numFmtId="44" fontId="0" fillId="0" borderId="4" xfId="20" applyFont="1" applyBorder="1" applyAlignment="1">
      <alignment horizontal="center" vertical="center"/>
    </xf>
    <xf numFmtId="44" fontId="0" fillId="0" borderId="6" xfId="2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textRotation="90"/>
    </xf>
    <xf numFmtId="0" fontId="3" fillId="4" borderId="6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44" fontId="5" fillId="0" borderId="1" xfId="20" applyFont="1" applyBorder="1" applyAlignment="1">
      <alignment horizontal="center" vertical="center"/>
    </xf>
    <xf numFmtId="0" fontId="5" fillId="7" borderId="8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 textRotation="90"/>
    </xf>
    <xf numFmtId="0" fontId="3" fillId="5" borderId="4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D7" sqref="D7"/>
    </sheetView>
  </sheetViews>
  <sheetFormatPr defaultColWidth="9.140625" defaultRowHeight="15"/>
  <cols>
    <col min="2" max="2" width="28.00390625" style="0" customWidth="1"/>
    <col min="3" max="3" width="12.140625" style="0" customWidth="1"/>
    <col min="4" max="4" width="18.7109375" style="0" customWidth="1"/>
  </cols>
  <sheetData>
    <row r="1" spans="1:4" ht="26.25">
      <c r="A1" s="71" t="s">
        <v>3</v>
      </c>
      <c r="B1" s="15"/>
      <c r="C1" s="15"/>
      <c r="D1" s="15" t="s">
        <v>41</v>
      </c>
    </row>
    <row r="3" spans="2:4" ht="18" customHeight="1">
      <c r="B3" s="17" t="s">
        <v>94</v>
      </c>
      <c r="C3" s="1"/>
      <c r="D3" s="44">
        <f>SUM('Úklid ploch zeleně a v.prostoru'!I16)</f>
        <v>0</v>
      </c>
    </row>
    <row r="4" spans="2:4" ht="18" customHeight="1">
      <c r="B4" s="17" t="s">
        <v>93</v>
      </c>
      <c r="C4" s="1"/>
      <c r="D4" s="44">
        <f>SUM('Pytlový sběr'!H8)</f>
        <v>0</v>
      </c>
    </row>
    <row r="5" spans="2:4" ht="18" customHeight="1">
      <c r="B5" s="17" t="s">
        <v>22</v>
      </c>
      <c r="C5" s="1"/>
      <c r="D5" s="44">
        <f>SUM('Nepravidelné úklidy'!H8+'Nepravidelné úklidy'!H15)</f>
        <v>0</v>
      </c>
    </row>
    <row r="6" spans="2:4" ht="18" customHeight="1">
      <c r="B6" s="17" t="s">
        <v>33</v>
      </c>
      <c r="C6" s="1"/>
      <c r="D6" s="44">
        <f>SUM(kontejnery!L11)</f>
        <v>0</v>
      </c>
    </row>
    <row r="7" spans="2:4" ht="18" customHeight="1">
      <c r="B7" s="17" t="s">
        <v>34</v>
      </c>
      <c r="C7" s="1"/>
      <c r="D7" s="44">
        <f>SUM(likvidace!H27)</f>
        <v>0</v>
      </c>
    </row>
    <row r="8" ht="18" customHeight="1" thickBot="1"/>
    <row r="9" ht="18" customHeight="1" thickBot="1">
      <c r="D9" s="43">
        <f>SUM(D3:D7)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 topLeftCell="A1">
      <selection activeCell="A1" sqref="A1:J5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22.00390625" style="0" customWidth="1"/>
    <col min="4" max="4" width="11.8515625" style="25" customWidth="1"/>
    <col min="5" max="8" width="18.28125" style="0" customWidth="1"/>
    <col min="9" max="9" width="19.8515625" style="0" customWidth="1"/>
    <col min="10" max="10" width="30.57421875" style="0" customWidth="1"/>
    <col min="12" max="12" width="11.57421875" style="0" customWidth="1"/>
  </cols>
  <sheetData>
    <row r="1" spans="1:10" ht="15">
      <c r="A1" s="2"/>
      <c r="B1" s="2"/>
      <c r="C1" s="2"/>
      <c r="D1" s="30"/>
      <c r="E1" s="2"/>
      <c r="F1" s="2"/>
      <c r="G1" s="2"/>
      <c r="H1" s="2"/>
      <c r="I1" s="2"/>
      <c r="J1" s="2"/>
    </row>
    <row r="2" spans="1:10" ht="26.25">
      <c r="A2" s="102" t="s">
        <v>3</v>
      </c>
      <c r="B2" s="102"/>
      <c r="C2" s="2"/>
      <c r="D2" s="30"/>
      <c r="E2" s="2"/>
      <c r="F2" s="2"/>
      <c r="G2" s="2"/>
      <c r="H2" s="2"/>
      <c r="I2" s="96" t="s">
        <v>41</v>
      </c>
      <c r="J2" s="2"/>
    </row>
    <row r="3" spans="1:10" ht="15">
      <c r="A3" s="2"/>
      <c r="B3" s="2"/>
      <c r="C3" s="2"/>
      <c r="D3" s="30"/>
      <c r="E3" s="2"/>
      <c r="F3" s="2"/>
      <c r="G3" s="2"/>
      <c r="H3" s="2"/>
      <c r="I3" s="2"/>
      <c r="J3" s="2"/>
    </row>
    <row r="4" spans="1:10" ht="21">
      <c r="A4" s="97" t="s">
        <v>2</v>
      </c>
      <c r="B4" s="97"/>
      <c r="C4" s="98"/>
      <c r="D4" s="30"/>
      <c r="E4" s="2"/>
      <c r="F4" s="2"/>
      <c r="G4" s="2"/>
      <c r="H4" s="2"/>
      <c r="I4" s="2"/>
      <c r="J4" s="2"/>
    </row>
    <row r="5" spans="1:10" ht="21">
      <c r="A5" s="97"/>
      <c r="B5" s="97"/>
      <c r="C5" s="98"/>
      <c r="D5" s="30"/>
      <c r="E5" s="2"/>
      <c r="F5" s="2"/>
      <c r="G5" s="2"/>
      <c r="H5" s="2"/>
      <c r="I5" s="2"/>
      <c r="J5" s="2"/>
    </row>
    <row r="6" ht="15">
      <c r="A6" s="45" t="s">
        <v>27</v>
      </c>
    </row>
    <row r="7" spans="1:10" ht="30" customHeight="1">
      <c r="A7" s="2"/>
      <c r="B7" s="9"/>
      <c r="C7" s="64" t="s">
        <v>54</v>
      </c>
      <c r="D7" s="26" t="s">
        <v>0</v>
      </c>
      <c r="E7" s="46" t="s">
        <v>64</v>
      </c>
      <c r="F7" s="46" t="s">
        <v>65</v>
      </c>
      <c r="G7" s="46" t="s">
        <v>66</v>
      </c>
      <c r="H7" s="46" t="s">
        <v>67</v>
      </c>
      <c r="I7" s="26" t="s">
        <v>25</v>
      </c>
      <c r="J7" s="8" t="s">
        <v>23</v>
      </c>
    </row>
    <row r="8" spans="1:10" ht="35.25" customHeight="1">
      <c r="A8" s="103" t="s">
        <v>21</v>
      </c>
      <c r="B8" s="74" t="s">
        <v>55</v>
      </c>
      <c r="C8" s="90">
        <v>158589</v>
      </c>
      <c r="D8" s="105">
        <v>0</v>
      </c>
      <c r="E8" s="99">
        <v>21</v>
      </c>
      <c r="F8" s="99">
        <v>52</v>
      </c>
      <c r="G8" s="99">
        <v>52</v>
      </c>
      <c r="H8" s="99">
        <v>13</v>
      </c>
      <c r="I8" s="66">
        <f>SUM(C8*D8*(E8+F8+G8+H8))</f>
        <v>0</v>
      </c>
      <c r="J8" s="70" t="s">
        <v>60</v>
      </c>
    </row>
    <row r="9" spans="1:10" ht="35.25" customHeight="1">
      <c r="A9" s="104"/>
      <c r="B9" s="75" t="s">
        <v>56</v>
      </c>
      <c r="C9" s="91">
        <v>155276</v>
      </c>
      <c r="D9" s="106"/>
      <c r="E9" s="100"/>
      <c r="F9" s="100"/>
      <c r="G9" s="100"/>
      <c r="H9" s="100"/>
      <c r="I9" s="66">
        <f>SUM(C9*D8*(E8+F8+G8+H8))</f>
        <v>0</v>
      </c>
      <c r="J9" s="70" t="s">
        <v>60</v>
      </c>
    </row>
    <row r="10" spans="1:10" ht="35.25" customHeight="1">
      <c r="A10" s="104"/>
      <c r="B10" s="75" t="s">
        <v>57</v>
      </c>
      <c r="C10" s="91">
        <v>163082</v>
      </c>
      <c r="D10" s="106"/>
      <c r="E10" s="100"/>
      <c r="F10" s="100"/>
      <c r="G10" s="100"/>
      <c r="H10" s="100"/>
      <c r="I10" s="66">
        <f>SUM(C10*D8*(E8+F8+G8+H8))</f>
        <v>0</v>
      </c>
      <c r="J10" s="70" t="s">
        <v>60</v>
      </c>
    </row>
    <row r="11" spans="1:10" ht="35.25" customHeight="1">
      <c r="A11" s="104"/>
      <c r="B11" s="75" t="s">
        <v>58</v>
      </c>
      <c r="C11" s="91">
        <v>142768</v>
      </c>
      <c r="D11" s="106"/>
      <c r="E11" s="100"/>
      <c r="F11" s="100"/>
      <c r="G11" s="100"/>
      <c r="H11" s="100"/>
      <c r="I11" s="66">
        <f>SUM(C11*D8*(E8+F8+G8+H8))</f>
        <v>0</v>
      </c>
      <c r="J11" s="70" t="s">
        <v>60</v>
      </c>
    </row>
    <row r="12" spans="1:10" ht="36.75" customHeight="1">
      <c r="A12" s="104"/>
      <c r="B12" s="74" t="s">
        <v>50</v>
      </c>
      <c r="C12" s="92">
        <v>39054</v>
      </c>
      <c r="D12" s="107"/>
      <c r="E12" s="100"/>
      <c r="F12" s="100"/>
      <c r="G12" s="100"/>
      <c r="H12" s="100"/>
      <c r="I12" s="66">
        <f>SUM(C12*D8*(E8+F8+G8+H8))</f>
        <v>0</v>
      </c>
      <c r="J12" s="70" t="s">
        <v>60</v>
      </c>
    </row>
    <row r="13" spans="1:10" ht="35.25" customHeight="1">
      <c r="A13" s="104"/>
      <c r="B13" s="74" t="s">
        <v>51</v>
      </c>
      <c r="C13" s="93">
        <v>6326</v>
      </c>
      <c r="D13" s="62">
        <v>0</v>
      </c>
      <c r="E13" s="101"/>
      <c r="F13" s="101"/>
      <c r="G13" s="101"/>
      <c r="H13" s="101"/>
      <c r="I13" s="66">
        <f>SUM(C13*D13*(E8+F8+G8+H8))</f>
        <v>0</v>
      </c>
      <c r="J13" s="72" t="s">
        <v>61</v>
      </c>
    </row>
    <row r="14" spans="1:10" ht="25.5" customHeight="1">
      <c r="A14" s="104"/>
      <c r="B14" s="74" t="s">
        <v>52</v>
      </c>
      <c r="C14" s="93">
        <v>250146</v>
      </c>
      <c r="D14" s="62">
        <v>0</v>
      </c>
      <c r="E14" s="81">
        <v>0</v>
      </c>
      <c r="F14" s="73">
        <v>1</v>
      </c>
      <c r="G14" s="73">
        <v>1</v>
      </c>
      <c r="H14" s="73">
        <v>1</v>
      </c>
      <c r="I14" s="66">
        <f>SUM(C14*D14*(F14+G14+H14))</f>
        <v>0</v>
      </c>
      <c r="J14" s="70" t="s">
        <v>60</v>
      </c>
    </row>
    <row r="15" spans="1:10" ht="27" customHeight="1" thickBot="1">
      <c r="A15" s="104"/>
      <c r="B15" s="74" t="s">
        <v>53</v>
      </c>
      <c r="C15" s="92">
        <v>34903</v>
      </c>
      <c r="D15" s="27">
        <v>0</v>
      </c>
      <c r="E15" s="82">
        <v>0</v>
      </c>
      <c r="F15" s="65">
        <v>1</v>
      </c>
      <c r="G15" s="65">
        <v>1</v>
      </c>
      <c r="H15" s="65">
        <v>1</v>
      </c>
      <c r="I15" s="66">
        <f>SUM(C15*D15*(F15+G15+H15))</f>
        <v>0</v>
      </c>
      <c r="J15" s="70" t="s">
        <v>60</v>
      </c>
    </row>
    <row r="16" spans="1:10" ht="27.75" customHeight="1" thickBot="1">
      <c r="A16" s="13"/>
      <c r="B16" s="68"/>
      <c r="C16" s="39"/>
      <c r="D16" s="28"/>
      <c r="E16" s="4"/>
      <c r="F16" s="4"/>
      <c r="G16" s="4"/>
      <c r="H16" s="4"/>
      <c r="I16" s="42">
        <f>SUM(I8:I15)</f>
        <v>0</v>
      </c>
      <c r="J16" s="40"/>
    </row>
    <row r="17" spans="1:9" s="20" customFormat="1" ht="28.5" customHeight="1">
      <c r="A17" s="13"/>
      <c r="B17" s="4"/>
      <c r="C17" s="10"/>
      <c r="D17" s="28"/>
      <c r="E17" s="10"/>
      <c r="F17" s="10"/>
      <c r="G17" s="10"/>
      <c r="H17" s="10"/>
      <c r="I17" s="14"/>
    </row>
    <row r="18" spans="1:8" ht="18.75" customHeight="1">
      <c r="A18" s="13"/>
      <c r="B18" s="4"/>
      <c r="C18" s="2"/>
      <c r="D18" s="30"/>
      <c r="E18" s="2"/>
      <c r="F18" s="2"/>
      <c r="G18" s="2"/>
      <c r="H18" s="2"/>
    </row>
  </sheetData>
  <mergeCells count="7">
    <mergeCell ref="G8:G13"/>
    <mergeCell ref="H8:H13"/>
    <mergeCell ref="A2:B2"/>
    <mergeCell ref="A8:A15"/>
    <mergeCell ref="D8:D12"/>
    <mergeCell ref="E8:E13"/>
    <mergeCell ref="F8:F13"/>
  </mergeCells>
  <printOptions gridLines="1"/>
  <pageMargins left="0.1968503937007874" right="0.1968503937007874" top="0.1968503937007874" bottom="0.1968503937007874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C7" sqref="C7"/>
    </sheetView>
  </sheetViews>
  <sheetFormatPr defaultColWidth="9.140625" defaultRowHeight="15"/>
  <cols>
    <col min="1" max="1" width="9.140625" style="0" customWidth="1"/>
    <col min="2" max="2" width="12.28125" style="0" customWidth="1"/>
    <col min="3" max="3" width="13.00390625" style="0" customWidth="1"/>
    <col min="4" max="4" width="12.7109375" style="0" customWidth="1"/>
    <col min="5" max="5" width="12.8515625" style="0" customWidth="1"/>
    <col min="6" max="6" width="13.140625" style="0" customWidth="1"/>
    <col min="7" max="7" width="12.421875" style="0" customWidth="1"/>
    <col min="8" max="8" width="18.421875" style="0" customWidth="1"/>
    <col min="9" max="9" width="23.140625" style="0" customWidth="1"/>
  </cols>
  <sheetData>
    <row r="1" spans="2:9" ht="26.25">
      <c r="B1" s="71" t="s">
        <v>3</v>
      </c>
      <c r="I1" s="15" t="s">
        <v>41</v>
      </c>
    </row>
    <row r="2" spans="2:9" ht="19.5" customHeight="1">
      <c r="B2" s="71"/>
      <c r="I2" s="15"/>
    </row>
    <row r="3" spans="1:9" ht="24" customHeight="1">
      <c r="A3" s="86" t="s">
        <v>2</v>
      </c>
      <c r="B3" s="71"/>
      <c r="I3" s="15"/>
    </row>
    <row r="4" spans="2:9" ht="19.5" customHeight="1">
      <c r="B4" s="71"/>
      <c r="I4" s="15"/>
    </row>
    <row r="5" spans="1:9" ht="21.75" customHeight="1">
      <c r="A5" s="45" t="s">
        <v>28</v>
      </c>
      <c r="B5" s="4"/>
      <c r="C5" s="35"/>
      <c r="D5" s="35"/>
      <c r="E5" s="10"/>
      <c r="F5" s="10"/>
      <c r="G5" s="10"/>
      <c r="H5" s="10"/>
      <c r="I5" s="77"/>
    </row>
    <row r="6" spans="1:9" ht="37.5" customHeight="1">
      <c r="A6" s="13"/>
      <c r="B6" s="4"/>
      <c r="C6" s="47" t="s">
        <v>68</v>
      </c>
      <c r="D6" s="47" t="s">
        <v>69</v>
      </c>
      <c r="E6" s="47" t="s">
        <v>70</v>
      </c>
      <c r="F6" s="47" t="s">
        <v>71</v>
      </c>
      <c r="G6" s="26" t="s">
        <v>5</v>
      </c>
      <c r="H6" s="47" t="s">
        <v>25</v>
      </c>
      <c r="I6" s="79" t="s">
        <v>23</v>
      </c>
    </row>
    <row r="7" spans="1:9" ht="59.25" thickBot="1">
      <c r="A7" s="21" t="s">
        <v>21</v>
      </c>
      <c r="B7" s="84" t="s">
        <v>6</v>
      </c>
      <c r="C7" s="83">
        <v>30</v>
      </c>
      <c r="D7" s="12">
        <v>52</v>
      </c>
      <c r="E7" s="12">
        <v>52</v>
      </c>
      <c r="F7" s="12">
        <v>20</v>
      </c>
      <c r="G7" s="29">
        <v>0</v>
      </c>
      <c r="H7" s="44">
        <f>SUM((C7+D7+E7+F7)*G7)</f>
        <v>0</v>
      </c>
      <c r="I7" s="80" t="s">
        <v>60</v>
      </c>
    </row>
    <row r="8" spans="1:9" ht="15.75" thickBot="1">
      <c r="A8" s="38"/>
      <c r="B8" s="4"/>
      <c r="C8" s="4"/>
      <c r="D8" s="28"/>
      <c r="E8" s="10"/>
      <c r="F8" s="10"/>
      <c r="G8" s="10"/>
      <c r="H8" s="42">
        <f>SUM(H7)</f>
        <v>0</v>
      </c>
      <c r="I8" s="14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 topLeftCell="A1">
      <selection activeCell="D16" sqref="D16"/>
    </sheetView>
  </sheetViews>
  <sheetFormatPr defaultColWidth="9.140625" defaultRowHeight="15"/>
  <cols>
    <col min="2" max="2" width="17.421875" style="0" customWidth="1"/>
    <col min="3" max="5" width="15.140625" style="0" customWidth="1"/>
    <col min="6" max="6" width="15.28125" style="0" customWidth="1"/>
    <col min="7" max="7" width="14.57421875" style="0" customWidth="1"/>
    <col min="8" max="8" width="17.28125" style="0" customWidth="1"/>
    <col min="9" max="9" width="22.28125" style="0" customWidth="1"/>
  </cols>
  <sheetData>
    <row r="2" spans="2:9" ht="26.25">
      <c r="B2" s="71" t="s">
        <v>3</v>
      </c>
      <c r="I2" s="15" t="s">
        <v>41</v>
      </c>
    </row>
    <row r="4" spans="1:9" ht="15">
      <c r="A4" s="45" t="s">
        <v>27</v>
      </c>
      <c r="B4" s="4"/>
      <c r="C4" s="4"/>
      <c r="D4" s="4"/>
      <c r="E4" s="4"/>
      <c r="G4" s="25"/>
      <c r="H4" s="25"/>
      <c r="I4" s="32"/>
    </row>
    <row r="5" spans="1:9" ht="45">
      <c r="A5" s="3"/>
      <c r="B5" s="2"/>
      <c r="C5" s="16" t="s">
        <v>72</v>
      </c>
      <c r="D5" s="16" t="s">
        <v>73</v>
      </c>
      <c r="E5" s="16" t="s">
        <v>74</v>
      </c>
      <c r="F5" s="16" t="s">
        <v>75</v>
      </c>
      <c r="G5" s="31" t="s">
        <v>5</v>
      </c>
      <c r="H5" s="31" t="s">
        <v>25</v>
      </c>
      <c r="I5" s="17" t="s">
        <v>23</v>
      </c>
    </row>
    <row r="6" spans="1:9" ht="33" customHeight="1">
      <c r="A6" s="108" t="s">
        <v>21</v>
      </c>
      <c r="B6" s="6" t="s">
        <v>6</v>
      </c>
      <c r="C6" s="94">
        <v>25</v>
      </c>
      <c r="D6" s="94">
        <v>30</v>
      </c>
      <c r="E6" s="94">
        <v>30</v>
      </c>
      <c r="F6" s="94">
        <v>10</v>
      </c>
      <c r="G6" s="27">
        <v>0</v>
      </c>
      <c r="H6" s="27">
        <f>SUM((C6+D6+E6+F6)*G6)</f>
        <v>0</v>
      </c>
      <c r="I6" s="63" t="s">
        <v>60</v>
      </c>
    </row>
    <row r="7" spans="1:9" ht="30.75" thickBot="1">
      <c r="A7" s="109"/>
      <c r="B7" s="5" t="s">
        <v>4</v>
      </c>
      <c r="C7" s="95">
        <v>60</v>
      </c>
      <c r="D7" s="95">
        <v>100</v>
      </c>
      <c r="E7" s="95">
        <v>100</v>
      </c>
      <c r="F7" s="95">
        <v>20</v>
      </c>
      <c r="G7" s="69">
        <v>0</v>
      </c>
      <c r="H7" s="27">
        <f>SUM((C7+D7+E7+F7)*G7)</f>
        <v>0</v>
      </c>
      <c r="I7" s="63" t="s">
        <v>60</v>
      </c>
    </row>
    <row r="8" spans="1:9" ht="15.75" thickBot="1">
      <c r="A8" s="78"/>
      <c r="B8" s="36"/>
      <c r="C8" s="36"/>
      <c r="D8" s="36"/>
      <c r="E8" s="36"/>
      <c r="F8" s="36"/>
      <c r="G8" s="37"/>
      <c r="H8" s="42">
        <f>SUM(H6:H7)</f>
        <v>0</v>
      </c>
      <c r="I8" s="36"/>
    </row>
    <row r="9" spans="1:9" ht="15">
      <c r="A9" s="78"/>
      <c r="B9" s="4"/>
      <c r="C9" s="4"/>
      <c r="D9" s="4"/>
      <c r="E9" s="4"/>
      <c r="F9" s="10"/>
      <c r="G9" s="28"/>
      <c r="H9" s="28"/>
      <c r="I9" s="14"/>
    </row>
    <row r="10" spans="1:9" ht="15">
      <c r="A10" s="78"/>
      <c r="B10" s="4"/>
      <c r="C10" s="4"/>
      <c r="D10" s="4"/>
      <c r="E10" s="4"/>
      <c r="F10" s="10"/>
      <c r="G10" s="28"/>
      <c r="H10" s="28"/>
      <c r="I10" s="14"/>
    </row>
    <row r="11" spans="1:8" ht="15">
      <c r="A11" s="45" t="s">
        <v>28</v>
      </c>
      <c r="G11" s="25"/>
      <c r="H11" s="25"/>
    </row>
    <row r="12" spans="1:9" ht="45">
      <c r="A12" s="110"/>
      <c r="B12" s="111"/>
      <c r="C12" s="16" t="s">
        <v>78</v>
      </c>
      <c r="D12" s="16" t="s">
        <v>79</v>
      </c>
      <c r="E12" s="16" t="s">
        <v>80</v>
      </c>
      <c r="F12" s="16" t="s">
        <v>76</v>
      </c>
      <c r="G12" s="31" t="s">
        <v>0</v>
      </c>
      <c r="H12" s="31" t="s">
        <v>25</v>
      </c>
      <c r="I12" s="18" t="s">
        <v>23</v>
      </c>
    </row>
    <row r="13" spans="1:9" ht="35.25" customHeight="1">
      <c r="A13" s="112" t="s">
        <v>21</v>
      </c>
      <c r="B13" s="11" t="s">
        <v>42</v>
      </c>
      <c r="C13" s="94">
        <v>1650000</v>
      </c>
      <c r="D13" s="94">
        <v>3000000</v>
      </c>
      <c r="E13" s="94">
        <v>3000000</v>
      </c>
      <c r="F13" s="94">
        <v>500000</v>
      </c>
      <c r="G13" s="27">
        <v>0</v>
      </c>
      <c r="H13" s="27">
        <f>SUM((C13+D13+E13+F13)*G13)</f>
        <v>0</v>
      </c>
      <c r="I13" s="63" t="s">
        <v>24</v>
      </c>
    </row>
    <row r="14" spans="1:9" ht="37.5" customHeight="1" thickBot="1">
      <c r="A14" s="112"/>
      <c r="B14" s="11" t="s">
        <v>39</v>
      </c>
      <c r="C14" s="95">
        <v>100000</v>
      </c>
      <c r="D14" s="95">
        <v>200000</v>
      </c>
      <c r="E14" s="95">
        <v>200000</v>
      </c>
      <c r="F14" s="94">
        <v>30000</v>
      </c>
      <c r="G14" s="27">
        <v>0</v>
      </c>
      <c r="H14" s="27">
        <f>SUM((C14+D14+E14+F14)*G14)</f>
        <v>0</v>
      </c>
      <c r="I14" s="63" t="s">
        <v>24</v>
      </c>
    </row>
    <row r="15" spans="7:8" ht="15.75" thickBot="1">
      <c r="G15" s="25"/>
      <c r="H15" s="42">
        <f>SUM(H13:H14)</f>
        <v>0</v>
      </c>
    </row>
  </sheetData>
  <mergeCells count="3">
    <mergeCell ref="A6:A7"/>
    <mergeCell ref="A12:B12"/>
    <mergeCell ref="A13:A14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 topLeftCell="A1">
      <selection activeCell="C12" sqref="C12"/>
    </sheetView>
  </sheetViews>
  <sheetFormatPr defaultColWidth="9.140625" defaultRowHeight="15" customHeight="1"/>
  <cols>
    <col min="1" max="1" width="29.421875" style="0" customWidth="1"/>
    <col min="2" max="3" width="12.421875" style="0" customWidth="1"/>
    <col min="4" max="4" width="12.7109375" style="0" customWidth="1"/>
    <col min="5" max="5" width="12.421875" style="0" customWidth="1"/>
    <col min="6" max="8" width="14.8515625" style="0" customWidth="1"/>
    <col min="9" max="9" width="14.140625" style="0" customWidth="1"/>
    <col min="10" max="10" width="10.00390625" style="0" customWidth="1"/>
    <col min="11" max="11" width="10.140625" style="0" customWidth="1"/>
    <col min="12" max="12" width="15.28125" style="0" customWidth="1"/>
    <col min="13" max="13" width="30.421875" style="0" customWidth="1"/>
    <col min="14" max="14" width="35.421875" style="0" customWidth="1"/>
    <col min="15" max="15" width="41.57421875" style="0" customWidth="1"/>
  </cols>
  <sheetData>
    <row r="1" spans="1:12" ht="41.25" customHeight="1">
      <c r="A1" s="71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 t="s">
        <v>41</v>
      </c>
    </row>
    <row r="2" spans="1:12" ht="27.75" customHeight="1">
      <c r="A2" s="7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" customHeight="1">
      <c r="A3" s="15" t="s">
        <v>27</v>
      </c>
    </row>
    <row r="4" spans="1:13" ht="43.5" customHeight="1">
      <c r="A4" s="56"/>
      <c r="B4" s="58" t="s">
        <v>81</v>
      </c>
      <c r="C4" s="58" t="s">
        <v>82</v>
      </c>
      <c r="D4" s="58" t="s">
        <v>83</v>
      </c>
      <c r="E4" s="58" t="s">
        <v>84</v>
      </c>
      <c r="F4" s="58" t="s">
        <v>85</v>
      </c>
      <c r="G4" s="58" t="s">
        <v>86</v>
      </c>
      <c r="H4" s="58" t="s">
        <v>87</v>
      </c>
      <c r="I4" s="58" t="s">
        <v>88</v>
      </c>
      <c r="J4" s="57" t="s">
        <v>7</v>
      </c>
      <c r="K4" s="57" t="s">
        <v>29</v>
      </c>
      <c r="L4" s="57" t="s">
        <v>1</v>
      </c>
      <c r="M4" s="19" t="s">
        <v>10</v>
      </c>
    </row>
    <row r="5" spans="1:13" ht="35.25" customHeight="1">
      <c r="A5" s="76" t="s">
        <v>49</v>
      </c>
      <c r="B5" s="87">
        <v>4</v>
      </c>
      <c r="C5" s="87">
        <v>4</v>
      </c>
      <c r="D5" s="87">
        <v>4</v>
      </c>
      <c r="E5" s="87">
        <v>4</v>
      </c>
      <c r="F5" s="88">
        <v>100</v>
      </c>
      <c r="G5" s="88">
        <v>100</v>
      </c>
      <c r="H5" s="88">
        <v>100</v>
      </c>
      <c r="I5" s="88" t="s">
        <v>89</v>
      </c>
      <c r="J5" s="113">
        <v>0</v>
      </c>
      <c r="K5" s="113">
        <v>0</v>
      </c>
      <c r="L5" s="49">
        <f>SUM(((B5+C5+D5+E5)*J5)+((F5+G5+H5+I5)*K5))</f>
        <v>0</v>
      </c>
      <c r="M5" s="52" t="s">
        <v>63</v>
      </c>
    </row>
    <row r="6" spans="1:13" ht="35.25" customHeight="1">
      <c r="A6" s="76" t="s">
        <v>59</v>
      </c>
      <c r="B6" s="87">
        <v>250</v>
      </c>
      <c r="C6" s="87">
        <v>300</v>
      </c>
      <c r="D6" s="87">
        <v>300</v>
      </c>
      <c r="E6" s="87">
        <v>100</v>
      </c>
      <c r="F6" s="88">
        <v>1000</v>
      </c>
      <c r="G6" s="88">
        <v>1000</v>
      </c>
      <c r="H6" s="88">
        <v>1000</v>
      </c>
      <c r="I6" s="88" t="s">
        <v>90</v>
      </c>
      <c r="J6" s="113"/>
      <c r="K6" s="113"/>
      <c r="L6" s="49">
        <f>SUM(((B6+C6+D6+E6)*J5)+((F6+G6+H6+I6)*K5))</f>
        <v>0</v>
      </c>
      <c r="M6" s="52" t="s">
        <v>63</v>
      </c>
    </row>
    <row r="7" spans="1:13" ht="33.75" customHeight="1">
      <c r="A7" s="51" t="s">
        <v>31</v>
      </c>
      <c r="B7" s="87">
        <v>340</v>
      </c>
      <c r="C7" s="87">
        <v>400</v>
      </c>
      <c r="D7" s="87">
        <v>400</v>
      </c>
      <c r="E7" s="87">
        <v>100</v>
      </c>
      <c r="F7" s="89">
        <v>1000</v>
      </c>
      <c r="G7" s="89">
        <v>1000</v>
      </c>
      <c r="H7" s="89">
        <v>1000</v>
      </c>
      <c r="I7" s="89" t="s">
        <v>90</v>
      </c>
      <c r="J7" s="113"/>
      <c r="K7" s="113"/>
      <c r="L7" s="49">
        <f>SUM(((B7+C7+D7+E7)*J5)+((F7+G7+H7+I7)*K5))</f>
        <v>0</v>
      </c>
      <c r="M7" s="52" t="s">
        <v>63</v>
      </c>
    </row>
    <row r="8" spans="1:13" ht="33.75" customHeight="1">
      <c r="A8" s="51" t="s">
        <v>8</v>
      </c>
      <c r="B8" s="87">
        <v>4</v>
      </c>
      <c r="C8" s="87">
        <v>4</v>
      </c>
      <c r="D8" s="87">
        <v>4</v>
      </c>
      <c r="E8" s="87">
        <v>4</v>
      </c>
      <c r="F8" s="89">
        <v>100</v>
      </c>
      <c r="G8" s="89">
        <v>100</v>
      </c>
      <c r="H8" s="89">
        <v>100</v>
      </c>
      <c r="I8" s="89" t="s">
        <v>89</v>
      </c>
      <c r="J8" s="113"/>
      <c r="K8" s="113"/>
      <c r="L8" s="49">
        <f>SUM(((B8+C8+D8+E8)*J5)+((F8+G8+H8+I8)*K5))</f>
        <v>0</v>
      </c>
      <c r="M8" s="52" t="s">
        <v>63</v>
      </c>
    </row>
    <row r="9" spans="1:13" ht="33.75" customHeight="1">
      <c r="A9" s="51" t="s">
        <v>9</v>
      </c>
      <c r="B9" s="87">
        <v>40</v>
      </c>
      <c r="C9" s="87">
        <v>48</v>
      </c>
      <c r="D9" s="87">
        <v>48</v>
      </c>
      <c r="E9" s="87">
        <v>8</v>
      </c>
      <c r="F9" s="89">
        <v>500</v>
      </c>
      <c r="G9" s="89">
        <v>500</v>
      </c>
      <c r="H9" s="89">
        <v>500</v>
      </c>
      <c r="I9" s="89" t="s">
        <v>91</v>
      </c>
      <c r="J9" s="113"/>
      <c r="K9" s="113"/>
      <c r="L9" s="49">
        <f>SUM(((B9+C9+D9+E9)*J5)+((F9+G9+H9+I9)*K5))</f>
        <v>0</v>
      </c>
      <c r="M9" s="52" t="s">
        <v>63</v>
      </c>
    </row>
    <row r="10" spans="1:13" ht="35.25" customHeight="1" thickBot="1">
      <c r="A10" s="51" t="s">
        <v>32</v>
      </c>
      <c r="B10" s="87">
        <v>250</v>
      </c>
      <c r="C10" s="87">
        <v>300</v>
      </c>
      <c r="D10" s="87">
        <v>300</v>
      </c>
      <c r="E10" s="87">
        <v>60</v>
      </c>
      <c r="F10" s="89">
        <v>2000</v>
      </c>
      <c r="G10" s="89">
        <v>2000</v>
      </c>
      <c r="H10" s="89">
        <v>2000</v>
      </c>
      <c r="I10" s="89" t="s">
        <v>92</v>
      </c>
      <c r="J10" s="113"/>
      <c r="K10" s="113"/>
      <c r="L10" s="49">
        <f>SUM(((B10+C10+D10+E10)*J5)+((F10+G10+H10+I10)*K5))</f>
        <v>0</v>
      </c>
      <c r="M10" s="52" t="s">
        <v>63</v>
      </c>
    </row>
    <row r="11" spans="1:13" ht="21" customHeight="1" thickBot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1">
        <f>SUM(L5:L10)</f>
        <v>0</v>
      </c>
      <c r="M11" s="41"/>
    </row>
    <row r="12" spans="1:12" ht="21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20.1" customHeight="1">
      <c r="A13" s="114" t="s">
        <v>30</v>
      </c>
      <c r="B13" s="115"/>
      <c r="C13" s="115"/>
      <c r="D13" s="115"/>
      <c r="E13" s="115"/>
      <c r="F13" s="55"/>
      <c r="G13" s="55"/>
      <c r="H13" s="55"/>
      <c r="I13" s="55"/>
      <c r="J13" s="55"/>
      <c r="K13" s="55"/>
      <c r="L13" s="55"/>
    </row>
    <row r="14" spans="1:12" ht="1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8" ht="15" customHeight="1">
      <c r="A15" s="114" t="s">
        <v>38</v>
      </c>
      <c r="B15" s="115"/>
      <c r="C15" s="115"/>
      <c r="D15" s="115"/>
      <c r="E15" s="115"/>
      <c r="F15" s="67"/>
      <c r="G15" s="67"/>
      <c r="H15" s="67"/>
    </row>
    <row r="17" ht="14.25" customHeight="1"/>
    <row r="19" ht="15" customHeight="1">
      <c r="M19" s="34"/>
    </row>
    <row r="20" ht="15" customHeight="1">
      <c r="M20" s="33"/>
    </row>
    <row r="21" ht="15" customHeight="1">
      <c r="M21" s="33"/>
    </row>
    <row r="22" ht="15" customHeight="1">
      <c r="M22" s="33"/>
    </row>
    <row r="23" ht="15" customHeight="1">
      <c r="M23" s="33"/>
    </row>
    <row r="24" ht="15" customHeight="1">
      <c r="M24" s="33"/>
    </row>
    <row r="25" ht="15" customHeight="1">
      <c r="M25" s="33"/>
    </row>
  </sheetData>
  <mergeCells count="4">
    <mergeCell ref="K5:K10"/>
    <mergeCell ref="A13:E13"/>
    <mergeCell ref="A15:E15"/>
    <mergeCell ref="J5:J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zoomScale="85" zoomScaleNormal="85" workbookViewId="0" topLeftCell="A4">
      <selection activeCell="C27" sqref="C27"/>
    </sheetView>
  </sheetViews>
  <sheetFormatPr defaultColWidth="9.140625" defaultRowHeight="15"/>
  <cols>
    <col min="1" max="1" width="3.28125" style="0" customWidth="1"/>
    <col min="2" max="2" width="56.421875" style="0" customWidth="1"/>
    <col min="3" max="3" width="16.7109375" style="0" customWidth="1"/>
    <col min="4" max="4" width="16.28125" style="0" customWidth="1"/>
    <col min="5" max="5" width="16.00390625" style="0" customWidth="1"/>
    <col min="6" max="6" width="16.140625" style="0" customWidth="1"/>
    <col min="7" max="7" width="12.00390625" style="0" customWidth="1"/>
    <col min="8" max="8" width="16.28125" style="0" customWidth="1"/>
    <col min="9" max="9" width="27.140625" style="0" customWidth="1"/>
  </cols>
  <sheetData>
    <row r="2" spans="2:8" ht="26.25">
      <c r="B2" s="71" t="s">
        <v>3</v>
      </c>
      <c r="C2" s="15"/>
      <c r="D2" s="15"/>
      <c r="E2" s="15"/>
      <c r="F2" s="15"/>
      <c r="G2" s="15"/>
      <c r="H2" s="15" t="s">
        <v>41</v>
      </c>
    </row>
    <row r="3" spans="2:8" ht="26.25">
      <c r="B3" s="71"/>
      <c r="C3" s="15"/>
      <c r="D3" s="15"/>
      <c r="E3" s="15"/>
      <c r="F3" s="15"/>
      <c r="G3" s="15"/>
      <c r="H3" s="15"/>
    </row>
    <row r="5" spans="1:9" ht="36" customHeight="1">
      <c r="A5" s="7"/>
      <c r="B5" s="22" t="s">
        <v>26</v>
      </c>
      <c r="C5" s="85" t="s">
        <v>77</v>
      </c>
      <c r="D5" s="85" t="s">
        <v>95</v>
      </c>
      <c r="E5" s="85" t="s">
        <v>96</v>
      </c>
      <c r="F5" s="85" t="s">
        <v>97</v>
      </c>
      <c r="G5" s="23" t="s">
        <v>5</v>
      </c>
      <c r="H5" s="23" t="s">
        <v>25</v>
      </c>
      <c r="I5" s="22" t="s">
        <v>23</v>
      </c>
    </row>
    <row r="6" spans="1:9" ht="15">
      <c r="A6" s="116"/>
      <c r="B6" s="48" t="s">
        <v>43</v>
      </c>
      <c r="C6" s="54">
        <v>1</v>
      </c>
      <c r="D6" s="54">
        <v>1</v>
      </c>
      <c r="E6" s="54">
        <v>1</v>
      </c>
      <c r="F6" s="54">
        <v>0.5</v>
      </c>
      <c r="G6" s="49"/>
      <c r="H6" s="49">
        <f>SUM((C6+D6+E6+F6)*G6)</f>
        <v>0</v>
      </c>
      <c r="I6" s="53" t="s">
        <v>62</v>
      </c>
    </row>
    <row r="7" spans="1:9" ht="15">
      <c r="A7" s="117"/>
      <c r="B7" s="48" t="s">
        <v>44</v>
      </c>
      <c r="C7" s="54">
        <v>1</v>
      </c>
      <c r="D7" s="54">
        <v>1</v>
      </c>
      <c r="E7" s="54">
        <v>1</v>
      </c>
      <c r="F7" s="54">
        <v>0.5</v>
      </c>
      <c r="G7" s="49"/>
      <c r="H7" s="49">
        <f aca="true" t="shared" si="0" ref="H7:H26">SUM((C7+D7+E7+F7)*G7)</f>
        <v>0</v>
      </c>
      <c r="I7" s="53" t="s">
        <v>62</v>
      </c>
    </row>
    <row r="8" spans="1:9" ht="15">
      <c r="A8" s="117"/>
      <c r="B8" s="48" t="s">
        <v>45</v>
      </c>
      <c r="C8" s="54">
        <v>2</v>
      </c>
      <c r="D8" s="54">
        <v>2</v>
      </c>
      <c r="E8" s="54">
        <v>2</v>
      </c>
      <c r="F8" s="54">
        <v>1</v>
      </c>
      <c r="G8" s="49"/>
      <c r="H8" s="49">
        <f t="shared" si="0"/>
        <v>0</v>
      </c>
      <c r="I8" s="53" t="s">
        <v>62</v>
      </c>
    </row>
    <row r="9" spans="1:9" ht="15">
      <c r="A9" s="117"/>
      <c r="B9" s="48" t="s">
        <v>46</v>
      </c>
      <c r="C9" s="54">
        <v>2</v>
      </c>
      <c r="D9" s="54">
        <v>2</v>
      </c>
      <c r="E9" s="54">
        <v>2</v>
      </c>
      <c r="F9" s="54">
        <v>1</v>
      </c>
      <c r="G9" s="49"/>
      <c r="H9" s="49">
        <f t="shared" si="0"/>
        <v>0</v>
      </c>
      <c r="I9" s="53" t="s">
        <v>62</v>
      </c>
    </row>
    <row r="10" spans="1:9" ht="15">
      <c r="A10" s="117"/>
      <c r="B10" s="48" t="s">
        <v>11</v>
      </c>
      <c r="C10" s="54">
        <v>2</v>
      </c>
      <c r="D10" s="54">
        <v>2</v>
      </c>
      <c r="E10" s="54">
        <v>2</v>
      </c>
      <c r="F10" s="54">
        <v>1</v>
      </c>
      <c r="G10" s="49"/>
      <c r="H10" s="49">
        <f t="shared" si="0"/>
        <v>0</v>
      </c>
      <c r="I10" s="53" t="s">
        <v>62</v>
      </c>
    </row>
    <row r="11" spans="1:9" ht="15">
      <c r="A11" s="117"/>
      <c r="B11" s="48" t="s">
        <v>47</v>
      </c>
      <c r="C11" s="54">
        <v>1</v>
      </c>
      <c r="D11" s="54">
        <v>1</v>
      </c>
      <c r="E11" s="54">
        <v>1</v>
      </c>
      <c r="F11" s="54">
        <v>0.5</v>
      </c>
      <c r="G11" s="49"/>
      <c r="H11" s="49">
        <f t="shared" si="0"/>
        <v>0</v>
      </c>
      <c r="I11" s="53" t="s">
        <v>62</v>
      </c>
    </row>
    <row r="12" spans="1:9" ht="15">
      <c r="A12" s="117"/>
      <c r="B12" s="48" t="s">
        <v>48</v>
      </c>
      <c r="C12" s="54">
        <v>1</v>
      </c>
      <c r="D12" s="54">
        <v>1</v>
      </c>
      <c r="E12" s="54">
        <v>1</v>
      </c>
      <c r="F12" s="54">
        <v>0.5</v>
      </c>
      <c r="G12" s="49"/>
      <c r="H12" s="49">
        <f t="shared" si="0"/>
        <v>0</v>
      </c>
      <c r="I12" s="53" t="s">
        <v>62</v>
      </c>
    </row>
    <row r="13" spans="1:9" ht="15">
      <c r="A13" s="117"/>
      <c r="B13" s="48" t="s">
        <v>12</v>
      </c>
      <c r="C13" s="54">
        <v>0.1</v>
      </c>
      <c r="D13" s="54">
        <v>0.1</v>
      </c>
      <c r="E13" s="54">
        <v>0.1</v>
      </c>
      <c r="F13" s="54">
        <v>0.05</v>
      </c>
      <c r="G13" s="49"/>
      <c r="H13" s="49">
        <f t="shared" si="0"/>
        <v>0</v>
      </c>
      <c r="I13" s="53" t="s">
        <v>62</v>
      </c>
    </row>
    <row r="14" spans="1:9" ht="15">
      <c r="A14" s="117"/>
      <c r="B14" s="48" t="s">
        <v>13</v>
      </c>
      <c r="C14" s="54">
        <v>2</v>
      </c>
      <c r="D14" s="54">
        <v>2</v>
      </c>
      <c r="E14" s="54">
        <v>2</v>
      </c>
      <c r="F14" s="54">
        <v>1</v>
      </c>
      <c r="G14" s="49"/>
      <c r="H14" s="49">
        <f t="shared" si="0"/>
        <v>0</v>
      </c>
      <c r="I14" s="53" t="s">
        <v>62</v>
      </c>
    </row>
    <row r="15" spans="1:9" ht="15">
      <c r="A15" s="117"/>
      <c r="B15" s="48" t="s">
        <v>36</v>
      </c>
      <c r="C15" s="54">
        <v>30</v>
      </c>
      <c r="D15" s="54">
        <v>50</v>
      </c>
      <c r="E15" s="54">
        <v>50</v>
      </c>
      <c r="F15" s="54">
        <v>10</v>
      </c>
      <c r="G15" s="49"/>
      <c r="H15" s="49">
        <f t="shared" si="0"/>
        <v>0</v>
      </c>
      <c r="I15" s="53" t="s">
        <v>62</v>
      </c>
    </row>
    <row r="16" spans="1:9" ht="15">
      <c r="A16" s="117"/>
      <c r="B16" s="48" t="s">
        <v>37</v>
      </c>
      <c r="C16" s="54">
        <v>30</v>
      </c>
      <c r="D16" s="54">
        <v>50</v>
      </c>
      <c r="E16" s="54">
        <v>50</v>
      </c>
      <c r="F16" s="54">
        <v>20</v>
      </c>
      <c r="G16" s="49"/>
      <c r="H16" s="49">
        <f t="shared" si="0"/>
        <v>0</v>
      </c>
      <c r="I16" s="53" t="s">
        <v>62</v>
      </c>
    </row>
    <row r="17" spans="1:9" ht="15">
      <c r="A17" s="117"/>
      <c r="B17" s="48" t="s">
        <v>14</v>
      </c>
      <c r="C17" s="54">
        <v>0.5</v>
      </c>
      <c r="D17" s="54">
        <v>0.5</v>
      </c>
      <c r="E17" s="54">
        <v>0.5</v>
      </c>
      <c r="F17" s="54">
        <v>0.2</v>
      </c>
      <c r="G17" s="49"/>
      <c r="H17" s="49">
        <f t="shared" si="0"/>
        <v>0</v>
      </c>
      <c r="I17" s="53" t="s">
        <v>62</v>
      </c>
    </row>
    <row r="18" spans="1:9" ht="15">
      <c r="A18" s="117"/>
      <c r="B18" s="48" t="s">
        <v>15</v>
      </c>
      <c r="C18" s="54">
        <v>0.1</v>
      </c>
      <c r="D18" s="54">
        <v>0.1</v>
      </c>
      <c r="E18" s="54">
        <v>0.1</v>
      </c>
      <c r="F18" s="54">
        <v>0.05</v>
      </c>
      <c r="G18" s="49"/>
      <c r="H18" s="49">
        <f t="shared" si="0"/>
        <v>0</v>
      </c>
      <c r="I18" s="53" t="s">
        <v>62</v>
      </c>
    </row>
    <row r="19" spans="1:9" ht="15">
      <c r="A19" s="117"/>
      <c r="B19" s="48" t="s">
        <v>16</v>
      </c>
      <c r="C19" s="54">
        <v>0.1</v>
      </c>
      <c r="D19" s="54">
        <v>0.1</v>
      </c>
      <c r="E19" s="54">
        <v>0.1</v>
      </c>
      <c r="F19" s="54">
        <v>0.05</v>
      </c>
      <c r="G19" s="49"/>
      <c r="H19" s="49">
        <f t="shared" si="0"/>
        <v>0</v>
      </c>
      <c r="I19" s="53" t="s">
        <v>62</v>
      </c>
    </row>
    <row r="20" spans="1:9" ht="15">
      <c r="A20" s="117"/>
      <c r="B20" s="48" t="s">
        <v>17</v>
      </c>
      <c r="C20" s="54">
        <v>0.1</v>
      </c>
      <c r="D20" s="54">
        <v>0.1</v>
      </c>
      <c r="E20" s="54">
        <v>0.1</v>
      </c>
      <c r="F20" s="54">
        <v>0.05</v>
      </c>
      <c r="G20" s="49"/>
      <c r="H20" s="49">
        <f t="shared" si="0"/>
        <v>0</v>
      </c>
      <c r="I20" s="53" t="s">
        <v>62</v>
      </c>
    </row>
    <row r="21" spans="1:9" ht="15">
      <c r="A21" s="117"/>
      <c r="B21" s="48" t="s">
        <v>18</v>
      </c>
      <c r="C21" s="54">
        <v>8</v>
      </c>
      <c r="D21" s="54">
        <v>10</v>
      </c>
      <c r="E21" s="54">
        <v>10</v>
      </c>
      <c r="F21" s="54">
        <v>2</v>
      </c>
      <c r="G21" s="49"/>
      <c r="H21" s="49">
        <f t="shared" si="0"/>
        <v>0</v>
      </c>
      <c r="I21" s="53" t="s">
        <v>62</v>
      </c>
    </row>
    <row r="22" spans="1:9" ht="15">
      <c r="A22" s="117"/>
      <c r="B22" s="48" t="s">
        <v>19</v>
      </c>
      <c r="C22" s="54">
        <v>150</v>
      </c>
      <c r="D22" s="54">
        <v>300</v>
      </c>
      <c r="E22" s="54">
        <v>300</v>
      </c>
      <c r="F22" s="54">
        <v>50</v>
      </c>
      <c r="G22" s="49"/>
      <c r="H22" s="49">
        <f t="shared" si="0"/>
        <v>0</v>
      </c>
      <c r="I22" s="53" t="s">
        <v>62</v>
      </c>
    </row>
    <row r="23" spans="1:9" ht="15">
      <c r="A23" s="117"/>
      <c r="B23" s="48" t="s">
        <v>20</v>
      </c>
      <c r="C23" s="54">
        <v>150</v>
      </c>
      <c r="D23" s="54">
        <v>300</v>
      </c>
      <c r="E23" s="54">
        <v>300</v>
      </c>
      <c r="F23" s="54">
        <v>50</v>
      </c>
      <c r="G23" s="49"/>
      <c r="H23" s="49">
        <f t="shared" si="0"/>
        <v>0</v>
      </c>
      <c r="I23" s="53" t="s">
        <v>62</v>
      </c>
    </row>
    <row r="24" spans="1:9" ht="15">
      <c r="A24" s="117"/>
      <c r="B24" s="48" t="s">
        <v>98</v>
      </c>
      <c r="C24" s="54">
        <v>15</v>
      </c>
      <c r="D24" s="54">
        <v>20</v>
      </c>
      <c r="E24" s="54">
        <v>20</v>
      </c>
      <c r="F24" s="54">
        <v>20</v>
      </c>
      <c r="G24" s="49"/>
      <c r="H24" s="49">
        <f t="shared" si="0"/>
        <v>0</v>
      </c>
      <c r="I24" s="53" t="s">
        <v>62</v>
      </c>
    </row>
    <row r="25" spans="1:9" ht="15">
      <c r="A25" s="117"/>
      <c r="B25" s="48" t="s">
        <v>40</v>
      </c>
      <c r="C25" s="54">
        <v>5</v>
      </c>
      <c r="D25" s="54">
        <v>5</v>
      </c>
      <c r="E25" s="54">
        <v>5</v>
      </c>
      <c r="F25" s="54">
        <v>0.5</v>
      </c>
      <c r="G25" s="49"/>
      <c r="H25" s="49">
        <f t="shared" si="0"/>
        <v>0</v>
      </c>
      <c r="I25" s="53" t="s">
        <v>62</v>
      </c>
    </row>
    <row r="26" spans="1:9" ht="15.75" thickBot="1">
      <c r="A26" s="118"/>
      <c r="B26" s="50" t="s">
        <v>35</v>
      </c>
      <c r="C26" s="54">
        <v>1</v>
      </c>
      <c r="D26" s="54">
        <v>1</v>
      </c>
      <c r="E26" s="54">
        <v>1</v>
      </c>
      <c r="F26" s="54">
        <v>0.5</v>
      </c>
      <c r="G26" s="49"/>
      <c r="H26" s="49">
        <f t="shared" si="0"/>
        <v>0</v>
      </c>
      <c r="I26" s="53" t="s">
        <v>62</v>
      </c>
    </row>
    <row r="27" spans="1:8" ht="15.75" thickBot="1">
      <c r="A27" s="24"/>
      <c r="H27" s="43">
        <f>SUM(H6:H26)</f>
        <v>0</v>
      </c>
    </row>
  </sheetData>
  <mergeCells count="1">
    <mergeCell ref="A6:A26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Trejbal Tomáš</cp:lastModifiedBy>
  <cp:lastPrinted>2018-03-06T14:06:26Z</cp:lastPrinted>
  <dcterms:created xsi:type="dcterms:W3CDTF">2017-11-21T06:52:29Z</dcterms:created>
  <dcterms:modified xsi:type="dcterms:W3CDTF">2018-05-15T11:05:00Z</dcterms:modified>
  <cp:category/>
  <cp:version/>
  <cp:contentType/>
  <cp:contentStatus/>
</cp:coreProperties>
</file>